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osmex_fs01\RM\Revenue Management\Consorcios\2021\Promociones\"/>
    </mc:Choice>
  </mc:AlternateContent>
  <xr:revisionPtr revIDLastSave="0" documentId="13_ncr:1_{39A06DF5-1D42-499E-8FCC-49258CCE2A46}" xr6:coauthVersionLast="47" xr6:coauthVersionMax="47" xr10:uidLastSave="{00000000-0000-0000-0000-000000000000}"/>
  <bookViews>
    <workbookView xWindow="-108" yWindow="-108" windowWidth="23256" windowHeight="12576" tabRatio="738" firstSheet="1" activeTab="4" xr2:uid="{00000000-000D-0000-FFFF-FFFF00000000}"/>
  </bookViews>
  <sheets>
    <sheet name="OPI-BDD-MKT" sheetId="7" r:id="rId1"/>
    <sheet name="Tarifas" sheetId="37" r:id="rId2"/>
    <sheet name="Sheet1" sheetId="38" state="hidden" r:id="rId3"/>
    <sheet name="Formato de Publicación PyP" sheetId="31" r:id="rId4"/>
    <sheet name="Hoteles Participantes" sheetId="33" r:id="rId5"/>
    <sheet name="Mensajes Innsist" sheetId="34" r:id="rId6"/>
    <sheet name="Banner IBE" sheetId="35" r:id="rId7"/>
    <sheet name="Vta Serv. Adic" sheetId="36" r:id="rId8"/>
    <sheet name="Mailing" sheetId="24" state="hidden" r:id="rId9"/>
  </sheets>
  <externalReferences>
    <externalReference r:id="rId10"/>
  </externalReferences>
  <definedNames>
    <definedName name="_xlnm._FilterDatabase" localSheetId="4" hidden="1">'Hoteles Participantes'!$B$1:$E$181</definedName>
    <definedName name="_xlnm._FilterDatabase" localSheetId="1" hidden="1">Tarifas!$B$3:$O$43</definedName>
    <definedName name="_xlnm.Print_Area" localSheetId="3">'Formato de Publicación PyP'!$B$2:$AW$287</definedName>
    <definedName name="_xlnm.Print_Area" localSheetId="4">'Hoteles Participantes'!$A$1:$K$181</definedName>
  </definedNames>
  <calcPr calcId="181029"/>
</workbook>
</file>

<file path=xl/calcChain.xml><?xml version="1.0" encoding="utf-8"?>
<calcChain xmlns="http://schemas.openxmlformats.org/spreadsheetml/2006/main">
  <c r="L24" i="37" l="1"/>
  <c r="M24" i="37" s="1"/>
  <c r="N24" i="37" s="1"/>
  <c r="L23" i="37"/>
  <c r="M23" i="37" s="1"/>
  <c r="N23" i="37" s="1"/>
  <c r="L22" i="37"/>
  <c r="M22" i="37" s="1"/>
  <c r="N22" i="37" s="1"/>
  <c r="L21" i="37"/>
  <c r="M21" i="37" s="1"/>
  <c r="N21" i="37" s="1"/>
  <c r="L20" i="37"/>
  <c r="M20" i="37" s="1"/>
  <c r="N20" i="37" s="1"/>
  <c r="L28" i="37"/>
  <c r="K28" i="37" s="1"/>
  <c r="K21" i="37" l="1"/>
  <c r="K23" i="37"/>
  <c r="K24" i="37"/>
  <c r="K20" i="37"/>
  <c r="K22" i="37"/>
  <c r="M28" i="37"/>
  <c r="N28" i="37" s="1"/>
  <c r="L37" i="37" l="1"/>
  <c r="K37" i="37" s="1"/>
  <c r="M37" i="37" l="1"/>
  <c r="N37" i="37" s="1"/>
  <c r="M42" i="37"/>
  <c r="N42" i="37" s="1"/>
  <c r="K42" i="37" l="1"/>
  <c r="L38" i="37"/>
  <c r="K38" i="37" s="1"/>
  <c r="L36" i="37"/>
  <c r="K36" i="37" s="1"/>
  <c r="L35" i="37"/>
  <c r="K35" i="37" s="1"/>
  <c r="J43" i="37"/>
  <c r="J40" i="37"/>
  <c r="J39" i="37"/>
  <c r="J34" i="37"/>
  <c r="J32" i="37"/>
  <c r="J31" i="37"/>
  <c r="J30" i="37"/>
  <c r="J29" i="37"/>
  <c r="J27" i="37"/>
  <c r="J26" i="37"/>
  <c r="J25" i="37"/>
  <c r="J19" i="37"/>
  <c r="J18" i="37"/>
  <c r="J17" i="37"/>
  <c r="J15" i="37"/>
  <c r="J14" i="37"/>
  <c r="J13" i="37"/>
  <c r="J7" i="37"/>
  <c r="J6" i="37"/>
  <c r="J5" i="37"/>
  <c r="M38" i="37" l="1"/>
  <c r="N38" i="37" s="1"/>
  <c r="M36" i="37"/>
  <c r="N36" i="37" s="1"/>
  <c r="M35" i="37"/>
  <c r="N35" i="37" s="1"/>
  <c r="L16" i="37"/>
  <c r="M16" i="37" s="1"/>
  <c r="N16" i="37" s="1"/>
  <c r="L181" i="33" l="1"/>
  <c r="L180" i="33"/>
  <c r="L179" i="33"/>
  <c r="L178" i="33"/>
  <c r="L177" i="33"/>
  <c r="L176" i="33"/>
  <c r="L175" i="33"/>
  <c r="L174" i="33"/>
  <c r="L173" i="33"/>
  <c r="L172" i="33"/>
  <c r="L171" i="33"/>
  <c r="A171" i="33"/>
  <c r="L170" i="33"/>
  <c r="L169" i="33"/>
  <c r="L168" i="33"/>
  <c r="L167" i="33"/>
  <c r="L166" i="33"/>
  <c r="L165" i="33"/>
  <c r="L164" i="33"/>
  <c r="L163" i="33"/>
  <c r="L162" i="33"/>
  <c r="L161" i="33"/>
  <c r="L160" i="33"/>
  <c r="L159" i="33"/>
  <c r="L158" i="33"/>
  <c r="L157" i="33"/>
  <c r="L156" i="33"/>
  <c r="L155" i="33"/>
  <c r="L154" i="33"/>
  <c r="L153" i="33"/>
  <c r="L152" i="33"/>
  <c r="L151" i="33"/>
  <c r="L150" i="33"/>
  <c r="L149" i="33"/>
  <c r="L148" i="33"/>
  <c r="L147" i="33"/>
  <c r="L146" i="33"/>
  <c r="L145" i="33"/>
  <c r="L144" i="33"/>
  <c r="L143" i="33"/>
  <c r="A143" i="33"/>
  <c r="L142" i="33"/>
  <c r="L141" i="33"/>
  <c r="L140" i="33"/>
  <c r="L139" i="33"/>
  <c r="L138" i="33"/>
  <c r="L137" i="33"/>
  <c r="L136" i="33"/>
  <c r="L135" i="33"/>
  <c r="L134" i="33"/>
  <c r="L133" i="33"/>
  <c r="L132" i="33"/>
  <c r="L131" i="33"/>
  <c r="L130" i="33"/>
  <c r="L129" i="33"/>
  <c r="L128" i="33"/>
  <c r="L127" i="33"/>
  <c r="L126" i="33"/>
  <c r="L125" i="33"/>
  <c r="L124" i="33"/>
  <c r="A124" i="33"/>
  <c r="L123" i="33"/>
  <c r="L122" i="33"/>
  <c r="L121" i="33"/>
  <c r="L120" i="33"/>
  <c r="L119" i="33"/>
  <c r="L118" i="33"/>
  <c r="L117" i="33"/>
  <c r="L116" i="33"/>
  <c r="A116" i="33"/>
  <c r="L115" i="33"/>
  <c r="L114" i="33"/>
  <c r="L113" i="33"/>
  <c r="L112" i="33"/>
  <c r="L111" i="33"/>
  <c r="L110" i="33"/>
  <c r="L109" i="33"/>
  <c r="L108" i="33"/>
  <c r="L107" i="33"/>
  <c r="L106" i="33"/>
  <c r="L105" i="33"/>
  <c r="L104" i="33"/>
  <c r="L103" i="33"/>
  <c r="A103" i="33"/>
  <c r="L102" i="33"/>
  <c r="L101" i="33"/>
  <c r="L100" i="33"/>
  <c r="L99" i="33"/>
  <c r="L98" i="33"/>
  <c r="L97" i="33"/>
  <c r="L96" i="33"/>
  <c r="L95" i="33"/>
  <c r="L94" i="33"/>
  <c r="L93" i="33"/>
  <c r="L92" i="33"/>
  <c r="L91" i="33"/>
  <c r="L90" i="33"/>
  <c r="L89" i="33"/>
  <c r="L87" i="33"/>
  <c r="L86" i="33"/>
  <c r="L85" i="33"/>
  <c r="L84" i="33"/>
  <c r="A84" i="33"/>
  <c r="L83" i="33"/>
  <c r="L82" i="33"/>
  <c r="L81" i="33"/>
  <c r="L80" i="33"/>
  <c r="L79" i="33"/>
  <c r="L78" i="33"/>
  <c r="L77" i="33"/>
  <c r="L76" i="33"/>
  <c r="L75" i="33"/>
  <c r="L74" i="33"/>
  <c r="L73" i="33"/>
  <c r="L72" i="33"/>
  <c r="L71" i="33"/>
  <c r="L70" i="33"/>
  <c r="L69" i="33"/>
  <c r="L68" i="33"/>
  <c r="L67" i="33"/>
  <c r="L66" i="33"/>
  <c r="L65" i="33"/>
  <c r="L64" i="33"/>
  <c r="L63" i="33"/>
  <c r="L62" i="33"/>
  <c r="L61" i="33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A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L33" i="37" l="1"/>
  <c r="M33" i="37" s="1"/>
  <c r="N33" i="37" s="1"/>
  <c r="K33" i="37" l="1"/>
  <c r="L30" i="37"/>
  <c r="M30" i="37" s="1"/>
  <c r="N30" i="37" s="1"/>
  <c r="L29" i="37"/>
  <c r="M29" i="37" s="1"/>
  <c r="N29" i="37" s="1"/>
  <c r="L19" i="37"/>
  <c r="M19" i="37" s="1"/>
  <c r="N19" i="37" s="1"/>
  <c r="L14" i="37"/>
  <c r="M14" i="37" s="1"/>
  <c r="N14" i="37" s="1"/>
  <c r="K30" i="37" l="1"/>
  <c r="K14" i="37"/>
  <c r="K19" i="37"/>
  <c r="K29" i="37"/>
  <c r="K41" i="37" l="1"/>
  <c r="M41" i="37"/>
  <c r="N41" i="37" s="1"/>
  <c r="L6" i="37" l="1"/>
  <c r="L31" i="37" l="1"/>
  <c r="K31" i="37" s="1"/>
  <c r="L32" i="37"/>
  <c r="K32" i="37" s="1"/>
  <c r="L34" i="37"/>
  <c r="L39" i="37"/>
  <c r="M39" i="37" s="1"/>
  <c r="N39" i="37" s="1"/>
  <c r="L40" i="37"/>
  <c r="K40" i="37" s="1"/>
  <c r="L43" i="37"/>
  <c r="K43" i="37" s="1"/>
  <c r="L5" i="37"/>
  <c r="K5" i="37" s="1"/>
  <c r="K6" i="37"/>
  <c r="L7" i="37"/>
  <c r="K7" i="37" s="1"/>
  <c r="L8" i="37"/>
  <c r="K8" i="37" s="1"/>
  <c r="L9" i="37"/>
  <c r="K9" i="37" s="1"/>
  <c r="L10" i="37"/>
  <c r="K10" i="37" s="1"/>
  <c r="L11" i="37"/>
  <c r="K11" i="37" s="1"/>
  <c r="L12" i="37"/>
  <c r="K12" i="37" s="1"/>
  <c r="L13" i="37"/>
  <c r="K13" i="37" s="1"/>
  <c r="L15" i="37"/>
  <c r="K15" i="37" s="1"/>
  <c r="L17" i="37"/>
  <c r="K17" i="37" s="1"/>
  <c r="L18" i="37"/>
  <c r="K18" i="37" s="1"/>
  <c r="L25" i="37"/>
  <c r="K25" i="37" s="1"/>
  <c r="L26" i="37"/>
  <c r="K26" i="37" s="1"/>
  <c r="L27" i="37"/>
  <c r="K27" i="37" s="1"/>
  <c r="M32" i="37" l="1"/>
  <c r="N32" i="37" s="1"/>
  <c r="M43" i="37"/>
  <c r="N43" i="37" s="1"/>
  <c r="M40" i="37"/>
  <c r="N40" i="37" s="1"/>
  <c r="K39" i="37"/>
  <c r="M31" i="37"/>
  <c r="N31" i="37" s="1"/>
  <c r="M34" i="37"/>
  <c r="N34" i="37" s="1"/>
  <c r="K34" i="37"/>
  <c r="M5" i="37" l="1"/>
  <c r="N5" i="37" s="1"/>
  <c r="M17" i="37" l="1"/>
  <c r="N17" i="37" s="1"/>
  <c r="M27" i="37"/>
  <c r="N27" i="37" s="1"/>
  <c r="M7" i="37"/>
  <c r="N7" i="37" s="1"/>
  <c r="M18" i="37"/>
  <c r="N18" i="37" s="1"/>
  <c r="M26" i="37" l="1"/>
  <c r="N26" i="37" s="1"/>
  <c r="M25" i="37"/>
  <c r="N25" i="37" s="1"/>
  <c r="M15" i="37"/>
  <c r="N15" i="37" s="1"/>
  <c r="M13" i="37"/>
  <c r="N13" i="37" s="1"/>
  <c r="M12" i="37"/>
  <c r="N12" i="37" s="1"/>
  <c r="M11" i="37"/>
  <c r="N11" i="37" s="1"/>
  <c r="M10" i="37"/>
  <c r="N10" i="37" s="1"/>
  <c r="M9" i="37"/>
  <c r="N9" i="37" s="1"/>
  <c r="M8" i="37"/>
  <c r="N8" i="37" s="1"/>
  <c r="M6" i="37"/>
  <c r="N6" i="37" s="1"/>
  <c r="AY215" i="31" l="1"/>
  <c r="AY216" i="31"/>
  <c r="AY217" i="31"/>
  <c r="AY218" i="31"/>
  <c r="AY219" i="31"/>
  <c r="AY220" i="31"/>
  <c r="AY221" i="31"/>
  <c r="AY222" i="31"/>
  <c r="AY223" i="31"/>
  <c r="AZ223" i="31"/>
  <c r="AY224" i="31"/>
  <c r="AY225" i="31"/>
  <c r="AY226" i="31"/>
  <c r="AY227" i="31"/>
  <c r="AY228" i="31"/>
  <c r="AY229" i="31"/>
  <c r="AY230" i="31"/>
  <c r="AZ230" i="31"/>
  <c r="AY140" i="31"/>
  <c r="AY141" i="31"/>
  <c r="AY142" i="31"/>
  <c r="AY143" i="31"/>
  <c r="AY144" i="31"/>
  <c r="AY145" i="31"/>
  <c r="AY146" i="31"/>
  <c r="AY147" i="31"/>
  <c r="AY148" i="31"/>
  <c r="AY149" i="31"/>
  <c r="AY150" i="31"/>
  <c r="AY151" i="31"/>
  <c r="AY152" i="31"/>
  <c r="AY153" i="31"/>
  <c r="AY154" i="31"/>
  <c r="AY155" i="31"/>
  <c r="AY156" i="31"/>
  <c r="AY157" i="31"/>
  <c r="AY158" i="31"/>
  <c r="AY159" i="31"/>
  <c r="AY160" i="31"/>
  <c r="AY161" i="31"/>
  <c r="AY162" i="31"/>
  <c r="AY163" i="31"/>
  <c r="AY164" i="31"/>
  <c r="AY165" i="31"/>
  <c r="AY166" i="31"/>
  <c r="AY167" i="31"/>
  <c r="AY168" i="31"/>
  <c r="AY169" i="31"/>
  <c r="AY170" i="31"/>
  <c r="AY171" i="31"/>
  <c r="AY172" i="31"/>
  <c r="AY173" i="31"/>
  <c r="AY174" i="31"/>
  <c r="AY175" i="31"/>
  <c r="AY176" i="31"/>
  <c r="AY177" i="31"/>
  <c r="AZ177" i="31"/>
  <c r="AY178" i="31"/>
  <c r="AY179" i="31"/>
  <c r="AY180" i="31"/>
  <c r="AY181" i="31"/>
  <c r="AY182" i="31"/>
  <c r="AY183" i="31"/>
  <c r="AY184" i="31"/>
  <c r="AY185" i="31"/>
  <c r="AY186" i="31"/>
  <c r="AY187" i="31"/>
  <c r="AY188" i="31"/>
  <c r="AY189" i="31"/>
  <c r="AY190" i="31"/>
  <c r="AY191" i="31"/>
  <c r="AY192" i="31"/>
  <c r="AY193" i="31"/>
  <c r="AY194" i="31"/>
  <c r="AY195" i="31"/>
  <c r="AY196" i="31"/>
  <c r="AY197" i="31"/>
  <c r="AY198" i="31"/>
  <c r="AY199" i="31"/>
  <c r="AY200" i="31"/>
  <c r="AY201" i="31"/>
  <c r="AY202" i="31"/>
  <c r="AY203" i="31"/>
  <c r="AY204" i="31"/>
  <c r="AY205" i="31"/>
  <c r="AY206" i="31"/>
  <c r="AY207" i="31"/>
  <c r="AY208" i="31"/>
  <c r="AY209" i="31"/>
  <c r="AY136" i="31"/>
  <c r="AY137" i="31"/>
  <c r="AY138" i="31"/>
  <c r="AY139" i="31"/>
  <c r="AY93" i="31"/>
  <c r="AY94" i="31"/>
  <c r="AY95" i="31"/>
  <c r="AY96" i="31"/>
  <c r="AY97" i="31"/>
  <c r="AY98" i="31"/>
  <c r="AY102" i="31"/>
  <c r="AY103" i="31"/>
  <c r="AY104" i="31"/>
  <c r="AY105" i="31"/>
  <c r="AY106" i="31"/>
  <c r="AZ106" i="31"/>
  <c r="AY107" i="31"/>
  <c r="AY108" i="31"/>
  <c r="AY109" i="31"/>
  <c r="AY110" i="31"/>
  <c r="AY114" i="31"/>
  <c r="AY115" i="31"/>
  <c r="AY116" i="31"/>
  <c r="AY117" i="31"/>
  <c r="AY118" i="31"/>
  <c r="AY119" i="31"/>
  <c r="AY120" i="31"/>
  <c r="AY121" i="31"/>
  <c r="AY122" i="31"/>
  <c r="AY123" i="31"/>
  <c r="AY124" i="31"/>
  <c r="AY125" i="31"/>
  <c r="AY126" i="31"/>
  <c r="AY127" i="31"/>
  <c r="AY128" i="31"/>
  <c r="AY129" i="31"/>
  <c r="AY130" i="31"/>
  <c r="AY131" i="31"/>
  <c r="AY135" i="31"/>
  <c r="AY214" i="31"/>
  <c r="AY233" i="31"/>
  <c r="AY234" i="31"/>
  <c r="AY235" i="31"/>
  <c r="AY236" i="31"/>
  <c r="AY237" i="31"/>
  <c r="AY238" i="31"/>
  <c r="AY239" i="31"/>
  <c r="AY240" i="31"/>
  <c r="AY241" i="31"/>
  <c r="AY242" i="31"/>
  <c r="AY243" i="31"/>
  <c r="AY244" i="31"/>
  <c r="AY245" i="31"/>
  <c r="AY246" i="31"/>
  <c r="AY247" i="31"/>
  <c r="AY248" i="31"/>
  <c r="AY249" i="31"/>
  <c r="AY250" i="31"/>
  <c r="AY251" i="31"/>
  <c r="AY252" i="31"/>
  <c r="AY253" i="31"/>
  <c r="AY254" i="31"/>
  <c r="AY255" i="31"/>
  <c r="AY256" i="31"/>
  <c r="AY257" i="31"/>
  <c r="AY258" i="31"/>
  <c r="AY259" i="31"/>
  <c r="AY260" i="31"/>
  <c r="AY261" i="31"/>
  <c r="AY262" i="31"/>
  <c r="AY263" i="31"/>
  <c r="AY264" i="31"/>
  <c r="AY265" i="31"/>
  <c r="AY266" i="31"/>
  <c r="AY267" i="31"/>
  <c r="AY268" i="31"/>
  <c r="AY269" i="31"/>
  <c r="AY270" i="31"/>
  <c r="AY271" i="31"/>
  <c r="AY272" i="31"/>
  <c r="AY273" i="31"/>
  <c r="AY274" i="31"/>
  <c r="AY275" i="31"/>
  <c r="AY276" i="31"/>
  <c r="AY277" i="31"/>
  <c r="AY278" i="31"/>
  <c r="AY279" i="31"/>
  <c r="AY280" i="31"/>
  <c r="AY281" i="31"/>
  <c r="AY285" i="31"/>
  <c r="AY286" i="31"/>
  <c r="AY287" i="31"/>
  <c r="AN223" i="31"/>
  <c r="AE223" i="31"/>
  <c r="K223" i="31"/>
  <c r="H223" i="31"/>
  <c r="B223" i="31"/>
  <c r="AN177" i="31"/>
  <c r="AE177" i="31"/>
  <c r="K177" i="31"/>
  <c r="H177" i="31"/>
  <c r="B177" i="31"/>
  <c r="BA106" i="31" l="1"/>
  <c r="AN106" i="31"/>
  <c r="AE106" i="31"/>
  <c r="K106" i="31"/>
  <c r="H106" i="31"/>
  <c r="B106" i="31"/>
  <c r="AX156" i="31" l="1"/>
  <c r="AZ156" i="31" s="1"/>
  <c r="AX124" i="31"/>
  <c r="AZ124" i="31" s="1"/>
  <c r="B156" i="31" l="1"/>
  <c r="H156" i="31"/>
  <c r="BB156" i="31"/>
  <c r="AE156" i="31" s="1"/>
  <c r="BC156" i="31"/>
  <c r="AN156" i="31" s="1"/>
  <c r="BA156" i="31"/>
  <c r="K156" i="31" s="1"/>
  <c r="BB124" i="31"/>
  <c r="AE124" i="31" s="1"/>
  <c r="BC124" i="31"/>
  <c r="AN124" i="31" s="1"/>
  <c r="B124" i="31"/>
  <c r="BA124" i="31"/>
  <c r="K124" i="31" s="1"/>
  <c r="H124" i="31"/>
  <c r="AX286" i="31"/>
  <c r="AZ286" i="31" s="1"/>
  <c r="AX287" i="31"/>
  <c r="AZ287" i="31" s="1"/>
  <c r="AX267" i="31"/>
  <c r="AZ267" i="31" s="1"/>
  <c r="AX268" i="31"/>
  <c r="AZ268" i="31" s="1"/>
  <c r="AX269" i="31"/>
  <c r="AZ269" i="31" s="1"/>
  <c r="AX271" i="31"/>
  <c r="AZ271" i="31" s="1"/>
  <c r="AX272" i="31"/>
  <c r="AZ272" i="31" s="1"/>
  <c r="AX273" i="31"/>
  <c r="AZ273" i="31" s="1"/>
  <c r="AX277" i="31"/>
  <c r="AZ277" i="31" s="1"/>
  <c r="AX278" i="31"/>
  <c r="AZ278" i="31" s="1"/>
  <c r="AX281" i="31"/>
  <c r="AZ281" i="31" s="1"/>
  <c r="AX226" i="31"/>
  <c r="AZ226" i="31" s="1"/>
  <c r="AX227" i="31"/>
  <c r="AZ227" i="31" s="1"/>
  <c r="AX228" i="31"/>
  <c r="AZ228" i="31" s="1"/>
  <c r="AX131" i="31"/>
  <c r="AZ131" i="31" s="1"/>
  <c r="AX130" i="31"/>
  <c r="AZ130" i="31" s="1"/>
  <c r="AX136" i="31"/>
  <c r="AZ136" i="31" s="1"/>
  <c r="AX140" i="31"/>
  <c r="AZ140" i="31" s="1"/>
  <c r="AX144" i="31"/>
  <c r="AZ144" i="31" s="1"/>
  <c r="AX148" i="31"/>
  <c r="AZ148" i="31" s="1"/>
  <c r="AX152" i="31"/>
  <c r="AZ152" i="31" s="1"/>
  <c r="AX157" i="31"/>
  <c r="AZ157" i="31" s="1"/>
  <c r="AX161" i="31"/>
  <c r="AZ161" i="31" s="1"/>
  <c r="AX165" i="31"/>
  <c r="AZ165" i="31" s="1"/>
  <c r="AX169" i="31"/>
  <c r="AZ169" i="31" s="1"/>
  <c r="AX173" i="31"/>
  <c r="AZ173" i="31" s="1"/>
  <c r="AX178" i="31"/>
  <c r="AZ178" i="31" s="1"/>
  <c r="AX182" i="31"/>
  <c r="AZ182" i="31" s="1"/>
  <c r="AX186" i="31"/>
  <c r="AZ186" i="31" s="1"/>
  <c r="AX190" i="31"/>
  <c r="AZ190" i="31" s="1"/>
  <c r="AX194" i="31"/>
  <c r="AZ194" i="31" s="1"/>
  <c r="AX198" i="31"/>
  <c r="AZ198" i="31" s="1"/>
  <c r="AX202" i="31"/>
  <c r="AZ202" i="31" s="1"/>
  <c r="AX204" i="31"/>
  <c r="AZ204" i="31" s="1"/>
  <c r="AX205" i="31"/>
  <c r="AZ205" i="31" s="1"/>
  <c r="AX206" i="31"/>
  <c r="AZ206" i="31" s="1"/>
  <c r="AX207" i="31"/>
  <c r="AZ207" i="31" s="1"/>
  <c r="AX208" i="31"/>
  <c r="AZ208" i="31" s="1"/>
  <c r="AX200" i="31" l="1"/>
  <c r="AZ200" i="31" s="1"/>
  <c r="AX196" i="31"/>
  <c r="AZ196" i="31" s="1"/>
  <c r="AX192" i="31"/>
  <c r="AZ192" i="31" s="1"/>
  <c r="AX188" i="31"/>
  <c r="AZ188" i="31" s="1"/>
  <c r="AX274" i="31"/>
  <c r="AZ274" i="31" s="1"/>
  <c r="AX270" i="31"/>
  <c r="AZ270" i="31" s="1"/>
  <c r="AX203" i="31"/>
  <c r="AZ203" i="31" s="1"/>
  <c r="AX199" i="31"/>
  <c r="AZ199" i="31" s="1"/>
  <c r="AX195" i="31"/>
  <c r="AZ195" i="31" s="1"/>
  <c r="AX191" i="31"/>
  <c r="AZ191" i="31" s="1"/>
  <c r="AX187" i="31"/>
  <c r="AZ187" i="31" s="1"/>
  <c r="AX183" i="31"/>
  <c r="AZ183" i="31" s="1"/>
  <c r="AX179" i="31"/>
  <c r="AZ179" i="31" s="1"/>
  <c r="AX174" i="31"/>
  <c r="AZ174" i="31" s="1"/>
  <c r="AX170" i="31"/>
  <c r="AZ170" i="31" s="1"/>
  <c r="AX166" i="31"/>
  <c r="AZ166" i="31" s="1"/>
  <c r="AX162" i="31"/>
  <c r="AZ162" i="31" s="1"/>
  <c r="AX158" i="31"/>
  <c r="AZ158" i="31" s="1"/>
  <c r="AX153" i="31"/>
  <c r="AZ153" i="31" s="1"/>
  <c r="AX149" i="31"/>
  <c r="AZ149" i="31" s="1"/>
  <c r="AX145" i="31"/>
  <c r="AZ145" i="31" s="1"/>
  <c r="AX141" i="31"/>
  <c r="AZ141" i="31" s="1"/>
  <c r="AX137" i="31"/>
  <c r="AZ137" i="31" s="1"/>
  <c r="AX201" i="31"/>
  <c r="AZ201" i="31" s="1"/>
  <c r="AX197" i="31"/>
  <c r="AZ197" i="31" s="1"/>
  <c r="AX193" i="31"/>
  <c r="AZ193" i="31" s="1"/>
  <c r="AX189" i="31"/>
  <c r="AZ189" i="31" s="1"/>
  <c r="AX185" i="31"/>
  <c r="AZ185" i="31" s="1"/>
  <c r="AX181" i="31"/>
  <c r="AZ181" i="31" s="1"/>
  <c r="AX176" i="31"/>
  <c r="AZ176" i="31" s="1"/>
  <c r="AX172" i="31"/>
  <c r="AZ172" i="31" s="1"/>
  <c r="AX168" i="31"/>
  <c r="AZ168" i="31" s="1"/>
  <c r="AX164" i="31"/>
  <c r="AZ164" i="31" s="1"/>
  <c r="AX160" i="31"/>
  <c r="AZ160" i="31" s="1"/>
  <c r="AX155" i="31"/>
  <c r="AZ155" i="31" s="1"/>
  <c r="AX151" i="31"/>
  <c r="AZ151" i="31" s="1"/>
  <c r="AX147" i="31"/>
  <c r="AZ147" i="31" s="1"/>
  <c r="AX143" i="31"/>
  <c r="AZ143" i="31" s="1"/>
  <c r="AX139" i="31"/>
  <c r="AZ139" i="31" s="1"/>
  <c r="AX184" i="31"/>
  <c r="AZ184" i="31" s="1"/>
  <c r="AX180" i="31"/>
  <c r="AZ180" i="31" s="1"/>
  <c r="AX175" i="31"/>
  <c r="AZ175" i="31" s="1"/>
  <c r="AX171" i="31"/>
  <c r="AZ171" i="31" s="1"/>
  <c r="AX167" i="31"/>
  <c r="AZ167" i="31" s="1"/>
  <c r="AX163" i="31"/>
  <c r="AZ163" i="31" s="1"/>
  <c r="AX159" i="31"/>
  <c r="AZ159" i="31" s="1"/>
  <c r="AX154" i="31"/>
  <c r="AZ154" i="31" s="1"/>
  <c r="AX150" i="31"/>
  <c r="AZ150" i="31" s="1"/>
  <c r="AX146" i="31"/>
  <c r="AZ146" i="31" s="1"/>
  <c r="AX142" i="31"/>
  <c r="AZ142" i="31" s="1"/>
  <c r="AX138" i="31"/>
  <c r="AZ138" i="31" s="1"/>
  <c r="AX280" i="31"/>
  <c r="AZ280" i="31" s="1"/>
  <c r="AX276" i="31"/>
  <c r="AZ276" i="31" s="1"/>
  <c r="AX209" i="31"/>
  <c r="AZ209" i="31" s="1"/>
  <c r="AX229" i="31"/>
  <c r="AZ229" i="31" s="1"/>
  <c r="AX279" i="31"/>
  <c r="AZ279" i="31" s="1"/>
  <c r="AX275" i="31"/>
  <c r="AZ275" i="31" s="1"/>
  <c r="BC287" i="31"/>
  <c r="BC207" i="31"/>
  <c r="BA272" i="31"/>
  <c r="BB206" i="31"/>
  <c r="BC271" i="31"/>
  <c r="BB267" i="31"/>
  <c r="BC286" i="31"/>
  <c r="H208" i="31"/>
  <c r="B226" i="31"/>
  <c r="H281" i="31"/>
  <c r="BC277" i="31"/>
  <c r="BC273" i="31"/>
  <c r="BA269" i="31"/>
  <c r="B278" i="31"/>
  <c r="B228" i="31"/>
  <c r="BA131" i="31"/>
  <c r="BB130" i="31"/>
  <c r="H207" i="31"/>
  <c r="H143" i="31" l="1"/>
  <c r="BA274" i="31"/>
  <c r="BB209" i="31"/>
  <c r="AE279" i="31"/>
  <c r="K280" i="31"/>
  <c r="K209" i="31"/>
  <c r="BC275" i="31"/>
  <c r="BA276" i="31"/>
  <c r="BB229" i="31"/>
  <c r="B209" i="31"/>
  <c r="H209" i="31"/>
  <c r="BA229" i="31"/>
  <c r="AE229" i="31"/>
  <c r="BB276" i="31"/>
  <c r="AN280" i="31"/>
  <c r="BC279" i="31"/>
  <c r="AN279" i="31"/>
  <c r="BC280" i="31"/>
  <c r="H280" i="31"/>
  <c r="BC209" i="31"/>
  <c r="AE209" i="31"/>
  <c r="B229" i="31"/>
  <c r="BA275" i="31"/>
  <c r="BB280" i="31"/>
  <c r="BA279" i="31"/>
  <c r="AE280" i="31"/>
  <c r="K279" i="31"/>
  <c r="BB275" i="31"/>
  <c r="H229" i="31"/>
  <c r="BC229" i="31"/>
  <c r="K229" i="31"/>
  <c r="AN229" i="31"/>
  <c r="H279" i="31"/>
  <c r="AN209" i="31"/>
  <c r="BA209" i="31"/>
  <c r="BC276" i="31"/>
  <c r="BB279" i="31"/>
  <c r="B279" i="31"/>
  <c r="B280" i="31"/>
  <c r="BA280" i="31"/>
  <c r="B207" i="31"/>
  <c r="BA207" i="31"/>
  <c r="K207" i="31" s="1"/>
  <c r="AN207" i="31"/>
  <c r="BB272" i="31"/>
  <c r="BA227" i="31"/>
  <c r="K227" i="31" s="1"/>
  <c r="AE287" i="31"/>
  <c r="AN287" i="31"/>
  <c r="BC272" i="31"/>
  <c r="BB207" i="31"/>
  <c r="AE207" i="31" s="1"/>
  <c r="BB268" i="31"/>
  <c r="BB286" i="31"/>
  <c r="H287" i="31"/>
  <c r="B287" i="31"/>
  <c r="K287" i="31"/>
  <c r="BA287" i="31"/>
  <c r="BC206" i="31"/>
  <c r="AN206" i="31" s="1"/>
  <c r="BC268" i="31"/>
  <c r="BA268" i="31"/>
  <c r="BB287" i="31"/>
  <c r="BA273" i="31"/>
  <c r="H228" i="31"/>
  <c r="BA277" i="31"/>
  <c r="BA228" i="31"/>
  <c r="K228" i="31" s="1"/>
  <c r="BB228" i="31"/>
  <c r="AE228" i="31" s="1"/>
  <c r="BB274" i="31"/>
  <c r="BC228" i="31"/>
  <c r="AN228" i="31" s="1"/>
  <c r="BC274" i="31"/>
  <c r="AN281" i="31"/>
  <c r="BB281" i="31"/>
  <c r="K281" i="31"/>
  <c r="AE281" i="31"/>
  <c r="BA267" i="31"/>
  <c r="BB226" i="31"/>
  <c r="BA271" i="31"/>
  <c r="K226" i="31"/>
  <c r="BC281" i="31"/>
  <c r="B281" i="31"/>
  <c r="AE206" i="31"/>
  <c r="H206" i="31"/>
  <c r="BA206" i="31"/>
  <c r="K206" i="31" s="1"/>
  <c r="B206" i="31"/>
  <c r="BB269" i="31"/>
  <c r="B208" i="31"/>
  <c r="BA226" i="31"/>
  <c r="BC270" i="31"/>
  <c r="BB271" i="31"/>
  <c r="AN226" i="31"/>
  <c r="BA270" i="31"/>
  <c r="B227" i="31"/>
  <c r="BA281" i="31"/>
  <c r="BB208" i="31"/>
  <c r="AE208" i="31" s="1"/>
  <c r="BC227" i="31"/>
  <c r="AN227" i="31" s="1"/>
  <c r="BC226" i="31"/>
  <c r="H227" i="31"/>
  <c r="AE226" i="31"/>
  <c r="BC267" i="31"/>
  <c r="BB277" i="31"/>
  <c r="BC269" i="31"/>
  <c r="BA208" i="31"/>
  <c r="K208" i="31" s="1"/>
  <c r="BC208" i="31"/>
  <c r="AN208" i="31" s="1"/>
  <c r="BB273" i="31"/>
  <c r="BA286" i="31"/>
  <c r="BB227" i="31"/>
  <c r="AE227" i="31" s="1"/>
  <c r="H226" i="31"/>
  <c r="BB270" i="31"/>
  <c r="BB278" i="31"/>
  <c r="H278" i="31"/>
  <c r="BA278" i="31"/>
  <c r="BC278" i="31"/>
  <c r="AE278" i="31"/>
  <c r="AN278" i="31"/>
  <c r="K278" i="31"/>
  <c r="H131" i="31"/>
  <c r="BB131" i="31"/>
  <c r="K130" i="31"/>
  <c r="AE130" i="31"/>
  <c r="AN131" i="31"/>
  <c r="AE131" i="31"/>
  <c r="H130" i="31"/>
  <c r="B130" i="31"/>
  <c r="B131" i="31"/>
  <c r="K131" i="31"/>
  <c r="BC130" i="31"/>
  <c r="BC131" i="31"/>
  <c r="BA130" i="31"/>
  <c r="AN130" i="31"/>
  <c r="R38" i="31" l="1"/>
  <c r="R35" i="31"/>
  <c r="R32" i="31"/>
  <c r="R29" i="31"/>
  <c r="H275" i="31" l="1"/>
  <c r="K275" i="31"/>
  <c r="H276" i="31"/>
  <c r="K276" i="31"/>
  <c r="H277" i="31"/>
  <c r="K277" i="31"/>
  <c r="B277" i="31"/>
  <c r="AN277" i="31"/>
  <c r="AE277" i="31"/>
  <c r="B137" i="31" l="1"/>
  <c r="H137" i="31"/>
  <c r="BB137" i="31"/>
  <c r="AE137" i="31" s="1"/>
  <c r="BC137" i="31"/>
  <c r="AN137" i="31" s="1"/>
  <c r="BA137" i="31"/>
  <c r="K137" i="31" s="1"/>
  <c r="BA143" i="31"/>
  <c r="K143" i="31" s="1"/>
  <c r="BB143" i="31"/>
  <c r="AE143" i="31" s="1"/>
  <c r="BC143" i="31"/>
  <c r="AN143" i="31" s="1"/>
  <c r="B143" i="31"/>
  <c r="AX96" i="31" l="1"/>
  <c r="AZ96" i="31" s="1"/>
  <c r="BC96" i="31" l="1"/>
  <c r="AN96" i="31" s="1"/>
  <c r="BB96" i="31"/>
  <c r="AE96" i="31" s="1"/>
  <c r="BA96" i="31"/>
  <c r="K96" i="31" s="1"/>
  <c r="B96" i="31"/>
  <c r="H96" i="31"/>
  <c r="AX97" i="31"/>
  <c r="AZ97" i="31" s="1"/>
  <c r="AX285" i="31" l="1"/>
  <c r="AZ285" i="31" s="1"/>
  <c r="AX214" i="31"/>
  <c r="AZ214" i="31" s="1"/>
  <c r="AY92" i="31"/>
  <c r="AX266" i="31"/>
  <c r="AZ266" i="31" s="1"/>
  <c r="AX265" i="31"/>
  <c r="AZ265" i="31" s="1"/>
  <c r="AX264" i="31"/>
  <c r="AZ264" i="31" s="1"/>
  <c r="AX263" i="31"/>
  <c r="AZ263" i="31" s="1"/>
  <c r="AX262" i="31"/>
  <c r="AZ262" i="31" s="1"/>
  <c r="AX261" i="31"/>
  <c r="AZ261" i="31" s="1"/>
  <c r="AX260" i="31"/>
  <c r="AZ260" i="31" s="1"/>
  <c r="AX259" i="31"/>
  <c r="AZ259" i="31" s="1"/>
  <c r="AX258" i="31"/>
  <c r="AZ258" i="31" s="1"/>
  <c r="AX257" i="31"/>
  <c r="AZ257" i="31" s="1"/>
  <c r="AX256" i="31"/>
  <c r="AZ256" i="31" s="1"/>
  <c r="AX255" i="31"/>
  <c r="AZ255" i="31" s="1"/>
  <c r="AX254" i="31"/>
  <c r="AZ254" i="31" s="1"/>
  <c r="AX253" i="31"/>
  <c r="AZ253" i="31" s="1"/>
  <c r="AX252" i="31"/>
  <c r="AZ252" i="31" s="1"/>
  <c r="AX251" i="31"/>
  <c r="AZ251" i="31" s="1"/>
  <c r="AX250" i="31"/>
  <c r="AZ250" i="31" s="1"/>
  <c r="AX249" i="31"/>
  <c r="AZ249" i="31" s="1"/>
  <c r="AX248" i="31"/>
  <c r="AZ248" i="31" s="1"/>
  <c r="AX247" i="31"/>
  <c r="AZ247" i="31" s="1"/>
  <c r="AX246" i="31"/>
  <c r="AZ246" i="31" s="1"/>
  <c r="AX245" i="31"/>
  <c r="AZ245" i="31" s="1"/>
  <c r="AX244" i="31"/>
  <c r="AZ244" i="31" s="1"/>
  <c r="AX243" i="31"/>
  <c r="AZ243" i="31" s="1"/>
  <c r="AX242" i="31"/>
  <c r="AZ242" i="31" s="1"/>
  <c r="AX241" i="31"/>
  <c r="AZ241" i="31" s="1"/>
  <c r="AX240" i="31"/>
  <c r="AZ240" i="31" s="1"/>
  <c r="AX239" i="31"/>
  <c r="AZ239" i="31" s="1"/>
  <c r="AX238" i="31"/>
  <c r="AZ238" i="31" s="1"/>
  <c r="AX237" i="31"/>
  <c r="AZ237" i="31" s="1"/>
  <c r="AX236" i="31"/>
  <c r="AZ236" i="31" s="1"/>
  <c r="AX235" i="31"/>
  <c r="AZ235" i="31" s="1"/>
  <c r="AX234" i="31"/>
  <c r="AZ234" i="31" s="1"/>
  <c r="AX98" i="31"/>
  <c r="AZ98" i="31" s="1"/>
  <c r="AX95" i="31"/>
  <c r="AZ95" i="31" s="1"/>
  <c r="AX94" i="31"/>
  <c r="AZ94" i="31" s="1"/>
  <c r="AX93" i="31"/>
  <c r="AZ93" i="31" s="1"/>
  <c r="AX110" i="31"/>
  <c r="AZ110" i="31" s="1"/>
  <c r="AX109" i="31"/>
  <c r="AZ109" i="31" s="1"/>
  <c r="AX108" i="31"/>
  <c r="AZ108" i="31" s="1"/>
  <c r="AX107" i="31"/>
  <c r="AZ107" i="31" s="1"/>
  <c r="AX105" i="31"/>
  <c r="AZ105" i="31" s="1"/>
  <c r="AX104" i="31"/>
  <c r="AZ104" i="31" s="1"/>
  <c r="AX103" i="31"/>
  <c r="AZ103" i="31" s="1"/>
  <c r="AX225" i="31"/>
  <c r="AZ225" i="31" s="1"/>
  <c r="AX224" i="31"/>
  <c r="AZ224" i="31" s="1"/>
  <c r="AX222" i="31"/>
  <c r="AZ222" i="31" s="1"/>
  <c r="AX221" i="31"/>
  <c r="AZ221" i="31" s="1"/>
  <c r="AX220" i="31"/>
  <c r="AZ220" i="31" s="1"/>
  <c r="AX219" i="31"/>
  <c r="AZ219" i="31" s="1"/>
  <c r="AX218" i="31"/>
  <c r="AZ218" i="31" s="1"/>
  <c r="AX217" i="31"/>
  <c r="AZ217" i="31" s="1"/>
  <c r="AX216" i="31"/>
  <c r="AZ216" i="31" s="1"/>
  <c r="AX215" i="31"/>
  <c r="AZ215" i="31" s="1"/>
  <c r="AX129" i="31"/>
  <c r="AZ129" i="31" s="1"/>
  <c r="AX128" i="31"/>
  <c r="AZ128" i="31" s="1"/>
  <c r="AX127" i="31"/>
  <c r="AZ127" i="31" s="1"/>
  <c r="AX126" i="31"/>
  <c r="AZ126" i="31" s="1"/>
  <c r="AX125" i="31"/>
  <c r="AZ125" i="31" s="1"/>
  <c r="AX123" i="31"/>
  <c r="AZ123" i="31" s="1"/>
  <c r="AX122" i="31"/>
  <c r="AZ122" i="31" s="1"/>
  <c r="AX121" i="31"/>
  <c r="AZ121" i="31" s="1"/>
  <c r="AX120" i="31"/>
  <c r="AZ120" i="31" s="1"/>
  <c r="AX119" i="31"/>
  <c r="AZ119" i="31" s="1"/>
  <c r="AX118" i="31"/>
  <c r="AZ118" i="31" s="1"/>
  <c r="AX117" i="31"/>
  <c r="AZ117" i="31" s="1"/>
  <c r="AX116" i="31"/>
  <c r="AZ116" i="31" s="1"/>
  <c r="AX115" i="31"/>
  <c r="AZ115" i="31" s="1"/>
  <c r="BA104" i="31" l="1"/>
  <c r="BA108" i="31"/>
  <c r="BA107" i="31"/>
  <c r="BA109" i="31"/>
  <c r="BA103" i="31"/>
  <c r="BA105" i="31"/>
  <c r="BA110" i="31"/>
  <c r="AX114" i="31"/>
  <c r="AZ114" i="31" s="1"/>
  <c r="AX92" i="31"/>
  <c r="BA98" i="31"/>
  <c r="AE98" i="31"/>
  <c r="BB98" i="31"/>
  <c r="K98" i="31"/>
  <c r="B98" i="31"/>
  <c r="BC98" i="31"/>
  <c r="H98" i="31"/>
  <c r="AN98" i="31"/>
  <c r="AX102" i="31"/>
  <c r="AZ102" i="31" s="1"/>
  <c r="AX233" i="31"/>
  <c r="AZ233" i="31" s="1"/>
  <c r="AX135" i="31"/>
  <c r="AZ135" i="31" s="1"/>
  <c r="BB215" i="31"/>
  <c r="BC215" i="31"/>
  <c r="BA215" i="31"/>
  <c r="BA219" i="31"/>
  <c r="BB219" i="31"/>
  <c r="BC219" i="31"/>
  <c r="BC224" i="31"/>
  <c r="BA224" i="31"/>
  <c r="BB224" i="31"/>
  <c r="BC237" i="31"/>
  <c r="BA237" i="31"/>
  <c r="BB237" i="31"/>
  <c r="BB241" i="31"/>
  <c r="BA241" i="31"/>
  <c r="BC241" i="31"/>
  <c r="BC245" i="31"/>
  <c r="BA245" i="31"/>
  <c r="BB245" i="31"/>
  <c r="BB249" i="31"/>
  <c r="BA249" i="31"/>
  <c r="BC249" i="31"/>
  <c r="BA253" i="31"/>
  <c r="BC253" i="31"/>
  <c r="BB253" i="31"/>
  <c r="BB257" i="31"/>
  <c r="BA257" i="31"/>
  <c r="BC257" i="31"/>
  <c r="BC261" i="31"/>
  <c r="BA261" i="31"/>
  <c r="BB261" i="31"/>
  <c r="BB265" i="31"/>
  <c r="BA265" i="31"/>
  <c r="BC265" i="31"/>
  <c r="BB216" i="31"/>
  <c r="BA216" i="31"/>
  <c r="BC216" i="31"/>
  <c r="BB220" i="31"/>
  <c r="BC220" i="31"/>
  <c r="BA220" i="31"/>
  <c r="BB225" i="31"/>
  <c r="BA225" i="31"/>
  <c r="BC225" i="31"/>
  <c r="BA234" i="31"/>
  <c r="BC234" i="31"/>
  <c r="BB234" i="31"/>
  <c r="BA238" i="31"/>
  <c r="BB238" i="31"/>
  <c r="BC238" i="31"/>
  <c r="BA242" i="31"/>
  <c r="BB242" i="31"/>
  <c r="BC242" i="31"/>
  <c r="BA246" i="31"/>
  <c r="BB246" i="31"/>
  <c r="BC246" i="31"/>
  <c r="BA250" i="31"/>
  <c r="BB250" i="31"/>
  <c r="BC250" i="31"/>
  <c r="BC254" i="31"/>
  <c r="BA254" i="31"/>
  <c r="BB254" i="31"/>
  <c r="BA258" i="31"/>
  <c r="BC258" i="31"/>
  <c r="BB258" i="31"/>
  <c r="BB262" i="31"/>
  <c r="BA262" i="31"/>
  <c r="BC262" i="31"/>
  <c r="BC266" i="31"/>
  <c r="BB266" i="31"/>
  <c r="BA266" i="31"/>
  <c r="BB217" i="31"/>
  <c r="BC217" i="31"/>
  <c r="BA217" i="31"/>
  <c r="BB221" i="31"/>
  <c r="BC221" i="31"/>
  <c r="BA221" i="31"/>
  <c r="BC235" i="31"/>
  <c r="BA235" i="31"/>
  <c r="BB235" i="31"/>
  <c r="BC239" i="31"/>
  <c r="BA239" i="31"/>
  <c r="BB239" i="31"/>
  <c r="BA243" i="31"/>
  <c r="BB243" i="31"/>
  <c r="BC243" i="31"/>
  <c r="BC247" i="31"/>
  <c r="BA247" i="31"/>
  <c r="BB247" i="31"/>
  <c r="BB251" i="31"/>
  <c r="BC251" i="31"/>
  <c r="BA251" i="31"/>
  <c r="BB259" i="31"/>
  <c r="BC259" i="31"/>
  <c r="BA259" i="31"/>
  <c r="BC263" i="31"/>
  <c r="BA263" i="31"/>
  <c r="BB263" i="31"/>
  <c r="BB218" i="31"/>
  <c r="BA218" i="31"/>
  <c r="BC218" i="31"/>
  <c r="BB222" i="31"/>
  <c r="BA222" i="31"/>
  <c r="BC222" i="31"/>
  <c r="BA236" i="31"/>
  <c r="BB236" i="31"/>
  <c r="BC236" i="31"/>
  <c r="BA240" i="31"/>
  <c r="BB240" i="31"/>
  <c r="BC240" i="31"/>
  <c r="BB244" i="31"/>
  <c r="BC244" i="31"/>
  <c r="BA244" i="31"/>
  <c r="BA248" i="31"/>
  <c r="BB248" i="31"/>
  <c r="BC248" i="31"/>
  <c r="BB252" i="31"/>
  <c r="BC252" i="31"/>
  <c r="BA252" i="31"/>
  <c r="BA256" i="31"/>
  <c r="BB256" i="31"/>
  <c r="BC256" i="31"/>
  <c r="BC260" i="31"/>
  <c r="BA260" i="31"/>
  <c r="BB260" i="31"/>
  <c r="BA264" i="31"/>
  <c r="BB264" i="31"/>
  <c r="BC264" i="31"/>
  <c r="BC255" i="31"/>
  <c r="BA255" i="31"/>
  <c r="BB255" i="31"/>
  <c r="BA123" i="31"/>
  <c r="BB123" i="31"/>
  <c r="BC123" i="31"/>
  <c r="BA128" i="31"/>
  <c r="BB128" i="31"/>
  <c r="BC128" i="31"/>
  <c r="BB118" i="31"/>
  <c r="BC118" i="31"/>
  <c r="BA118" i="31"/>
  <c r="BC127" i="31"/>
  <c r="BA127" i="31"/>
  <c r="BB127" i="31"/>
  <c r="BB119" i="31"/>
  <c r="BA119" i="31"/>
  <c r="BC119" i="31"/>
  <c r="BB120" i="31"/>
  <c r="BC120" i="31"/>
  <c r="BA120" i="31"/>
  <c r="BB125" i="31"/>
  <c r="BC125" i="31"/>
  <c r="BA125" i="31"/>
  <c r="BB129" i="31"/>
  <c r="BC129" i="31"/>
  <c r="BA129" i="31"/>
  <c r="BB122" i="31"/>
  <c r="BA122" i="31"/>
  <c r="BC122" i="31"/>
  <c r="BA115" i="31"/>
  <c r="BB115" i="31"/>
  <c r="BC115" i="31"/>
  <c r="BB116" i="31"/>
  <c r="BC116" i="31"/>
  <c r="BA116" i="31"/>
  <c r="BA117" i="31"/>
  <c r="BB117" i="31"/>
  <c r="BC117" i="31"/>
  <c r="BA121" i="31"/>
  <c r="BB121" i="31"/>
  <c r="BC121" i="31"/>
  <c r="BA126" i="31"/>
  <c r="BB126" i="31"/>
  <c r="BC126" i="31"/>
  <c r="K273" i="31" l="1"/>
  <c r="H273" i="31"/>
  <c r="H265" i="31"/>
  <c r="K265" i="31"/>
  <c r="H257" i="31"/>
  <c r="K257" i="31"/>
  <c r="K249" i="31"/>
  <c r="H249" i="31"/>
  <c r="H241" i="31"/>
  <c r="K241" i="31"/>
  <c r="K272" i="31"/>
  <c r="H272" i="31"/>
  <c r="K264" i="31"/>
  <c r="H264" i="31"/>
  <c r="H256" i="31"/>
  <c r="K256" i="31"/>
  <c r="H248" i="31"/>
  <c r="K248" i="31"/>
  <c r="K240" i="31"/>
  <c r="H240" i="31"/>
  <c r="K271" i="31"/>
  <c r="H271" i="31"/>
  <c r="H263" i="31"/>
  <c r="K263" i="31"/>
  <c r="K255" i="31"/>
  <c r="H255" i="31"/>
  <c r="H247" i="31"/>
  <c r="K247" i="31"/>
  <c r="K239" i="31"/>
  <c r="H239" i="31"/>
  <c r="H274" i="31"/>
  <c r="K274" i="31"/>
  <c r="H266" i="31"/>
  <c r="K266" i="31"/>
  <c r="H258" i="31"/>
  <c r="K258" i="31"/>
  <c r="K250" i="31"/>
  <c r="H250" i="31"/>
  <c r="K238" i="31"/>
  <c r="H238" i="31"/>
  <c r="H269" i="31"/>
  <c r="K269" i="31"/>
  <c r="H253" i="31"/>
  <c r="K253" i="31"/>
  <c r="H237" i="31"/>
  <c r="K237" i="31"/>
  <c r="H268" i="31"/>
  <c r="K268" i="31"/>
  <c r="H252" i="31"/>
  <c r="K252" i="31"/>
  <c r="H236" i="31"/>
  <c r="K236" i="31"/>
  <c r="H259" i="31"/>
  <c r="K259" i="31"/>
  <c r="H243" i="31"/>
  <c r="K243" i="31"/>
  <c r="K270" i="31"/>
  <c r="H270" i="31"/>
  <c r="K261" i="31"/>
  <c r="H261" i="31"/>
  <c r="H245" i="31"/>
  <c r="K245" i="31"/>
  <c r="H260" i="31"/>
  <c r="K260" i="31"/>
  <c r="H244" i="31"/>
  <c r="K244" i="31"/>
  <c r="K267" i="31"/>
  <c r="H267" i="31"/>
  <c r="H251" i="31"/>
  <c r="K251" i="31"/>
  <c r="H235" i="31"/>
  <c r="K235" i="31"/>
  <c r="K262" i="31"/>
  <c r="H262" i="31"/>
  <c r="K254" i="31"/>
  <c r="H254" i="31"/>
  <c r="H242" i="31"/>
  <c r="K242" i="31"/>
  <c r="H234" i="31"/>
  <c r="K234" i="31"/>
  <c r="H218" i="31"/>
  <c r="K218" i="31"/>
  <c r="H126" i="31"/>
  <c r="K126" i="31"/>
  <c r="H118" i="31"/>
  <c r="K118" i="31"/>
  <c r="H178" i="31"/>
  <c r="H140" i="31"/>
  <c r="H175" i="31"/>
  <c r="H119" i="31"/>
  <c r="K119" i="31"/>
  <c r="H195" i="31"/>
  <c r="H166" i="31"/>
  <c r="K166" i="31"/>
  <c r="H220" i="31"/>
  <c r="K220" i="31"/>
  <c r="H129" i="31"/>
  <c r="K129" i="31"/>
  <c r="H117" i="31"/>
  <c r="K117" i="31"/>
  <c r="H193" i="31"/>
  <c r="H176" i="31"/>
  <c r="H160" i="31"/>
  <c r="H144" i="31"/>
  <c r="H224" i="31"/>
  <c r="K224" i="31"/>
  <c r="H128" i="31"/>
  <c r="K128" i="31"/>
  <c r="H120" i="31"/>
  <c r="K120" i="31"/>
  <c r="H196" i="31"/>
  <c r="H163" i="31"/>
  <c r="H147" i="31"/>
  <c r="H103" i="31"/>
  <c r="K103" i="31"/>
  <c r="H122" i="31"/>
  <c r="K122" i="31"/>
  <c r="H199" i="31"/>
  <c r="H183" i="31"/>
  <c r="H162" i="31"/>
  <c r="H149" i="31"/>
  <c r="H93" i="31"/>
  <c r="K93" i="31"/>
  <c r="K233" i="31"/>
  <c r="H233" i="31"/>
  <c r="H92" i="31"/>
  <c r="K92" i="31"/>
  <c r="H110" i="31"/>
  <c r="K110" i="31"/>
  <c r="H202" i="31"/>
  <c r="H194" i="31"/>
  <c r="H186" i="31"/>
  <c r="H169" i="31"/>
  <c r="H161" i="31"/>
  <c r="H152" i="31"/>
  <c r="H150" i="31"/>
  <c r="H107" i="31"/>
  <c r="K107" i="31"/>
  <c r="H215" i="31"/>
  <c r="K215" i="31"/>
  <c r="H179" i="31"/>
  <c r="H146" i="31"/>
  <c r="K146" i="31"/>
  <c r="H109" i="31"/>
  <c r="K109" i="31"/>
  <c r="H201" i="31"/>
  <c r="H185" i="31"/>
  <c r="H168" i="31"/>
  <c r="H151" i="31"/>
  <c r="H108" i="31"/>
  <c r="K108" i="31"/>
  <c r="H204" i="31"/>
  <c r="H184" i="31"/>
  <c r="H171" i="31"/>
  <c r="K171" i="31"/>
  <c r="H286" i="31"/>
  <c r="K286" i="31"/>
  <c r="H95" i="31"/>
  <c r="H135" i="31"/>
  <c r="H221" i="31"/>
  <c r="K221" i="31"/>
  <c r="H121" i="31"/>
  <c r="K121" i="31"/>
  <c r="H182" i="31"/>
  <c r="H165" i="31"/>
  <c r="H159" i="31"/>
  <c r="H142" i="31"/>
  <c r="H127" i="31"/>
  <c r="K127" i="31"/>
  <c r="H203" i="31"/>
  <c r="H187" i="31"/>
  <c r="H174" i="31"/>
  <c r="H136" i="31"/>
  <c r="K136" i="31"/>
  <c r="H225" i="31"/>
  <c r="K225" i="31"/>
  <c r="H125" i="31"/>
  <c r="K125" i="31"/>
  <c r="H205" i="31"/>
  <c r="H189" i="31"/>
  <c r="H148" i="31"/>
  <c r="H123" i="31"/>
  <c r="K123" i="31"/>
  <c r="H116" i="31"/>
  <c r="K116" i="31"/>
  <c r="H192" i="31"/>
  <c r="H167" i="31"/>
  <c r="H138" i="31"/>
  <c r="H115" i="31"/>
  <c r="K115" i="31"/>
  <c r="H191" i="31"/>
  <c r="H158" i="31"/>
  <c r="H141" i="31"/>
  <c r="H285" i="31"/>
  <c r="H102" i="31"/>
  <c r="H105" i="31"/>
  <c r="K105" i="31"/>
  <c r="K214" i="31"/>
  <c r="H214" i="31"/>
  <c r="H114" i="31"/>
  <c r="H198" i="31"/>
  <c r="H190" i="31"/>
  <c r="K190" i="31"/>
  <c r="H173" i="31"/>
  <c r="H157" i="31"/>
  <c r="H145" i="31"/>
  <c r="H188" i="31"/>
  <c r="K188" i="31"/>
  <c r="H222" i="31"/>
  <c r="K222" i="31"/>
  <c r="H153" i="31"/>
  <c r="K153" i="31"/>
  <c r="H217" i="31"/>
  <c r="K217" i="31"/>
  <c r="H197" i="31"/>
  <c r="H181" i="31"/>
  <c r="H172" i="31"/>
  <c r="H164" i="31"/>
  <c r="H155" i="31"/>
  <c r="H139" i="31"/>
  <c r="H104" i="31"/>
  <c r="K104" i="31"/>
  <c r="H216" i="31"/>
  <c r="K216" i="31"/>
  <c r="H200" i="31"/>
  <c r="H180" i="31"/>
  <c r="H154" i="31"/>
  <c r="H219" i="31"/>
  <c r="K219" i="31"/>
  <c r="H170" i="31"/>
  <c r="H97" i="31"/>
  <c r="K97" i="31"/>
  <c r="H94" i="31"/>
  <c r="H246" i="31"/>
  <c r="K246" i="31"/>
  <c r="BC285" i="31"/>
  <c r="BB285" i="31"/>
  <c r="BA285" i="31"/>
  <c r="K285" i="31" s="1"/>
  <c r="BA233" i="31"/>
  <c r="BB233" i="31"/>
  <c r="BC233" i="31"/>
  <c r="B271" i="31"/>
  <c r="AE271" i="31"/>
  <c r="BC94" i="31"/>
  <c r="BB94" i="31"/>
  <c r="BA94" i="31"/>
  <c r="K94" i="31" s="1"/>
  <c r="AN271" i="31"/>
  <c r="BB93" i="31"/>
  <c r="BC93" i="31"/>
  <c r="BA93" i="31"/>
  <c r="B273" i="31"/>
  <c r="AE273" i="31"/>
  <c r="AN273" i="31"/>
  <c r="BB95" i="31"/>
  <c r="BC95" i="31"/>
  <c r="BA95" i="31"/>
  <c r="K95" i="31" s="1"/>
  <c r="BC97" i="31"/>
  <c r="BA97" i="31"/>
  <c r="BB97" i="31"/>
  <c r="AN272" i="31"/>
  <c r="AE272" i="31"/>
  <c r="B272" i="31"/>
  <c r="BB198" i="31"/>
  <c r="BC198" i="31"/>
  <c r="BA198" i="31"/>
  <c r="K198" i="31" s="1"/>
  <c r="BB188" i="31"/>
  <c r="BA188" i="31"/>
  <c r="BC188" i="31"/>
  <c r="BA197" i="31"/>
  <c r="K197" i="31" s="1"/>
  <c r="BB197" i="31"/>
  <c r="BC197" i="31"/>
  <c r="BA172" i="31"/>
  <c r="K172" i="31" s="1"/>
  <c r="BC172" i="31"/>
  <c r="BB172" i="31"/>
  <c r="BC155" i="31"/>
  <c r="BA155" i="31"/>
  <c r="K155" i="31" s="1"/>
  <c r="BB155" i="31"/>
  <c r="BB104" i="31"/>
  <c r="BC104" i="31"/>
  <c r="BA200" i="31"/>
  <c r="K200" i="31" s="1"/>
  <c r="BC200" i="31"/>
  <c r="BB200" i="31"/>
  <c r="BB180" i="31"/>
  <c r="BA180" i="31"/>
  <c r="K180" i="31" s="1"/>
  <c r="BC180" i="31"/>
  <c r="BB154" i="31"/>
  <c r="BA154" i="31"/>
  <c r="K154" i="31" s="1"/>
  <c r="BC154" i="31"/>
  <c r="BC170" i="31"/>
  <c r="BA170" i="31"/>
  <c r="K170" i="31" s="1"/>
  <c r="BB170" i="31"/>
  <c r="BB178" i="31"/>
  <c r="BC178" i="31"/>
  <c r="BA178" i="31"/>
  <c r="K178" i="31" s="1"/>
  <c r="BB140" i="31"/>
  <c r="BC140" i="31"/>
  <c r="BA140" i="31"/>
  <c r="K140" i="31" s="1"/>
  <c r="BB175" i="31"/>
  <c r="BC175" i="31"/>
  <c r="BA175" i="31"/>
  <c r="K175" i="31" s="1"/>
  <c r="BA195" i="31"/>
  <c r="K195" i="31" s="1"/>
  <c r="BB195" i="31"/>
  <c r="BC195" i="31"/>
  <c r="BC166" i="31"/>
  <c r="BA166" i="31"/>
  <c r="BB166" i="31"/>
  <c r="BB193" i="31"/>
  <c r="BC193" i="31"/>
  <c r="BA193" i="31"/>
  <c r="K193" i="31" s="1"/>
  <c r="BB176" i="31"/>
  <c r="BA176" i="31"/>
  <c r="K176" i="31" s="1"/>
  <c r="BC176" i="31"/>
  <c r="BB160" i="31"/>
  <c r="BC160" i="31"/>
  <c r="BA160" i="31"/>
  <c r="K160" i="31" s="1"/>
  <c r="BB144" i="31"/>
  <c r="BC144" i="31"/>
  <c r="BA144" i="31"/>
  <c r="K144" i="31" s="1"/>
  <c r="B224" i="31"/>
  <c r="AN224" i="31"/>
  <c r="AE224" i="31"/>
  <c r="BA196" i="31"/>
  <c r="K196" i="31" s="1"/>
  <c r="BC196" i="31"/>
  <c r="BB196" i="31"/>
  <c r="BB163" i="31"/>
  <c r="BC163" i="31"/>
  <c r="BA163" i="31"/>
  <c r="K163" i="31" s="1"/>
  <c r="BC147" i="31"/>
  <c r="BA147" i="31"/>
  <c r="K147" i="31" s="1"/>
  <c r="BB147" i="31"/>
  <c r="BB103" i="31"/>
  <c r="BC103" i="31"/>
  <c r="BB199" i="31"/>
  <c r="BA199" i="31"/>
  <c r="K199" i="31" s="1"/>
  <c r="BC199" i="31"/>
  <c r="BC183" i="31"/>
  <c r="BB183" i="31"/>
  <c r="BA183" i="31"/>
  <c r="K183" i="31" s="1"/>
  <c r="BC162" i="31"/>
  <c r="BB162" i="31"/>
  <c r="BA162" i="31"/>
  <c r="K162" i="31" s="1"/>
  <c r="BB149" i="31"/>
  <c r="BA149" i="31"/>
  <c r="K149" i="31" s="1"/>
  <c r="BC149" i="31"/>
  <c r="BB110" i="31"/>
  <c r="BC110" i="31"/>
  <c r="BB102" i="31"/>
  <c r="BA102" i="31"/>
  <c r="K102" i="31" s="1"/>
  <c r="BC102" i="31"/>
  <c r="BB202" i="31"/>
  <c r="BA202" i="31"/>
  <c r="K202" i="31" s="1"/>
  <c r="BC202" i="31"/>
  <c r="BB194" i="31"/>
  <c r="BA194" i="31"/>
  <c r="K194" i="31" s="1"/>
  <c r="BC194" i="31"/>
  <c r="BA186" i="31"/>
  <c r="K186" i="31" s="1"/>
  <c r="BC186" i="31"/>
  <c r="BB186" i="31"/>
  <c r="BB169" i="31"/>
  <c r="BC169" i="31"/>
  <c r="BA169" i="31"/>
  <c r="K169" i="31" s="1"/>
  <c r="BB161" i="31"/>
  <c r="BC161" i="31"/>
  <c r="BA161" i="31"/>
  <c r="K161" i="31" s="1"/>
  <c r="BB152" i="31"/>
  <c r="BA152" i="31"/>
  <c r="K152" i="31" s="1"/>
  <c r="BC152" i="31"/>
  <c r="BB150" i="31"/>
  <c r="BA150" i="31"/>
  <c r="K150" i="31" s="1"/>
  <c r="BC150" i="31"/>
  <c r="BB107" i="31"/>
  <c r="BC107" i="31"/>
  <c r="BC179" i="31"/>
  <c r="BB179" i="31"/>
  <c r="BA179" i="31"/>
  <c r="K179" i="31" s="1"/>
  <c r="BB146" i="31"/>
  <c r="BC146" i="31"/>
  <c r="BA146" i="31"/>
  <c r="BB109" i="31"/>
  <c r="BC109" i="31"/>
  <c r="BB201" i="31"/>
  <c r="BC201" i="31"/>
  <c r="BA201" i="31"/>
  <c r="K201" i="31" s="1"/>
  <c r="BB185" i="31"/>
  <c r="BA185" i="31"/>
  <c r="K185" i="31" s="1"/>
  <c r="BC185" i="31"/>
  <c r="BB168" i="31"/>
  <c r="BA168" i="31"/>
  <c r="K168" i="31" s="1"/>
  <c r="BC168" i="31"/>
  <c r="BB151" i="31"/>
  <c r="BA151" i="31"/>
  <c r="K151" i="31" s="1"/>
  <c r="BC151" i="31"/>
  <c r="BC108" i="31"/>
  <c r="BB108" i="31"/>
  <c r="BB204" i="31"/>
  <c r="BC204" i="31"/>
  <c r="BA204" i="31"/>
  <c r="K204" i="31" s="1"/>
  <c r="BB184" i="31"/>
  <c r="BA184" i="31"/>
  <c r="K184" i="31" s="1"/>
  <c r="BC184" i="31"/>
  <c r="BB171" i="31"/>
  <c r="BA171" i="31"/>
  <c r="BC171" i="31"/>
  <c r="BB105" i="31"/>
  <c r="BC105" i="31"/>
  <c r="BC214" i="31"/>
  <c r="BB214" i="31"/>
  <c r="BA214" i="31"/>
  <c r="BC114" i="31"/>
  <c r="BA114" i="31"/>
  <c r="K114" i="31" s="1"/>
  <c r="BB114" i="31"/>
  <c r="BB190" i="31"/>
  <c r="BA190" i="31"/>
  <c r="BC190" i="31"/>
  <c r="BB173" i="31"/>
  <c r="BC173" i="31"/>
  <c r="BA173" i="31"/>
  <c r="K173" i="31" s="1"/>
  <c r="BB157" i="31"/>
  <c r="BA157" i="31"/>
  <c r="K157" i="31" s="1"/>
  <c r="BC157" i="31"/>
  <c r="BC145" i="31"/>
  <c r="BB145" i="31"/>
  <c r="BA145" i="31"/>
  <c r="K145" i="31" s="1"/>
  <c r="BA153" i="31"/>
  <c r="BC153" i="31"/>
  <c r="BB153" i="31"/>
  <c r="BA181" i="31"/>
  <c r="K181" i="31" s="1"/>
  <c r="BC181" i="31"/>
  <c r="BB181" i="31"/>
  <c r="BC164" i="31"/>
  <c r="BA164" i="31"/>
  <c r="K164" i="31" s="1"/>
  <c r="BB164" i="31"/>
  <c r="BB139" i="31"/>
  <c r="BA139" i="31"/>
  <c r="K139" i="31" s="1"/>
  <c r="BC139" i="31"/>
  <c r="BB182" i="31"/>
  <c r="BA182" i="31"/>
  <c r="K182" i="31" s="1"/>
  <c r="BC182" i="31"/>
  <c r="BB165" i="31"/>
  <c r="BA165" i="31"/>
  <c r="K165" i="31" s="1"/>
  <c r="BC165" i="31"/>
  <c r="BB159" i="31"/>
  <c r="BC159" i="31"/>
  <c r="BA159" i="31"/>
  <c r="K159" i="31" s="1"/>
  <c r="BB142" i="31"/>
  <c r="BC142" i="31"/>
  <c r="BA142" i="31"/>
  <c r="K142" i="31" s="1"/>
  <c r="BC203" i="31"/>
  <c r="BB203" i="31"/>
  <c r="BA203" i="31"/>
  <c r="K203" i="31" s="1"/>
  <c r="BC187" i="31"/>
  <c r="BA187" i="31"/>
  <c r="K187" i="31" s="1"/>
  <c r="BB187" i="31"/>
  <c r="BC174" i="31"/>
  <c r="BA174" i="31"/>
  <c r="K174" i="31" s="1"/>
  <c r="BB174" i="31"/>
  <c r="BB136" i="31"/>
  <c r="BA136" i="31"/>
  <c r="BC136" i="31"/>
  <c r="BC205" i="31"/>
  <c r="BA205" i="31"/>
  <c r="K205" i="31" s="1"/>
  <c r="BB205" i="31"/>
  <c r="BB189" i="31"/>
  <c r="BC189" i="31"/>
  <c r="BA189" i="31"/>
  <c r="K189" i="31" s="1"/>
  <c r="BB148" i="31"/>
  <c r="BA148" i="31"/>
  <c r="K148" i="31" s="1"/>
  <c r="BC148" i="31"/>
  <c r="BB192" i="31"/>
  <c r="BC192" i="31"/>
  <c r="BA192" i="31"/>
  <c r="K192" i="31" s="1"/>
  <c r="BB167" i="31"/>
  <c r="BC167" i="31"/>
  <c r="BA167" i="31"/>
  <c r="K167" i="31" s="1"/>
  <c r="BC138" i="31"/>
  <c r="BA138" i="31"/>
  <c r="K138" i="31" s="1"/>
  <c r="BB138" i="31"/>
  <c r="BA191" i="31"/>
  <c r="K191" i="31" s="1"/>
  <c r="BB191" i="31"/>
  <c r="BC191" i="31"/>
  <c r="BB158" i="31"/>
  <c r="BC158" i="31"/>
  <c r="BA158" i="31"/>
  <c r="K158" i="31" s="1"/>
  <c r="BB141" i="31"/>
  <c r="BC141" i="31"/>
  <c r="BA141" i="31"/>
  <c r="K141" i="31" s="1"/>
  <c r="BC135" i="31"/>
  <c r="BB135" i="31"/>
  <c r="BA135" i="31"/>
  <c r="K135" i="31" s="1"/>
  <c r="BC92" i="31"/>
  <c r="BA92" i="31"/>
  <c r="AZ92" i="31"/>
  <c r="BB92" i="31"/>
  <c r="V76" i="31" l="1"/>
  <c r="N71" i="31"/>
  <c r="B65" i="31"/>
  <c r="AL54" i="31"/>
  <c r="Z54" i="31"/>
  <c r="N54" i="31"/>
  <c r="B54" i="31"/>
  <c r="AL42" i="31"/>
  <c r="Z42" i="31"/>
  <c r="N42" i="31"/>
  <c r="B42" i="31"/>
  <c r="R26" i="31"/>
  <c r="R23" i="31"/>
  <c r="R20" i="31"/>
  <c r="N14" i="31"/>
  <c r="H14" i="31"/>
  <c r="O7" i="31"/>
  <c r="I7" i="31"/>
  <c r="AD6" i="31"/>
  <c r="O5" i="31"/>
  <c r="I5" i="31"/>
  <c r="P2" i="31"/>
  <c r="S14" i="31" s="1"/>
  <c r="S15" i="31" l="1"/>
  <c r="AD83" i="31"/>
  <c r="R9" i="7" l="1"/>
  <c r="B247" i="31" l="1"/>
  <c r="AE247" i="31"/>
  <c r="AN247" i="31"/>
  <c r="AN128" i="31"/>
  <c r="B128" i="31"/>
  <c r="AE128" i="31"/>
  <c r="AE195" i="31"/>
  <c r="B195" i="31"/>
  <c r="AN195" i="31"/>
  <c r="B135" i="31"/>
  <c r="AE135" i="31"/>
  <c r="AN135" i="31"/>
  <c r="AE216" i="31"/>
  <c r="B216" i="31"/>
  <c r="AN216" i="31"/>
  <c r="AE175" i="31"/>
  <c r="AN175" i="31"/>
  <c r="B175" i="31"/>
  <c r="B150" i="31"/>
  <c r="AN150" i="31"/>
  <c r="AE150" i="31"/>
  <c r="B114" i="31"/>
  <c r="AN114" i="31"/>
  <c r="AE114" i="31"/>
  <c r="AE182" i="31"/>
  <c r="AN182" i="31"/>
  <c r="B182" i="31"/>
  <c r="B165" i="31"/>
  <c r="AN165" i="31"/>
  <c r="AE165" i="31"/>
  <c r="AN148" i="31"/>
  <c r="B148" i="31"/>
  <c r="AE148" i="31"/>
  <c r="AE220" i="31"/>
  <c r="B220" i="31"/>
  <c r="AN220" i="31"/>
  <c r="B265" i="31"/>
  <c r="AN265" i="31"/>
  <c r="AE265" i="31"/>
  <c r="B274" i="31"/>
  <c r="AN274" i="31"/>
  <c r="AE274" i="31"/>
  <c r="B255" i="31"/>
  <c r="AE255" i="31"/>
  <c r="AN255" i="31"/>
  <c r="B95" i="31"/>
  <c r="AE95" i="31"/>
  <c r="AN95" i="31"/>
  <c r="AN219" i="31"/>
  <c r="AE219" i="31"/>
  <c r="B219" i="31"/>
  <c r="B203" i="31"/>
  <c r="AE203" i="31"/>
  <c r="AN203" i="31"/>
  <c r="B179" i="31"/>
  <c r="AE179" i="31"/>
  <c r="AN179" i="31"/>
  <c r="B162" i="31"/>
  <c r="AE162" i="31"/>
  <c r="AN162" i="31"/>
  <c r="B268" i="31"/>
  <c r="AE268" i="31"/>
  <c r="AN268" i="31"/>
  <c r="AN200" i="31"/>
  <c r="B200" i="31"/>
  <c r="AE200" i="31"/>
  <c r="B266" i="31"/>
  <c r="AE266" i="31"/>
  <c r="AN266" i="31"/>
  <c r="AN250" i="31"/>
  <c r="AE250" i="31"/>
  <c r="B250" i="31"/>
  <c r="AE234" i="31"/>
  <c r="AN234" i="31"/>
  <c r="B234" i="31"/>
  <c r="AE222" i="31"/>
  <c r="AN222" i="31"/>
  <c r="B222" i="31"/>
  <c r="B122" i="31"/>
  <c r="AN122" i="31"/>
  <c r="AE122" i="31"/>
  <c r="B190" i="31"/>
  <c r="AN190" i="31"/>
  <c r="AE190" i="31"/>
  <c r="AN173" i="31"/>
  <c r="B173" i="31"/>
  <c r="AE173" i="31"/>
  <c r="AN157" i="31"/>
  <c r="B157" i="31"/>
  <c r="AE157" i="31"/>
  <c r="AN240" i="31"/>
  <c r="B240" i="31"/>
  <c r="AE240" i="31"/>
  <c r="AE180" i="31"/>
  <c r="AN180" i="31"/>
  <c r="B180" i="31"/>
  <c r="B154" i="31"/>
  <c r="AN154" i="31"/>
  <c r="AE154" i="31"/>
  <c r="AE257" i="31"/>
  <c r="B257" i="31"/>
  <c r="AN257" i="31"/>
  <c r="AE241" i="31"/>
  <c r="B241" i="31"/>
  <c r="AN241" i="31"/>
  <c r="AN108" i="31"/>
  <c r="B108" i="31"/>
  <c r="AE108" i="31"/>
  <c r="B205" i="31"/>
  <c r="AN205" i="31"/>
  <c r="AE205" i="31"/>
  <c r="AN189" i="31"/>
  <c r="B189" i="31"/>
  <c r="AE189" i="31"/>
  <c r="AN172" i="31"/>
  <c r="AE172" i="31"/>
  <c r="B172" i="31"/>
  <c r="B260" i="31"/>
  <c r="AN260" i="31"/>
  <c r="AE260" i="31"/>
  <c r="B102" i="31"/>
  <c r="AE102" i="31"/>
  <c r="AN102" i="31"/>
  <c r="B184" i="31"/>
  <c r="AN184" i="31"/>
  <c r="AE184" i="31"/>
  <c r="AN286" i="31"/>
  <c r="AE286" i="31"/>
  <c r="B286" i="31"/>
  <c r="AN267" i="31"/>
  <c r="AE267" i="31"/>
  <c r="B267" i="31"/>
  <c r="AN259" i="31"/>
  <c r="AE259" i="31"/>
  <c r="B259" i="31"/>
  <c r="B251" i="31"/>
  <c r="AE251" i="31"/>
  <c r="AN251" i="31"/>
  <c r="AE243" i="31"/>
  <c r="B243" i="31"/>
  <c r="AN243" i="31"/>
  <c r="AE235" i="31"/>
  <c r="B235" i="31"/>
  <c r="AN235" i="31"/>
  <c r="AN110" i="31"/>
  <c r="B110" i="31"/>
  <c r="AE110" i="31"/>
  <c r="AE225" i="31"/>
  <c r="AN225" i="31"/>
  <c r="B225" i="31"/>
  <c r="AE215" i="31"/>
  <c r="B215" i="31"/>
  <c r="AN215" i="31"/>
  <c r="AN123" i="31"/>
  <c r="B123" i="31"/>
  <c r="AE123" i="31"/>
  <c r="AN115" i="31"/>
  <c r="B115" i="31"/>
  <c r="AE115" i="31"/>
  <c r="AE199" i="31"/>
  <c r="AN199" i="31"/>
  <c r="B199" i="31"/>
  <c r="AE191" i="31"/>
  <c r="AN191" i="31"/>
  <c r="B191" i="31"/>
  <c r="AE183" i="31"/>
  <c r="B183" i="31"/>
  <c r="AN183" i="31"/>
  <c r="AE174" i="31"/>
  <c r="AN174" i="31"/>
  <c r="B174" i="31"/>
  <c r="AE166" i="31"/>
  <c r="B166" i="31"/>
  <c r="AN166" i="31"/>
  <c r="B158" i="31"/>
  <c r="AE158" i="31"/>
  <c r="AN158" i="31"/>
  <c r="B149" i="31"/>
  <c r="AE149" i="31"/>
  <c r="AN149" i="31"/>
  <c r="AE140" i="31"/>
  <c r="B140" i="31"/>
  <c r="AN140" i="31"/>
  <c r="AN144" i="31"/>
  <c r="AE144" i="31"/>
  <c r="B144" i="31"/>
  <c r="AN248" i="31"/>
  <c r="AE248" i="31"/>
  <c r="B248" i="31"/>
  <c r="B107" i="31"/>
  <c r="AN107" i="31"/>
  <c r="AE107" i="31"/>
  <c r="B120" i="31"/>
  <c r="AE120" i="31"/>
  <c r="AN120" i="31"/>
  <c r="B188" i="31"/>
  <c r="AN188" i="31"/>
  <c r="AE188" i="31"/>
  <c r="AN163" i="31"/>
  <c r="AE163" i="31"/>
  <c r="B163" i="31"/>
  <c r="B136" i="31"/>
  <c r="AN136" i="31"/>
  <c r="AE136" i="31"/>
  <c r="AN270" i="31"/>
  <c r="B270" i="31"/>
  <c r="AE270" i="31"/>
  <c r="AE262" i="31"/>
  <c r="AN262" i="31"/>
  <c r="B262" i="31"/>
  <c r="B254" i="31"/>
  <c r="AE254" i="31"/>
  <c r="AN254" i="31"/>
  <c r="AN246" i="31"/>
  <c r="AE246" i="31"/>
  <c r="B246" i="31"/>
  <c r="B238" i="31"/>
  <c r="AN238" i="31"/>
  <c r="AE238" i="31"/>
  <c r="B94" i="31"/>
  <c r="AN94" i="31"/>
  <c r="AE94" i="31"/>
  <c r="B104" i="31"/>
  <c r="AE104" i="31"/>
  <c r="AN104" i="31"/>
  <c r="AE218" i="31"/>
  <c r="AN218" i="31"/>
  <c r="B218" i="31"/>
  <c r="B127" i="31"/>
  <c r="AN127" i="31"/>
  <c r="AE127" i="31"/>
  <c r="B118" i="31"/>
  <c r="AN118" i="31"/>
  <c r="AE118" i="31"/>
  <c r="AE202" i="31"/>
  <c r="B202" i="31"/>
  <c r="AN202" i="31"/>
  <c r="B194" i="31"/>
  <c r="AN194" i="31"/>
  <c r="AE194" i="31"/>
  <c r="AE186" i="31"/>
  <c r="AN186" i="31"/>
  <c r="B186" i="31"/>
  <c r="AN178" i="31"/>
  <c r="B178" i="31"/>
  <c r="AE178" i="31"/>
  <c r="AE169" i="31"/>
  <c r="AN169" i="31"/>
  <c r="B169" i="31"/>
  <c r="AN161" i="31"/>
  <c r="AE161" i="31"/>
  <c r="B161" i="31"/>
  <c r="B152" i="31"/>
  <c r="AN152" i="31"/>
  <c r="AE152" i="31"/>
  <c r="B139" i="31"/>
  <c r="AN139" i="31"/>
  <c r="AE139" i="31"/>
  <c r="AN252" i="31"/>
  <c r="AE252" i="31"/>
  <c r="B252" i="31"/>
  <c r="AN92" i="31"/>
  <c r="AE92" i="31"/>
  <c r="B92" i="31"/>
  <c r="B125" i="31"/>
  <c r="AN125" i="31"/>
  <c r="AE125" i="31"/>
  <c r="AE192" i="31"/>
  <c r="B192" i="31"/>
  <c r="AN192" i="31"/>
  <c r="B167" i="31"/>
  <c r="AN167" i="31"/>
  <c r="AE167" i="31"/>
  <c r="B141" i="31"/>
  <c r="AN141" i="31"/>
  <c r="AE141" i="31"/>
  <c r="B269" i="31"/>
  <c r="AN269" i="31"/>
  <c r="AE269" i="31"/>
  <c r="AE261" i="31"/>
  <c r="B261" i="31"/>
  <c r="AN261" i="31"/>
  <c r="B253" i="31"/>
  <c r="AE253" i="31"/>
  <c r="AN253" i="31"/>
  <c r="B245" i="31"/>
  <c r="AE245" i="31"/>
  <c r="AN245" i="31"/>
  <c r="AE237" i="31"/>
  <c r="AN237" i="31"/>
  <c r="B237" i="31"/>
  <c r="B93" i="31"/>
  <c r="AN93" i="31"/>
  <c r="AE93" i="31"/>
  <c r="AN103" i="31"/>
  <c r="B103" i="31"/>
  <c r="AE103" i="31"/>
  <c r="AE217" i="31"/>
  <c r="B217" i="31"/>
  <c r="AN217" i="31"/>
  <c r="AN126" i="31"/>
  <c r="B126" i="31"/>
  <c r="AE126" i="31"/>
  <c r="AN117" i="31"/>
  <c r="AE117" i="31"/>
  <c r="B117" i="31"/>
  <c r="AE201" i="31"/>
  <c r="AN201" i="31"/>
  <c r="B201" i="31"/>
  <c r="AE193" i="31"/>
  <c r="AN193" i="31"/>
  <c r="B193" i="31"/>
  <c r="AE185" i="31"/>
  <c r="AN185" i="31"/>
  <c r="B185" i="31"/>
  <c r="AE176" i="31"/>
  <c r="AN176" i="31"/>
  <c r="B176" i="31"/>
  <c r="AE168" i="31"/>
  <c r="AN168" i="31"/>
  <c r="B168" i="31"/>
  <c r="AE160" i="31"/>
  <c r="B160" i="31"/>
  <c r="AN160" i="31"/>
  <c r="AE151" i="31"/>
  <c r="B151" i="31"/>
  <c r="AN151" i="31"/>
  <c r="AE142" i="31"/>
  <c r="B142" i="31"/>
  <c r="AN142" i="31"/>
  <c r="AE275" i="31"/>
  <c r="B275" i="31"/>
  <c r="AN275" i="31"/>
  <c r="AE256" i="31"/>
  <c r="AN256" i="31"/>
  <c r="B256" i="31"/>
  <c r="AN97" i="31"/>
  <c r="AE97" i="31"/>
  <c r="B97" i="31"/>
  <c r="B129" i="31"/>
  <c r="AN129" i="31"/>
  <c r="AE129" i="31"/>
  <c r="AE196" i="31"/>
  <c r="B196" i="31"/>
  <c r="AN196" i="31"/>
  <c r="AN171" i="31"/>
  <c r="B171" i="31"/>
  <c r="AE171" i="31"/>
  <c r="AN146" i="31"/>
  <c r="AE146" i="31"/>
  <c r="B146" i="31"/>
  <c r="B263" i="31"/>
  <c r="AN263" i="31"/>
  <c r="AE263" i="31"/>
  <c r="B239" i="31"/>
  <c r="AE239" i="31"/>
  <c r="AN239" i="31"/>
  <c r="AN105" i="31"/>
  <c r="B105" i="31"/>
  <c r="AE105" i="31"/>
  <c r="AN119" i="31"/>
  <c r="B119" i="31"/>
  <c r="AE119" i="31"/>
  <c r="AE187" i="31"/>
  <c r="B187" i="31"/>
  <c r="AN187" i="31"/>
  <c r="B170" i="31"/>
  <c r="AE170" i="31"/>
  <c r="AN170" i="31"/>
  <c r="AE153" i="31"/>
  <c r="AN153" i="31"/>
  <c r="B153" i="31"/>
  <c r="B145" i="31"/>
  <c r="AE145" i="31"/>
  <c r="AN145" i="31"/>
  <c r="B236" i="31"/>
  <c r="AE236" i="31"/>
  <c r="AN236" i="31"/>
  <c r="B285" i="31"/>
  <c r="AE285" i="31"/>
  <c r="AN285" i="31"/>
  <c r="B258" i="31"/>
  <c r="AE258" i="31"/>
  <c r="AN258" i="31"/>
  <c r="B242" i="31"/>
  <c r="AE242" i="31"/>
  <c r="AN242" i="31"/>
  <c r="B109" i="31"/>
  <c r="AE109" i="31"/>
  <c r="AN109" i="31"/>
  <c r="AN214" i="31"/>
  <c r="AE214" i="31"/>
  <c r="B214" i="31"/>
  <c r="AE198" i="31"/>
  <c r="B198" i="31"/>
  <c r="AN198" i="31"/>
  <c r="AE264" i="31"/>
  <c r="AN264" i="31"/>
  <c r="B264" i="31"/>
  <c r="AN204" i="31"/>
  <c r="AE204" i="31"/>
  <c r="B204" i="31"/>
  <c r="B276" i="31"/>
  <c r="AN276" i="31"/>
  <c r="AE276" i="31"/>
  <c r="B249" i="31"/>
  <c r="AE249" i="31"/>
  <c r="AN249" i="31"/>
  <c r="B233" i="31"/>
  <c r="AE233" i="31"/>
  <c r="AN233" i="31"/>
  <c r="AE221" i="31"/>
  <c r="B221" i="31"/>
  <c r="AN221" i="31"/>
  <c r="AN121" i="31"/>
  <c r="AE121" i="31"/>
  <c r="B121" i="31"/>
  <c r="AN197" i="31"/>
  <c r="B197" i="31"/>
  <c r="AE197" i="31"/>
  <c r="AN181" i="31"/>
  <c r="B181" i="31"/>
  <c r="AE181" i="31"/>
  <c r="B164" i="31"/>
  <c r="AE164" i="31"/>
  <c r="AN164" i="31"/>
  <c r="AE155" i="31"/>
  <c r="AN155" i="31"/>
  <c r="B155" i="31"/>
  <c r="B147" i="31"/>
  <c r="AE147" i="31"/>
  <c r="AN147" i="31"/>
  <c r="B138" i="31"/>
  <c r="AE138" i="31"/>
  <c r="AN138" i="31"/>
  <c r="AN244" i="31"/>
  <c r="B244" i="31"/>
  <c r="AE244" i="31"/>
  <c r="B116" i="31"/>
  <c r="AN116" i="31"/>
  <c r="AE116" i="31"/>
  <c r="B159" i="31"/>
  <c r="AN159" i="31"/>
  <c r="AE159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Barrera Bernardo</author>
  </authors>
  <commentList>
    <comment ref="B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Barrera Bernardo:</t>
        </r>
        <r>
          <rPr>
            <sz val="9"/>
            <color indexed="81"/>
            <rFont val="Tahoma"/>
            <family val="2"/>
          </rPr>
          <t xml:space="preserve">
Campo solo aplica cuando es con ingredienes</t>
        </r>
      </text>
    </comment>
    <comment ref="S1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Barrera Bernardo:</t>
        </r>
        <r>
          <rPr>
            <sz val="9"/>
            <color indexed="81"/>
            <rFont val="Tahoma"/>
            <family val="2"/>
          </rPr>
          <t xml:space="preserve">
Campo aplica cuando es con ingredientes</t>
        </r>
      </text>
    </comment>
  </commentList>
</comments>
</file>

<file path=xl/sharedStrings.xml><?xml version="1.0" encoding="utf-8"?>
<sst xmlns="http://schemas.openxmlformats.org/spreadsheetml/2006/main" count="1732" uniqueCount="748">
  <si>
    <t>Nombre de la promoción:</t>
  </si>
  <si>
    <t>USD</t>
  </si>
  <si>
    <t>Moneda:</t>
  </si>
  <si>
    <t>Segmento de Mercado:</t>
  </si>
  <si>
    <t>La promocion:</t>
  </si>
  <si>
    <t>%</t>
  </si>
  <si>
    <t>Booking Window:</t>
  </si>
  <si>
    <t>¿Cómo se da a conocer?</t>
  </si>
  <si>
    <t>Restricciones:</t>
  </si>
  <si>
    <t>Responsable de la promoción:</t>
  </si>
  <si>
    <t>Formato Unico de Promociones</t>
  </si>
  <si>
    <t>Hotel</t>
  </si>
  <si>
    <t>Nombre</t>
  </si>
  <si>
    <t>Base de Datos</t>
  </si>
  <si>
    <t>Responsable de Promocion y OPI</t>
  </si>
  <si>
    <t>Responsable de Promoción</t>
  </si>
  <si>
    <t>Pesos</t>
  </si>
  <si>
    <t>Pesos y USD</t>
  </si>
  <si>
    <t>NEGOCIOS</t>
  </si>
  <si>
    <t>VACACIONES</t>
  </si>
  <si>
    <t>MAYORISTAS</t>
  </si>
  <si>
    <t>MAYORISTAS NETAS</t>
  </si>
  <si>
    <t>MAYORISTAS CHARTERS</t>
  </si>
  <si>
    <t>MAYORISTAS SERIES</t>
  </si>
  <si>
    <t>MAYORISTAS LINEA AEREA</t>
  </si>
  <si>
    <t>TRIPULACIONES</t>
  </si>
  <si>
    <t>SOCIOS CLUB VACACIONAL VILLAS</t>
  </si>
  <si>
    <t>SOCIOS CLUB VACACIONAL HOTEL</t>
  </si>
  <si>
    <t>PROSPECTOS CLUB VACACIONAL</t>
  </si>
  <si>
    <t>Se ofrece al cliente</t>
  </si>
  <si>
    <t>El cliente la solicita</t>
  </si>
  <si>
    <t>NEGOCIOS RACK</t>
  </si>
  <si>
    <t>NEGOCIOS CORPORATIVA</t>
  </si>
  <si>
    <t>NEGOCIOS PREFERENCIAL FIESTA REWARDS</t>
  </si>
  <si>
    <t>NEGOCIOS PAQUETE</t>
  </si>
  <si>
    <t>NEGOCIOS CONVENIO</t>
  </si>
  <si>
    <t>NEGOCIOS CONSORCIO</t>
  </si>
  <si>
    <t>NEGOCIOS PREMIO FR</t>
  </si>
  <si>
    <t>NEGOCIOS IND. TURISTICA</t>
  </si>
  <si>
    <t>NEGOCIOS INTERCAMBIO</t>
  </si>
  <si>
    <t>NEGOCIOS DESCUENTOS</t>
  </si>
  <si>
    <t>VACACIONES RACK</t>
  </si>
  <si>
    <t>VACACIONES CORPORATIVA</t>
  </si>
  <si>
    <t>VACACIONES PREFERENCIAL FIESTA REWARDS</t>
  </si>
  <si>
    <t>VACACIONES PAQUETE</t>
  </si>
  <si>
    <t>VACACIONES CONVENIO</t>
  </si>
  <si>
    <t>VACACIONES CONSORCIO</t>
  </si>
  <si>
    <t>VACACIONES PREMIO FR</t>
  </si>
  <si>
    <t>VACACIONES IND. TURISTICA</t>
  </si>
  <si>
    <t>VACACIONES INTERCAMBIO</t>
  </si>
  <si>
    <t>VACACIONES DESCUENTOS</t>
  </si>
  <si>
    <t>Noches</t>
  </si>
  <si>
    <t>Beneficios:</t>
  </si>
  <si>
    <t>CONTRACT CODE</t>
  </si>
  <si>
    <t>ICONO</t>
  </si>
  <si>
    <r>
      <t xml:space="preserve">PROMOCODE </t>
    </r>
    <r>
      <rPr>
        <b/>
        <sz val="9"/>
        <color theme="1"/>
        <rFont val="Arial"/>
        <family val="2"/>
      </rPr>
      <t>(Max 10 caracteres)</t>
    </r>
  </si>
  <si>
    <t>Nombre corto de la promocion:</t>
  </si>
  <si>
    <t xml:space="preserve"> </t>
  </si>
  <si>
    <t>Propuesto</t>
  </si>
  <si>
    <t>Leyenda de GDS</t>
  </si>
  <si>
    <t>NOMBRE DE LA PROMOCIÓN</t>
  </si>
  <si>
    <t>PERIODO PARA RESERVAR</t>
  </si>
  <si>
    <t>PERIODO PARA VIAJAR</t>
  </si>
  <si>
    <t>MONEDA PARA RESERVAR</t>
  </si>
  <si>
    <t>Todos lo hoteles</t>
  </si>
  <si>
    <t>N/A</t>
  </si>
  <si>
    <t>HOTELES PARTICIPANTES</t>
  </si>
  <si>
    <t>BENEFICIOS</t>
  </si>
  <si>
    <t xml:space="preserve">ALIMENTOS Y BEBIDAS </t>
  </si>
  <si>
    <t>SERVICIOS</t>
  </si>
  <si>
    <t>OTROS</t>
  </si>
  <si>
    <t xml:space="preserve">             </t>
  </si>
  <si>
    <t>ACUMULA PUNTOS</t>
  </si>
  <si>
    <t>APLICA BENEFICIO FIESTA KIDS</t>
  </si>
  <si>
    <t>ADJUNTO PROMOCIONAL</t>
  </si>
  <si>
    <t>APLICA ESTANCIA MINIMA</t>
  </si>
  <si>
    <t>FIESTA INN</t>
  </si>
  <si>
    <t> Fiesta Inn Aguascalientes</t>
  </si>
  <si>
    <t>Grand Fiesta Americana Guadalajara Country Club</t>
  </si>
  <si>
    <t>Grand Fiesta Americana Monterrey Valle</t>
  </si>
  <si>
    <t>Grand Fiesta Americana Puebla Angelópolis</t>
  </si>
  <si>
    <t> Fiesta Inn Chihuahua</t>
  </si>
  <si>
    <t> Fiesta Inn Ciudad Juárez</t>
  </si>
  <si>
    <t> Fiesta Inn Ciudad Obregón</t>
  </si>
  <si>
    <t> Fiesta Inn Coatzacoalcos</t>
  </si>
  <si>
    <t>Fiesta Americana Aguascalientes</t>
  </si>
  <si>
    <t> Fiesta Inn Colima</t>
  </si>
  <si>
    <t>Fiesta Americana Hacienda Galindo</t>
  </si>
  <si>
    <t> Fiesta Inn Durango</t>
  </si>
  <si>
    <t>Fiesta Americana Hermosillo</t>
  </si>
  <si>
    <t> Fiesta Inn Hermosillo</t>
  </si>
  <si>
    <t>Fiesta Americana Monterrey Pabellón M</t>
  </si>
  <si>
    <t xml:space="preserve"> Fiesta Inn Insurgentes Sur</t>
  </si>
  <si>
    <t> Fiesta Inn León</t>
  </si>
  <si>
    <t> Fiesta Inn Mexicali</t>
  </si>
  <si>
    <t> Fiesta Inn Monclova</t>
  </si>
  <si>
    <t> Fiesta Inn Monterrey La Fe</t>
  </si>
  <si>
    <t> Fiesta Inn Monterrey Tecnológico</t>
  </si>
  <si>
    <t> Fiesta Inn Monterrey Valle</t>
  </si>
  <si>
    <t> Fiesta Inn Nogales</t>
  </si>
  <si>
    <t> Fiesta Inn Nuevo Laredo</t>
  </si>
  <si>
    <t> Fiesta Inn Oaxaca</t>
  </si>
  <si>
    <t> Fiesta Inn Poza Rica</t>
  </si>
  <si>
    <t> Fiesta Inn Puebla Finsa</t>
  </si>
  <si>
    <t xml:space="preserve"> Fiesta Inn Puebla Las Ánimas</t>
  </si>
  <si>
    <t>MESES SIN INTERESES</t>
  </si>
  <si>
    <t>CERTIFICADOS/DESCUENTOS</t>
  </si>
  <si>
    <t>ALIMENTOS Y BEBIDAS</t>
  </si>
  <si>
    <t>GENERALES</t>
  </si>
  <si>
    <t>CERTIFICADOS/DESCUENTOS/BONIFICACIONES</t>
  </si>
  <si>
    <t>CERTIFICADOS /DESCUENTOS /BONIFICACIONES</t>
  </si>
  <si>
    <t>LIVE AQUA</t>
  </si>
  <si>
    <t>RESTRICCIONES</t>
  </si>
  <si>
    <t>Ejemplo no real</t>
  </si>
  <si>
    <t># DE NOCHES</t>
  </si>
  <si>
    <t>PQDESC o PQDES1</t>
  </si>
  <si>
    <t>DDF-50DDESC</t>
  </si>
  <si>
    <t>Fiesta Americana Guadalajara</t>
  </si>
  <si>
    <t>GRAND FIESTA AMERICANA</t>
  </si>
  <si>
    <t>MEDIOS PARA RESERVAR</t>
  </si>
  <si>
    <t>2da habitación:</t>
  </si>
  <si>
    <t>1ra habitación:</t>
  </si>
  <si>
    <t>Para la…</t>
  </si>
  <si>
    <t>al</t>
  </si>
  <si>
    <t>INSTRUCCIONES PARA INGRESO DE COMENTARIOS</t>
  </si>
  <si>
    <t>COMO EL HUÉSPED LA PUEDE PEDIR</t>
  </si>
  <si>
    <t>Comentarios a ingresar en BEP:</t>
  </si>
  <si>
    <t>-</t>
  </si>
  <si>
    <t>Selecciona el 
Contractcode:</t>
  </si>
  <si>
    <t>Ingresa el Promocode:</t>
  </si>
  <si>
    <t>http://www.fiestamericana.com/es/web/viaja</t>
  </si>
  <si>
    <t>Posadas Voz</t>
  </si>
  <si>
    <t>GAMMA</t>
  </si>
  <si>
    <t>FIESTA AMERICANA</t>
  </si>
  <si>
    <t>MARCA</t>
  </si>
  <si>
    <t>SIGLA</t>
  </si>
  <si>
    <t>NOMBRE</t>
  </si>
  <si>
    <t>R</t>
  </si>
  <si>
    <t>FI</t>
  </si>
  <si>
    <t>FIAPT</t>
  </si>
  <si>
    <t xml:space="preserve"> Fiesta Inn Aeropuerto Cd. De México</t>
  </si>
  <si>
    <t>FIAGS</t>
  </si>
  <si>
    <t>FICUC</t>
  </si>
  <si>
    <t xml:space="preserve"> Fiesta Inn Cancún Las Américas</t>
  </si>
  <si>
    <t>FICEL</t>
  </si>
  <si>
    <t>FICEN</t>
  </si>
  <si>
    <t xml:space="preserve"> Fiesta Inn Centro Histórico</t>
  </si>
  <si>
    <t>FICHE</t>
  </si>
  <si>
    <t xml:space="preserve"> Fiesta Inn Chetumal</t>
  </si>
  <si>
    <t>FICHI</t>
  </si>
  <si>
    <t>FICDC</t>
  </si>
  <si>
    <t> Fiesta Inn Ciudad del Carmen</t>
  </si>
  <si>
    <t>FICDJ</t>
  </si>
  <si>
    <t>FICDO</t>
  </si>
  <si>
    <t>FICTZ</t>
  </si>
  <si>
    <t>FICOL</t>
  </si>
  <si>
    <t>FICUA</t>
  </si>
  <si>
    <t> Fiesta Inn Cuautitlán</t>
  </si>
  <si>
    <t>FICUE</t>
  </si>
  <si>
    <t> Fiesta Inn Cuernavaca</t>
  </si>
  <si>
    <t>FICUL</t>
  </si>
  <si>
    <t> Fiesta Inn Culiacán</t>
  </si>
  <si>
    <t>FIDUR</t>
  </si>
  <si>
    <t>FIECA</t>
  </si>
  <si>
    <t xml:space="preserve"> Fiesta Inn Ecatepec</t>
  </si>
  <si>
    <t>FIGDL</t>
  </si>
  <si>
    <t xml:space="preserve"> Fiesta Inn Guadalajara</t>
  </si>
  <si>
    <t>FIHER</t>
  </si>
  <si>
    <t>FIINS</t>
  </si>
  <si>
    <t> Fiesta Inn Insurgentes Viaducto</t>
  </si>
  <si>
    <t>FITIN</t>
  </si>
  <si>
    <t>FIMOC</t>
  </si>
  <si>
    <t xml:space="preserve"> Fiesta inn Los Mochis</t>
  </si>
  <si>
    <t>FIMER</t>
  </si>
  <si>
    <t> Fiesta Inn Mérida</t>
  </si>
  <si>
    <t>FIMEX</t>
  </si>
  <si>
    <t>FIMNC</t>
  </si>
  <si>
    <t>FIMTX</t>
  </si>
  <si>
    <t> Fiesta Inn Monterrey Fundidora</t>
  </si>
  <si>
    <t>FIMTF</t>
  </si>
  <si>
    <t>FIMTT</t>
  </si>
  <si>
    <t>FIMTV</t>
  </si>
  <si>
    <t>FINAU</t>
  </si>
  <si>
    <t> Fiesta Inn Naucalpan</t>
  </si>
  <si>
    <t>FINOG</t>
  </si>
  <si>
    <t>FINVL</t>
  </si>
  <si>
    <t>FIOAX</t>
  </si>
  <si>
    <t>FIPA2</t>
  </si>
  <si>
    <t>FIPCD</t>
  </si>
  <si>
    <t>FISUR</t>
  </si>
  <si>
    <t> Fiesta Inn Periférico Sur</t>
  </si>
  <si>
    <t>FIPER</t>
  </si>
  <si>
    <t> Fiesta Inn Perinorte</t>
  </si>
  <si>
    <t>FIPOZ</t>
  </si>
  <si>
    <t>FIPFI</t>
  </si>
  <si>
    <t>FIPLA</t>
  </si>
  <si>
    <t>FIPVT</t>
  </si>
  <si>
    <t xml:space="preserve"> Fiesta Inn Puerto Vallarta Isla</t>
  </si>
  <si>
    <t>FIPLC</t>
  </si>
  <si>
    <t>FIQRO</t>
  </si>
  <si>
    <t>FIQOS</t>
  </si>
  <si>
    <t>FIREY</t>
  </si>
  <si>
    <t>FISAL</t>
  </si>
  <si>
    <t>FISCC</t>
  </si>
  <si>
    <t>FISLP</t>
  </si>
  <si>
    <t>FISLO</t>
  </si>
  <si>
    <t>FITAM</t>
  </si>
  <si>
    <t>FITEP</t>
  </si>
  <si>
    <t>FITIO</t>
  </si>
  <si>
    <t>FITLA</t>
  </si>
  <si>
    <t>FITOA</t>
  </si>
  <si>
    <t>FITOC</t>
  </si>
  <si>
    <t>FITOL</t>
  </si>
  <si>
    <t>FITOG</t>
  </si>
  <si>
    <t>FITUX</t>
  </si>
  <si>
    <t>FIVZP</t>
  </si>
  <si>
    <t>FIVZM</t>
  </si>
  <si>
    <t>FIVLM</t>
  </si>
  <si>
    <t>FIXAL</t>
  </si>
  <si>
    <t>FIZAC</t>
  </si>
  <si>
    <t>FLCDC</t>
  </si>
  <si>
    <t>FA</t>
  </si>
  <si>
    <t>FAAG</t>
  </si>
  <si>
    <t>FAXT</t>
  </si>
  <si>
    <t>Fiesta Americana México Toreo</t>
  </si>
  <si>
    <t>FACC</t>
  </si>
  <si>
    <t xml:space="preserve">Fiesta Americana Condesa Cancún All Inclusive </t>
  </si>
  <si>
    <t>FACR</t>
  </si>
  <si>
    <t>Fiesta Americana Cozumel All Inclusive</t>
  </si>
  <si>
    <t>FAGD</t>
  </si>
  <si>
    <t>FAHG</t>
  </si>
  <si>
    <t>FAHP</t>
  </si>
  <si>
    <t>Fiesta Americana Hacienda San Antonio El Puente Cuernavaca</t>
  </si>
  <si>
    <t>FAHE</t>
  </si>
  <si>
    <t>FAMD</t>
  </si>
  <si>
    <t>Fiesta Americana Mérida</t>
  </si>
  <si>
    <t>FAMM</t>
  </si>
  <si>
    <t>FAPV</t>
  </si>
  <si>
    <t>Fiesta Americana Puerto Vallarta All Inlcusive &amp; Spa</t>
  </si>
  <si>
    <t>FARF</t>
  </si>
  <si>
    <t>Fiesta Americana Reforma</t>
  </si>
  <si>
    <t>FAVZ</t>
  </si>
  <si>
    <t>Fiesta Americana Veracruz</t>
  </si>
  <si>
    <t>FACA</t>
  </si>
  <si>
    <t>Fiesta Americana Villas Acapulco</t>
  </si>
  <si>
    <t>FACU</t>
  </si>
  <si>
    <t>Fiesta Americana Villas Cancún</t>
  </si>
  <si>
    <t>GMTAN</t>
  </si>
  <si>
    <t>Gamma Monterrey Gran Hotel Ancira</t>
  </si>
  <si>
    <t>GXANU</t>
  </si>
  <si>
    <t>Gamma Xalapa Nubara</t>
  </si>
  <si>
    <t>GCAMM</t>
  </si>
  <si>
    <t>Gamma Campeche Malecón</t>
  </si>
  <si>
    <t>GMEEC</t>
  </si>
  <si>
    <t>Gamma Mérida el Castellano</t>
  </si>
  <si>
    <t>GMRBE</t>
  </si>
  <si>
    <t>Gamma Morelia Beló</t>
  </si>
  <si>
    <t>GMIXP</t>
  </si>
  <si>
    <t>Gamma Plaza Ixtapa</t>
  </si>
  <si>
    <t>GCONV</t>
  </si>
  <si>
    <t>Gamma Cd. Obregón</t>
  </si>
  <si>
    <t>GLEUN</t>
  </si>
  <si>
    <t>Gamma León</t>
  </si>
  <si>
    <t>GMPAC</t>
  </si>
  <si>
    <t>Gamma Pachuca</t>
  </si>
  <si>
    <t>GTIOT</t>
  </si>
  <si>
    <t>Gamma Tijuana</t>
  </si>
  <si>
    <t>GRAND FA</t>
  </si>
  <si>
    <t>FAGC</t>
  </si>
  <si>
    <t>Grand Fiesta Americana Chapultepec (Ciudad de México)</t>
  </si>
  <si>
    <t>FACB</t>
  </si>
  <si>
    <t>Grand Fiesta Americana Coral Beach Cancun Resort &amp; Spa</t>
  </si>
  <si>
    <t>FAGG</t>
  </si>
  <si>
    <t>FALC</t>
  </si>
  <si>
    <t>Grand Fiesta Americana Los Cabos All Inclusive Golf &amp; Spa</t>
  </si>
  <si>
    <t>FGMV</t>
  </si>
  <si>
    <t>FGPU</t>
  </si>
  <si>
    <t>FGPV</t>
  </si>
  <si>
    <t>Grand Fiesta Americana Puerto Vallarta All Inclusive Adults Only</t>
  </si>
  <si>
    <t>FAQO</t>
  </si>
  <si>
    <t>Grand Fiesta Americana Querétaro</t>
  </si>
  <si>
    <t>AQUA</t>
  </si>
  <si>
    <t>CCPC</t>
  </si>
  <si>
    <t>Live Aqua Boutique Resort Playa del Carmen</t>
  </si>
  <si>
    <t>AQCU</t>
  </si>
  <si>
    <t>AQBO</t>
  </si>
  <si>
    <t>AQMV</t>
  </si>
  <si>
    <t>FDNB</t>
  </si>
  <si>
    <t>Nima Bay Marina Vallarta</t>
  </si>
  <si>
    <t>ONE</t>
  </si>
  <si>
    <t>1ACCM</t>
  </si>
  <si>
    <t> One Acapulco Costera</t>
  </si>
  <si>
    <t>1AGCI</t>
  </si>
  <si>
    <t> One Aguascalientes Sur</t>
  </si>
  <si>
    <t>1AGSM</t>
  </si>
  <si>
    <t> One Aguascalientes San Marcos</t>
  </si>
  <si>
    <t>1CUCE</t>
  </si>
  <si>
    <t> One Cancún Centro</t>
  </si>
  <si>
    <t>1CLPT</t>
  </si>
  <si>
    <t xml:space="preserve"> One Celaya</t>
  </si>
  <si>
    <t>1CDCC</t>
  </si>
  <si>
    <t xml:space="preserve"> One Cd del Carmen Concordia</t>
  </si>
  <si>
    <t>1XPAT</t>
  </si>
  <si>
    <t> One Cd de México Patriotismo</t>
  </si>
  <si>
    <t>1XALA</t>
  </si>
  <si>
    <t> One Ciudad de México Alameda</t>
  </si>
  <si>
    <t>1XSUR</t>
  </si>
  <si>
    <t> One Ciudad de México Périferico Sur</t>
  </si>
  <si>
    <t>1CTFR</t>
  </si>
  <si>
    <t> One Coatzacoalcos</t>
  </si>
  <si>
    <t xml:space="preserve">1CVGL </t>
  </si>
  <si>
    <t xml:space="preserve"> One Cuernavaca</t>
  </si>
  <si>
    <t>1XCUA</t>
  </si>
  <si>
    <t xml:space="preserve"> One Cuautitlán</t>
  </si>
  <si>
    <t>1CULF</t>
  </si>
  <si>
    <t xml:space="preserve"> One Culiacán Forum</t>
  </si>
  <si>
    <t>1DURP</t>
  </si>
  <si>
    <t xml:space="preserve"> One Durango</t>
  </si>
  <si>
    <t>1GDCE</t>
  </si>
  <si>
    <t xml:space="preserve"> One Guadalajara Centro Histórico</t>
  </si>
  <si>
    <t>1GDEX</t>
  </si>
  <si>
    <t xml:space="preserve"> One Guadalajara Expo</t>
  </si>
  <si>
    <t>1GDPN</t>
  </si>
  <si>
    <t xml:space="preserve"> One Guadalajara Periférico Norte</t>
  </si>
  <si>
    <t>1GDPV</t>
  </si>
  <si>
    <t xml:space="preserve"> One Guadalajara Periférico Poniente</t>
  </si>
  <si>
    <t>1GDTA</t>
  </si>
  <si>
    <t xml:space="preserve"> One Guadalajara Tapatío</t>
  </si>
  <si>
    <t>1IRTE</t>
  </si>
  <si>
    <t xml:space="preserve"> One Irapuato</t>
  </si>
  <si>
    <t>1PAZC</t>
  </si>
  <si>
    <t xml:space="preserve"> One La Paz </t>
  </si>
  <si>
    <t>1LEPO</t>
  </si>
  <si>
    <t xml:space="preserve"> One León Poliforum</t>
  </si>
  <si>
    <t>1MNCN</t>
  </si>
  <si>
    <t xml:space="preserve"> One Monclova</t>
  </si>
  <si>
    <t>1MTAP</t>
  </si>
  <si>
    <t> One Monterrey Aeropuerto</t>
  </si>
  <si>
    <t>1OACE</t>
  </si>
  <si>
    <t xml:space="preserve"> One Oaxaca Centro</t>
  </si>
  <si>
    <t>1PCCE</t>
  </si>
  <si>
    <t> One Playa del Carmen</t>
  </si>
  <si>
    <t>1PUFI</t>
  </si>
  <si>
    <t> One Puebla Finsa</t>
  </si>
  <si>
    <t>1PVAP</t>
  </si>
  <si>
    <t xml:space="preserve"> One Puerto Vallarta Aeropuerto</t>
  </si>
  <si>
    <t>1QOAP</t>
  </si>
  <si>
    <t xml:space="preserve"> One Querétaro Aeropuerto</t>
  </si>
  <si>
    <t>1QOCS</t>
  </si>
  <si>
    <t xml:space="preserve"> One Querétaro Centro Sur</t>
  </si>
  <si>
    <t>1QOPG</t>
  </si>
  <si>
    <t> One Querétaro Plaza Galerías</t>
  </si>
  <si>
    <t>1REVA</t>
  </si>
  <si>
    <t> One Reynosa Valle Alto</t>
  </si>
  <si>
    <t>1SLMO</t>
  </si>
  <si>
    <t xml:space="preserve"> One Salamanca Oriente</t>
  </si>
  <si>
    <t>1SAMR</t>
  </si>
  <si>
    <t xml:space="preserve"> One Salina Cruz</t>
  </si>
  <si>
    <t>1SADE</t>
  </si>
  <si>
    <t> One Saltillo Derramadero</t>
  </si>
  <si>
    <t>1SLGL</t>
  </si>
  <si>
    <t> One San Luis Potosí Glorieta Juárez</t>
  </si>
  <si>
    <t>1SIAP</t>
  </si>
  <si>
    <t xml:space="preserve"> One Silao</t>
  </si>
  <si>
    <t>1TOAP</t>
  </si>
  <si>
    <t xml:space="preserve"> One Toluca Aeropuerto</t>
  </si>
  <si>
    <t>1VL2M</t>
  </si>
  <si>
    <t xml:space="preserve"> One Villahermosa 2000</t>
  </si>
  <si>
    <t>1VLCE</t>
  </si>
  <si>
    <t xml:space="preserve"> One Villahermosa Centro</t>
  </si>
  <si>
    <t>1JLPA</t>
  </si>
  <si>
    <t xml:space="preserve"> One Xalapa Las Ánimas</t>
  </si>
  <si>
    <t>THE EXPLOREAN</t>
  </si>
  <si>
    <t>EXCZ</t>
  </si>
  <si>
    <t>The Explorean Cozumel All Inclusive</t>
  </si>
  <si>
    <t>EXKO</t>
  </si>
  <si>
    <t>The Explorean Kohunlich</t>
  </si>
  <si>
    <t>B</t>
  </si>
  <si>
    <t>C</t>
  </si>
  <si>
    <t>D</t>
  </si>
  <si>
    <t>E</t>
  </si>
  <si>
    <t>F</t>
  </si>
  <si>
    <t>No borrar</t>
  </si>
  <si>
    <t>Cantidad</t>
  </si>
  <si>
    <t>Puntos</t>
  </si>
  <si>
    <t>Clave</t>
  </si>
  <si>
    <t>hoteles</t>
  </si>
  <si>
    <t>Fecha para Reservar</t>
  </si>
  <si>
    <t>Fecha para Viajar</t>
  </si>
  <si>
    <t>Contract Code</t>
  </si>
  <si>
    <t>Contrat Code</t>
  </si>
  <si>
    <t>FA selecionados:</t>
  </si>
  <si>
    <t>GAMMA seleccionados</t>
  </si>
  <si>
    <t>FI selecionados:</t>
  </si>
  <si>
    <t>EXPLOREAN</t>
  </si>
  <si>
    <t>CONTROL DE CAMBIOS</t>
  </si>
  <si>
    <t>V</t>
  </si>
  <si>
    <t>FECHA: (dd/mm/aa)</t>
  </si>
  <si>
    <t>Descripción</t>
  </si>
  <si>
    <t>V1</t>
  </si>
  <si>
    <t>Documentación Inicial</t>
  </si>
  <si>
    <t>Live Aqua Beach Resort Cancún</t>
  </si>
  <si>
    <t>Live Aqua Urban Resort México</t>
  </si>
  <si>
    <t>Live Aqua Urban Resort Monterrey</t>
  </si>
  <si>
    <t xml:space="preserve"> Fiesta Inn Pachuca Gran Patio</t>
  </si>
  <si>
    <t xml:space="preserve"> Fiesta Inn Playa del Carmen</t>
  </si>
  <si>
    <t xml:space="preserve">FISIL </t>
  </si>
  <si>
    <t>GTRHS</t>
  </si>
  <si>
    <t>Gamma Torreón</t>
  </si>
  <si>
    <t>1LEAN</t>
  </si>
  <si>
    <t xml:space="preserve"> One León Antares</t>
  </si>
  <si>
    <t>1MXNO</t>
  </si>
  <si>
    <t xml:space="preserve"> One Mexicali</t>
  </si>
  <si>
    <t>1PUSR</t>
  </si>
  <si>
    <t xml:space="preserve"> One Puebla Serdán</t>
  </si>
  <si>
    <t>HOTEL</t>
  </si>
  <si>
    <t>CONTRATO</t>
  </si>
  <si>
    <t>TIPO DE TARIFA</t>
  </si>
  <si>
    <t>PUNTO DE VENTA</t>
  </si>
  <si>
    <t>PROMOCODE</t>
  </si>
  <si>
    <t>MONEDA</t>
  </si>
  <si>
    <t>MESSAGE CODE</t>
  </si>
  <si>
    <t>PRIORIDAD</t>
  </si>
  <si>
    <t>CATEGORIA</t>
  </si>
  <si>
    <t>COMENTARIO</t>
  </si>
  <si>
    <t>V2</t>
  </si>
  <si>
    <t>Se ingresa en Canales a los que aplica: Redes Sociales</t>
  </si>
  <si>
    <t>LRLC</t>
  </si>
  <si>
    <t>Los Cabos</t>
  </si>
  <si>
    <t>V3</t>
  </si>
  <si>
    <t>FICHP</t>
  </si>
  <si>
    <t>29/06/2017- Se ingresa el hotel Live Aqua Residence Los Cabos
06/07/2017- Se ingresa el hotel Fiesta Inn Chihuahua Fashion Mall</t>
  </si>
  <si>
    <t>V4</t>
  </si>
  <si>
    <t>01/08/2017 - Se ingresa el hotel FI Buenavista
10/08/2017 - FI Silao Aeropuerto del Bajio cambia a FI Silao Puerto Interior</t>
  </si>
  <si>
    <t xml:space="preserve"> Fiesta Inn Ciudad de México Fórum Buenavista</t>
  </si>
  <si>
    <t>V5</t>
  </si>
  <si>
    <t xml:space="preserve"> One Chihuahua Fashion Mall</t>
  </si>
  <si>
    <t>1CHPJ</t>
  </si>
  <si>
    <t>24/08/2017 Se actualiza el nombre de FI BUENAVISTA a  Fiesta Inn Ciudad de México Fórum Buenavista
30/08/2017 Se ingresa el hotel One Chihuahua Fashion Mall</t>
  </si>
  <si>
    <r>
      <t xml:space="preserve">• La ocupación en la 2ª habitación puede ser diferente a la 1ª.
• Cuando reserves la segunda habitación (50% de descuento) </t>
    </r>
    <r>
      <rPr>
        <b/>
        <sz val="11"/>
        <color theme="1"/>
        <rFont val="Calibri"/>
        <family val="2"/>
        <scheme val="minor"/>
      </rPr>
      <t>lígala</t>
    </r>
    <r>
      <rPr>
        <sz val="11"/>
        <color theme="1"/>
        <rFont val="Calibri"/>
        <family val="2"/>
        <scheme val="minor"/>
      </rPr>
      <t xml:space="preserve"> con la primera reservación, debe quedar al mismo nombre del huésped y complementa los comentarios de la siguiente manera:</t>
    </r>
  </si>
  <si>
    <t>V6</t>
  </si>
  <si>
    <t>Sigla</t>
  </si>
  <si>
    <t>Se adecua el presente formato para promos donde aplican No más de 10 hoteles por marca y al mismo tiempo para varios hoteles</t>
  </si>
  <si>
    <t xml:space="preserve">FIBUE </t>
  </si>
  <si>
    <t>FICCL</t>
  </si>
  <si>
    <t>FXQOC</t>
  </si>
  <si>
    <t>FILEO</t>
  </si>
  <si>
    <t>FIMOA</t>
  </si>
  <si>
    <t>FITUF</t>
  </si>
  <si>
    <t> Fiesta Inn Chihuahua Fashion Mall</t>
  </si>
  <si>
    <t> Fiesta Inn Ciudad del Carmen Laguna de Términos</t>
  </si>
  <si>
    <t xml:space="preserve"> Fiesta Inn Morelia Altozano</t>
  </si>
  <si>
    <t>Fiesta Inn Loft Ciudad del Carmen</t>
  </si>
  <si>
    <t>Fiesta Inn Zacatecas</t>
  </si>
  <si>
    <t>Fiesta Inn Xalapa</t>
  </si>
  <si>
    <t>Fiesta Inn Villahermosa Cencali</t>
  </si>
  <si>
    <t>Fiesta Inn Veracruz Malecón</t>
  </si>
  <si>
    <t>Fiesta Inn Veracruz Boca del Río</t>
  </si>
  <si>
    <t>Fiesta Inn Tuxtla Fashion Mall</t>
  </si>
  <si>
    <t>Fiesta Inn Tuxtla Gutiérrez</t>
  </si>
  <si>
    <t>Fiesta Inn Torreón Galerías</t>
  </si>
  <si>
    <t>Fiesta Inn Toluca Tollocan</t>
  </si>
  <si>
    <t>Fiesta Inn Toluca Centro</t>
  </si>
  <si>
    <t>Fiesta Inn Toluca Aeropuerto</t>
  </si>
  <si>
    <t>Fiesta Inn Tlalnepantla</t>
  </si>
  <si>
    <t>Fiesta Inn Tijuana Otay Aeropuerto</t>
  </si>
  <si>
    <t>Fiesta Inn Tepic</t>
  </si>
  <si>
    <t>Fiesta Inn Tampico</t>
  </si>
  <si>
    <t>Fiesta Inn Silao Puerto Interior</t>
  </si>
  <si>
    <t>Fiesta Inn San Luis Potosí Oriente</t>
  </si>
  <si>
    <t>Fiesta Inn San Luis Potosí Glorieta Juárez</t>
  </si>
  <si>
    <t>Fiesta Inn San Cristóbal De Las Casas</t>
  </si>
  <si>
    <t>Fiesta Inn Saltillo</t>
  </si>
  <si>
    <t>Fiesta Inn Reynosa</t>
  </si>
  <si>
    <t>Fiesta Inn Querétaro Centro Sur</t>
  </si>
  <si>
    <t>Fiesta Inn Querétaro</t>
  </si>
  <si>
    <t>Fiesta Inn Plaza Central Aeropuerto</t>
  </si>
  <si>
    <t>CFAHO</t>
  </si>
  <si>
    <t>Fiesta Americana Holguín Costa Verde All Inclusive</t>
  </si>
  <si>
    <t>GCVPP</t>
  </si>
  <si>
    <t>GTMZD</t>
  </si>
  <si>
    <t>GBROL</t>
  </si>
  <si>
    <t>Gamma Cuernavaca Puerta Paraiso</t>
  </si>
  <si>
    <t>Gamma Tampico</t>
  </si>
  <si>
    <t>Gamma Veracruz Boca del Río Oliba</t>
  </si>
  <si>
    <t>1ACDI</t>
  </si>
  <si>
    <t>1XRAZ</t>
  </si>
  <si>
    <t>1MTTE</t>
  </si>
  <si>
    <t>1PUPE</t>
  </si>
  <si>
    <t> One Acapulco Diamante</t>
  </si>
  <si>
    <t> One Ciudad de México La Raza</t>
  </si>
  <si>
    <t> One Monterrey Tecnológico</t>
  </si>
  <si>
    <t xml:space="preserve"> One Puebla Angelópolis Periférico</t>
  </si>
  <si>
    <t>EXCE</t>
  </si>
  <si>
    <t>The Explorean Celestún</t>
  </si>
  <si>
    <t>BLACKOUT</t>
  </si>
  <si>
    <t>BOOKING WINDOW</t>
  </si>
  <si>
    <t>TRAVEL WINDOW</t>
  </si>
  <si>
    <t>R= aplica</t>
  </si>
  <si>
    <t>Se requiere BANNER para la promoción</t>
  </si>
  <si>
    <t>Testigo</t>
  </si>
  <si>
    <t xml:space="preserve">Incluido en Tarifa </t>
  </si>
  <si>
    <t>Fecha Alta del Banner</t>
  </si>
  <si>
    <t>Sección Distribución</t>
  </si>
  <si>
    <t>A que plan tarifario Aplica:</t>
  </si>
  <si>
    <t>A que categorias No Aplica:</t>
  </si>
  <si>
    <t>Sección Contenido y Marketing</t>
  </si>
  <si>
    <t>Text to replace the rate plan name</t>
  </si>
  <si>
    <t>Value Add - Example: Free Wifi</t>
  </si>
  <si>
    <t>Label Text (Ejemplo Great deal)</t>
  </si>
  <si>
    <t>Add Sale text</t>
  </si>
  <si>
    <t>Terms &amp; Conditions</t>
  </si>
  <si>
    <t>Información para Banner</t>
  </si>
  <si>
    <t>Advertisement Header Text</t>
  </si>
  <si>
    <t>Advertisement Description Text</t>
  </si>
  <si>
    <t>Colores del Banner</t>
  </si>
  <si>
    <t>Ad Header</t>
  </si>
  <si>
    <t>Ad Description</t>
  </si>
  <si>
    <t>Button Background</t>
  </si>
  <si>
    <t>Button Text</t>
  </si>
  <si>
    <t>Imagen para el Banner</t>
  </si>
  <si>
    <t>Venta de Servicios adicionales</t>
  </si>
  <si>
    <t>Sección Dueño de la promocion</t>
  </si>
  <si>
    <t xml:space="preserve">Nombre del Servicio </t>
  </si>
  <si>
    <t>Descriptivo del servicio el cual no puede exceder de 200 caracteres (ambos idiomas tambien)</t>
  </si>
  <si>
    <t>Correos de quienes recibira la solicitud del servicio en la parte operativa de la propiedad</t>
  </si>
  <si>
    <r>
      <t xml:space="preserve">Precio del servicio indicando si es </t>
    </r>
    <r>
      <rPr>
        <i/>
        <sz val="11"/>
        <color theme="1"/>
        <rFont val="Calibri"/>
        <family val="2"/>
        <scheme val="minor"/>
      </rPr>
      <t>por persona, por reservacion, por persona, por cuarto, por persona/noche, por hab/noche</t>
    </r>
    <r>
      <rPr>
        <sz val="11"/>
        <color theme="1"/>
        <rFont val="Calibri"/>
        <family val="2"/>
        <scheme val="minor"/>
      </rPr>
      <t>, asi como los impuetos que le apliquen. (Seleccionar sólo una opción)</t>
    </r>
  </si>
  <si>
    <t>$Precio</t>
  </si>
  <si>
    <t>Por persona</t>
  </si>
  <si>
    <t>Por Reservacion</t>
  </si>
  <si>
    <t>Por habitación</t>
  </si>
  <si>
    <t>Por pax por noche</t>
  </si>
  <si>
    <t>Por hab por noche</t>
  </si>
  <si>
    <t>Impuestos</t>
  </si>
  <si>
    <t>Por reservacion</t>
  </si>
  <si>
    <t>Cantidad de servicios o articulos a vender</t>
  </si>
  <si>
    <t>Travel Window:</t>
  </si>
  <si>
    <t>Lead time para que se ofrezca el servicio al cliente (anticipacion de compra)</t>
  </si>
  <si>
    <t>Y si el servicio debe habilitarse a partir de la fecha de llegada y fecha de salida.</t>
  </si>
  <si>
    <t>Imagen del producto a vender</t>
  </si>
  <si>
    <t>V7</t>
  </si>
  <si>
    <t xml:space="preserve">1.- Se eliminan hoja de trabajo:
• Web-CR 
• OTAS
• Mailing
2.- Se agregan hojas de trabajo: 
• Banner IBE y Vta Serv. Adic
3.- En hoja de trabajo de Hoteles Participantes se actualiza:
• Días por BlackOut 
• Se ingresan columnas de Travel Window y Booking Window
• Se elimina combo de no aplica.
• Se elimina columna de ingredientes. 
4.- Se cambia de nombre pestaña Call Center CC por Formato de Publicación PyP.
</t>
  </si>
  <si>
    <t>AQSM</t>
  </si>
  <si>
    <t>Live Aqua San Miguel de Allende</t>
  </si>
  <si>
    <t>Fiesta Americana México Satélite</t>
  </si>
  <si>
    <t>FAXS</t>
  </si>
  <si>
    <t>FXPUE</t>
  </si>
  <si>
    <t>V8</t>
  </si>
  <si>
    <t>Se ingresa en la pestaña de OPI combo de: Noches Gratis Acumuladas.</t>
  </si>
  <si>
    <t> Fiesta Inn Aguascalientes Patio</t>
  </si>
  <si>
    <t>FIAGP</t>
  </si>
  <si>
    <t>1TIOT</t>
  </si>
  <si>
    <t>One Tijuana Otay</t>
  </si>
  <si>
    <t>Gamma Ciudad Juarez</t>
  </si>
  <si>
    <t>GCJLI</t>
  </si>
  <si>
    <t>Gamma Guadalajara Centro Histórico</t>
  </si>
  <si>
    <t>GGDCH</t>
  </si>
  <si>
    <t>FIPPB</t>
  </si>
  <si>
    <t>Fiesta Inn Parque Puebla</t>
  </si>
  <si>
    <t>GCUCE</t>
  </si>
  <si>
    <t>Gamma Cancún Centro</t>
  </si>
  <si>
    <t>Ver archivo Tarifas</t>
  </si>
  <si>
    <t>Desayuno Consorcios</t>
  </si>
  <si>
    <t>Desayuno buffet en consorcios BCD,CTS,CWT, Corte Inglés y  Creatour</t>
  </si>
  <si>
    <t>Daniel Rivera, Brenda Azuara</t>
  </si>
  <si>
    <t>GDS, Central de voz</t>
  </si>
  <si>
    <t>CNDESAYUNO</t>
  </si>
  <si>
    <t>No aplica en conjunto con otras promociones.</t>
  </si>
  <si>
    <t>Se desglosa el desayuno en la tarifa consorcio.</t>
  </si>
  <si>
    <t>CNNA01,CNNA02,CNNA06,CNNA09,CNNA15,CNNA04,CNNA57,CNNA24,CNNA45</t>
  </si>
  <si>
    <t>Otorgar un desayuno buffet en la tarifa consorcio desglosando alimentos y bebidas, por noche</t>
  </si>
  <si>
    <t>TARIFAS</t>
  </si>
  <si>
    <t>BASE DE DATOS</t>
  </si>
  <si>
    <t>SIGLAS</t>
  </si>
  <si>
    <t>TEMPORADA</t>
  </si>
  <si>
    <t>VIGENCIAS</t>
  </si>
  <si>
    <t>CATEGORÍAS DE HABITACIONES</t>
  </si>
  <si>
    <t>NI</t>
  </si>
  <si>
    <t>TARIFA CON 1 DESAYUNO 2018</t>
  </si>
  <si>
    <t>TARIFA CON 2 DESAYUNOS 2018</t>
  </si>
  <si>
    <t>DESAYUNO</t>
  </si>
  <si>
    <t>TARIFA PARA SENCILLA</t>
  </si>
  <si>
    <t>TARIFA PARA DOBLE</t>
  </si>
  <si>
    <t>INICIO</t>
  </si>
  <si>
    <t>TÉRMINO</t>
  </si>
  <si>
    <t>Fiesta Inn Colima</t>
  </si>
  <si>
    <t>Regular</t>
  </si>
  <si>
    <t>SUPERIOR</t>
  </si>
  <si>
    <t>ALTA</t>
  </si>
  <si>
    <t>BAJA</t>
  </si>
  <si>
    <t>Fiesta Inn Veracruz Playa</t>
  </si>
  <si>
    <t>DELUXE</t>
  </si>
  <si>
    <t>FAG</t>
  </si>
  <si>
    <t>Fiesta Americana Grand Querétaro</t>
  </si>
  <si>
    <t>Fiesta Inn Cuernavaca</t>
  </si>
  <si>
    <t>Fiesta Inn Celaya</t>
  </si>
  <si>
    <t>Fiesta Inn León</t>
  </si>
  <si>
    <t>FISIL</t>
  </si>
  <si>
    <t>Fiesta Inn Silao Aaeropuerto Bajío</t>
  </si>
  <si>
    <t>Superior</t>
  </si>
  <si>
    <t>AQ</t>
  </si>
  <si>
    <t>Aqua Bosques</t>
  </si>
  <si>
    <t>Fiesta Americana Grand Chapultepec</t>
  </si>
  <si>
    <t>FIBUE</t>
  </si>
  <si>
    <t>Fiesta Inn Buenavista</t>
  </si>
  <si>
    <t>Fiesta Inn Ecatepec</t>
  </si>
  <si>
    <t>Fiesta Inn Insurgentes Viaducto</t>
  </si>
  <si>
    <t>Fiesta Inn Perinorte</t>
  </si>
  <si>
    <t>Fiesta Inn Plaza Central</t>
  </si>
  <si>
    <t>Fiesta Inn Aguascalientes Patio</t>
  </si>
  <si>
    <t>Fiesta Americana Monterrey Pabellón</t>
  </si>
  <si>
    <t>Fiesta Americana Grand Puebla</t>
  </si>
  <si>
    <t>Fiesta Inn Monterrey La Fe</t>
  </si>
  <si>
    <t>LOFT</t>
  </si>
  <si>
    <t>Fiesta Inn Monterrey Tecnológico</t>
  </si>
  <si>
    <t>Fiesta Inn Monterrey Valle</t>
  </si>
  <si>
    <t>Fiesta Inn Monterrey Fundidora</t>
  </si>
  <si>
    <t>Fiesta Inn Chihuahua</t>
  </si>
  <si>
    <t>Fiesta Inn Chihuahua Fashion Mall</t>
  </si>
  <si>
    <t>Fiesta Americana Satélite</t>
  </si>
  <si>
    <t>Fiesta Inn Aeropuerto Cd de Mexico</t>
  </si>
  <si>
    <t>EXECUTIVE</t>
  </si>
  <si>
    <t>Fiesta Inn Coatzacoalcos</t>
  </si>
  <si>
    <t>G</t>
  </si>
  <si>
    <t>Gamma Guadalajara</t>
  </si>
  <si>
    <t>Fiesta Inn Guadalajara</t>
  </si>
  <si>
    <t>Tarifa 2019</t>
  </si>
  <si>
    <t>BLACK OUT DATES</t>
  </si>
  <si>
    <t>Aqua Monterrey Valle</t>
  </si>
  <si>
    <t>Aqua San Miguel de Allende</t>
  </si>
  <si>
    <t>14-19 noviembre 2019</t>
  </si>
  <si>
    <t>ESTUDIO</t>
  </si>
  <si>
    <t>Fiesta Americana Grand Coral Beach</t>
  </si>
  <si>
    <t>Alta</t>
  </si>
  <si>
    <t>Junior Ocean View</t>
  </si>
  <si>
    <t>Baja</t>
  </si>
  <si>
    <t>Premium</t>
  </si>
  <si>
    <t>Executive</t>
  </si>
  <si>
    <t>Fiesta Americana Grand Guadalajara Country Club</t>
  </si>
  <si>
    <t>azu</t>
  </si>
  <si>
    <t>Premium superior</t>
  </si>
  <si>
    <t>Fiesta Americana Hacienda San Antonio El Puente</t>
  </si>
  <si>
    <t>FASL</t>
  </si>
  <si>
    <t>Fiesta Americana San Luis</t>
  </si>
  <si>
    <t>29Dic-1ro Ene 2020</t>
  </si>
  <si>
    <t>18-20 Ene, 27Feb-5 Mar</t>
  </si>
  <si>
    <t>Fiesta Americana Toreo</t>
  </si>
  <si>
    <t>Fiesta Americana Grand Monterrey Valle</t>
  </si>
  <si>
    <t>FGOX</t>
  </si>
  <si>
    <t>Grand Fiesta Americana Oaxaca</t>
  </si>
  <si>
    <t>14-17 Octubre 2019</t>
  </si>
  <si>
    <t>Fiesta Inn Aguascalientes</t>
  </si>
  <si>
    <t>Fiesta Inn Ciudad del Carmen Laguna</t>
  </si>
  <si>
    <t>Fiesta Inn Cd. del Carmen</t>
  </si>
  <si>
    <t>Fiesta Inn Ciudad Juárez</t>
  </si>
  <si>
    <t>Fiesta Inn Ciudad Obregón</t>
  </si>
  <si>
    <t>FICEG</t>
  </si>
  <si>
    <t>Fiesta Inn Celaya Galerias</t>
  </si>
  <si>
    <t>12 a 15 de noviembre</t>
  </si>
  <si>
    <t>Fiesta Inn Centro Histórico</t>
  </si>
  <si>
    <t>Fiesta Inn Chetumal</t>
  </si>
  <si>
    <t>24 a 27 de mayo, 14 a 21 de abril, 24 a 31 de diciembre</t>
  </si>
  <si>
    <t>Fiesta Inn Cuautitlán</t>
  </si>
  <si>
    <t>Fiesta Inn Cancun las Americas</t>
  </si>
  <si>
    <t>Fiesta Inn Culiacán</t>
  </si>
  <si>
    <t>Fiesta Inn Durango</t>
  </si>
  <si>
    <t>FIGDA</t>
  </si>
  <si>
    <t>Fiesta Inn Guadalajara Aeropuerto</t>
  </si>
  <si>
    <t>Fiesta Inn Hermosillo</t>
  </si>
  <si>
    <t>19 a 22 de junio, 4 a 6 de septiembre y  15 a18 de noviembre</t>
  </si>
  <si>
    <t>Fiesta Inn Mérida</t>
  </si>
  <si>
    <t>Fiesta Inn Mexicali</t>
  </si>
  <si>
    <t>Fiesta Inn Monclova</t>
  </si>
  <si>
    <t>Fiesta Inn Ciudad Morelia Altozano</t>
  </si>
  <si>
    <t>Fiesta Inn Los Mochis</t>
  </si>
  <si>
    <t>04 a 06 de abril</t>
  </si>
  <si>
    <t>Fiesta Inn Naucalpan</t>
  </si>
  <si>
    <t>Fiesta Inn Nogales</t>
  </si>
  <si>
    <t>Fiesta Inn Nuevo Laredo</t>
  </si>
  <si>
    <t>Fiesta Inn Oaxaca</t>
  </si>
  <si>
    <t>14 a 21 de abril, 19 a 29 julio, 24 a 31 de diciembre</t>
  </si>
  <si>
    <t>Fiesta Inn Pachuca Gran Patio</t>
  </si>
  <si>
    <t>Fiesta Inn Playa del Carmen</t>
  </si>
  <si>
    <t>Fiesta Inn Puebla Finsa</t>
  </si>
  <si>
    <t>Fiesta Inn Puebla Las Ánimas</t>
  </si>
  <si>
    <t>Fiesta Inn Poza Rica</t>
  </si>
  <si>
    <t>Fiesta Inn Puerto Vallarta</t>
  </si>
  <si>
    <t xml:space="preserve">Baja </t>
  </si>
  <si>
    <t>Fiesta Inn Querétaro Sur</t>
  </si>
  <si>
    <t>Fiesta Inn San Cristobal</t>
  </si>
  <si>
    <t>19 a 22 de junio, 4 a 6 de septiembre y  12 a18 de noviembre</t>
  </si>
  <si>
    <t>Fiesta Inn San Luis Potosí</t>
  </si>
  <si>
    <t>Fiesta Inn Periférico Sur</t>
  </si>
  <si>
    <t>Fiesta Inn Insurgentes Sur</t>
  </si>
  <si>
    <t>Fiesta Inn Tijuana Otay</t>
  </si>
  <si>
    <t>Fiesta Inn Torreón Galerias</t>
  </si>
  <si>
    <t>Fiesta Inn Tuxtla Gutierrez</t>
  </si>
  <si>
    <t>LOFT BEDROOM</t>
  </si>
  <si>
    <t>FXMTC</t>
  </si>
  <si>
    <t>FIX</t>
  </si>
  <si>
    <t>Fiesta Inn Express Monterrey</t>
  </si>
  <si>
    <t>Fiesta Inn Express Puebla Explanada</t>
  </si>
  <si>
    <t>Fiesta Inn Express Queretaro</t>
  </si>
  <si>
    <t>GVZBO</t>
  </si>
  <si>
    <t xml:space="preserve">Gamma  Verazcruz Boca del Río Oliba </t>
  </si>
  <si>
    <t>SK/SD</t>
  </si>
  <si>
    <t>SKO/SDO</t>
  </si>
  <si>
    <t>Gamma Cd Obregon</t>
  </si>
  <si>
    <t>Gamma Cuernavaca</t>
  </si>
  <si>
    <t>SI</t>
  </si>
  <si>
    <t>LK/LD</t>
  </si>
  <si>
    <t>Gamma León Universidad</t>
  </si>
  <si>
    <t>Gamma Cancún</t>
  </si>
  <si>
    <t>Gamma Mérida El Castellano</t>
  </si>
  <si>
    <t>ST</t>
  </si>
  <si>
    <t>GMPCD</t>
  </si>
  <si>
    <t>Gamma Playa del Carmen</t>
  </si>
  <si>
    <t>Gamma Morelia Belo</t>
  </si>
  <si>
    <t>Gamma  Monterrey Gran Hotel Ancira</t>
  </si>
  <si>
    <t>Gamm Ciudad Juárez</t>
  </si>
  <si>
    <t>IOH</t>
  </si>
  <si>
    <t>IOH Mérida</t>
  </si>
  <si>
    <t>FIGDP</t>
  </si>
  <si>
    <t>FAXV</t>
  </si>
  <si>
    <t xml:space="preserve"> Fiesta Inn Guadalajara Aeropuerto</t>
  </si>
  <si>
    <t>CNNA01,CNNA02,CNNA06,CNNA09,CNNA15,CNNA04,CNNA57,CNNA24,CNNA45, CNNA04, CNNA31, CNNA50</t>
  </si>
  <si>
    <t> Fiesta Inn Celaya Galerias</t>
  </si>
  <si>
    <t xml:space="preserve"> Fiesta Inn Guadalajara Poniente</t>
  </si>
  <si>
    <t>Fiesta Americana México Viaducto</t>
  </si>
  <si>
    <t>Fiesta Americana San Luis Potosí</t>
  </si>
  <si>
    <t>Live Aqua Monterrey</t>
  </si>
  <si>
    <t xml:space="preserve"> Fiesta Americana Merida </t>
  </si>
  <si>
    <t>Ciudad Juárez FI</t>
  </si>
  <si>
    <t>Colima FI</t>
  </si>
  <si>
    <t>Coatzacoalcos FI</t>
  </si>
  <si>
    <t>Fiesta Inn Merida</t>
  </si>
  <si>
    <t>Fiesta Inn Queretaro Centro Sur</t>
  </si>
  <si>
    <t>Gamma Ciudad Obregon</t>
  </si>
  <si>
    <t>Gamma Leon</t>
  </si>
  <si>
    <t>Gamma Monterrey Ancira</t>
  </si>
  <si>
    <t>Fiesta Inn Ciudad del Carmen</t>
  </si>
  <si>
    <t xml:space="preserve">Fiesta Inn Cuautitlan </t>
  </si>
  <si>
    <t>Fiesta Americana Monterrey Pabellon M</t>
  </si>
  <si>
    <t>XK/XD</t>
  </si>
  <si>
    <t>Fiesta Inn Monterrey Technologico</t>
  </si>
  <si>
    <t>Fiesta Americana Mexico Satélite</t>
  </si>
  <si>
    <t>Fiesta Americana Ciudad de Mexico Toreo</t>
  </si>
  <si>
    <t>Cuernavaca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</si>
</sst>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mmm/yyyy"/>
    <numFmt numFmtId="166" formatCode="_-* #,##0_-;\-* #,##0_-;_-* &quot;-&quot;??_-;_-@_-"/>
  </numFmts>
  <fonts count="6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b/>
      <sz val="16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Arial"/>
      <family val="2"/>
    </font>
    <font>
      <b/>
      <u/>
      <sz val="11"/>
      <color theme="1"/>
      <name val="Wingdings 2"/>
      <family val="1"/>
      <charset val="2"/>
    </font>
    <font>
      <b/>
      <u/>
      <sz val="11"/>
      <color theme="0"/>
      <name val="Wingdings 2"/>
      <family val="1"/>
      <charset val="2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1"/>
      <color theme="3" tint="-0.499984740745262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A6A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4A077"/>
        <bgColor indexed="64"/>
      </patternFill>
    </fill>
    <fill>
      <patternFill patternType="solid">
        <fgColor rgb="FFF9F8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4977A"/>
        <bgColor indexed="64"/>
      </patternFill>
    </fill>
    <fill>
      <patternFill patternType="solid">
        <fgColor rgb="FF7A855D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5252E"/>
        <bgColor indexed="64"/>
      </patternFill>
    </fill>
    <fill>
      <patternFill patternType="solid">
        <fgColor rgb="FFF8971D"/>
        <bgColor indexed="64"/>
      </patternFill>
    </fill>
    <fill>
      <patternFill patternType="solid">
        <fgColor rgb="FF6E8BB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2A4B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61" fillId="0" borderId="0"/>
  </cellStyleXfs>
  <cellXfs count="600">
    <xf numFmtId="0" fontId="0" fillId="0" borderId="0" xfId="0"/>
    <xf numFmtId="0" fontId="0" fillId="2" borderId="0" xfId="0" applyFill="1" applyBorder="1"/>
    <xf numFmtId="0" fontId="5" fillId="2" borderId="0" xfId="0" applyFont="1" applyFill="1" applyProtection="1"/>
    <xf numFmtId="0" fontId="5" fillId="2" borderId="0" xfId="0" applyFont="1" applyFill="1" applyBorder="1" applyProtection="1"/>
    <xf numFmtId="0" fontId="9" fillId="0" borderId="0" xfId="0" applyFont="1" applyProtection="1"/>
    <xf numFmtId="0" fontId="0" fillId="0" borderId="0" xfId="0" applyAlignment="1" applyProtection="1">
      <alignment horizontal="justify"/>
    </xf>
    <xf numFmtId="0" fontId="0" fillId="0" borderId="0" xfId="0" applyProtection="1"/>
    <xf numFmtId="0" fontId="5" fillId="3" borderId="1" xfId="0" applyFont="1" applyFill="1" applyBorder="1" applyAlignment="1" applyProtection="1">
      <alignment horizontal="center" vertical="center"/>
      <protection locked="0"/>
    </xf>
    <xf numFmtId="15" fontId="5" fillId="6" borderId="1" xfId="0" applyNumberFormat="1" applyFont="1" applyFill="1" applyBorder="1" applyAlignment="1" applyProtection="1">
      <alignment horizontal="center"/>
      <protection locked="0"/>
    </xf>
    <xf numFmtId="164" fontId="5" fillId="6" borderId="1" xfId="4" applyNumberFormat="1" applyFont="1" applyFill="1" applyBorder="1" applyAlignment="1" applyProtection="1">
      <alignment horizontal="center"/>
      <protection locked="0"/>
    </xf>
    <xf numFmtId="9" fontId="5" fillId="6" borderId="1" xfId="5" applyFont="1" applyFill="1" applyBorder="1" applyAlignment="1" applyProtection="1">
      <alignment horizontal="center"/>
      <protection locked="0"/>
    </xf>
    <xf numFmtId="0" fontId="0" fillId="2" borderId="0" xfId="0" applyFill="1"/>
    <xf numFmtId="0" fontId="5" fillId="0" borderId="0" xfId="0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164" fontId="5" fillId="0" borderId="0" xfId="4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5" fillId="2" borderId="0" xfId="0" applyFont="1" applyFill="1" applyAlignment="1" applyProtection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16" fillId="0" borderId="0" xfId="0" applyFont="1"/>
    <xf numFmtId="0" fontId="5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11" fillId="21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7" fillId="0" borderId="1" xfId="0" applyFont="1" applyBorder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5" fillId="2" borderId="0" xfId="0" applyFont="1" applyFill="1" applyProtection="1">
      <protection locked="0"/>
    </xf>
    <xf numFmtId="0" fontId="5" fillId="2" borderId="8" xfId="0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5" fillId="2" borderId="11" xfId="0" applyFont="1" applyFill="1" applyBorder="1" applyProtection="1">
      <protection locked="0"/>
    </xf>
    <xf numFmtId="0" fontId="5" fillId="2" borderId="12" xfId="0" applyFont="1" applyFill="1" applyBorder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5" fillId="2" borderId="1" xfId="0" applyFont="1" applyFill="1" applyBorder="1" applyProtection="1"/>
    <xf numFmtId="0" fontId="22" fillId="24" borderId="1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/>
    </xf>
    <xf numFmtId="0" fontId="0" fillId="0" borderId="0" xfId="0"/>
    <xf numFmtId="0" fontId="0" fillId="0" borderId="2" xfId="0" applyBorder="1"/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Alignment="1">
      <alignment horizontal="center"/>
    </xf>
    <xf numFmtId="0" fontId="23" fillId="0" borderId="0" xfId="0" applyFont="1" applyProtection="1">
      <protection locked="0"/>
    </xf>
    <xf numFmtId="0" fontId="24" fillId="21" borderId="0" xfId="0" applyFont="1" applyFill="1" applyProtection="1">
      <protection locked="0"/>
    </xf>
    <xf numFmtId="0" fontId="0" fillId="0" borderId="16" xfId="0" applyBorder="1"/>
    <xf numFmtId="0" fontId="0" fillId="0" borderId="16" xfId="0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44" xfId="0" applyBorder="1"/>
    <xf numFmtId="0" fontId="17" fillId="0" borderId="16" xfId="0" applyFont="1" applyBorder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0" fontId="11" fillId="21" borderId="28" xfId="0" applyFont="1" applyFill="1" applyBorder="1" applyAlignment="1" applyProtection="1">
      <alignment horizontal="center" vertical="center"/>
      <protection locked="0"/>
    </xf>
    <xf numFmtId="0" fontId="0" fillId="0" borderId="46" xfId="0" applyBorder="1"/>
    <xf numFmtId="0" fontId="0" fillId="0" borderId="48" xfId="0" applyBorder="1"/>
    <xf numFmtId="0" fontId="28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24" borderId="1" xfId="0" applyFill="1" applyBorder="1"/>
    <xf numFmtId="0" fontId="0" fillId="4" borderId="1" xfId="0" applyFill="1" applyBorder="1"/>
    <xf numFmtId="0" fontId="0" fillId="27" borderId="1" xfId="0" applyFill="1" applyBorder="1"/>
    <xf numFmtId="0" fontId="29" fillId="0" borderId="0" xfId="0" applyFont="1" applyFill="1" applyAlignment="1" applyProtection="1">
      <alignment vertical="center"/>
    </xf>
    <xf numFmtId="0" fontId="29" fillId="0" borderId="0" xfId="0" applyFont="1" applyFill="1" applyBorder="1" applyAlignment="1" applyProtection="1">
      <alignment vertical="center"/>
    </xf>
    <xf numFmtId="0" fontId="30" fillId="0" borderId="0" xfId="0" applyFont="1" applyProtection="1"/>
    <xf numFmtId="0" fontId="30" fillId="0" borderId="0" xfId="0" applyFont="1" applyFill="1" applyAlignment="1" applyProtection="1">
      <alignment vertical="center"/>
    </xf>
    <xf numFmtId="0" fontId="30" fillId="0" borderId="0" xfId="0" applyFont="1" applyFill="1" applyAlignment="1" applyProtection="1">
      <alignment horizontal="center" vertical="center"/>
    </xf>
    <xf numFmtId="0" fontId="29" fillId="0" borderId="0" xfId="0" applyFont="1" applyProtection="1"/>
    <xf numFmtId="0" fontId="36" fillId="0" borderId="8" xfId="0" applyFont="1" applyFill="1" applyBorder="1" applyAlignment="1" applyProtection="1">
      <alignment horizontal="center" vertical="center" wrapText="1"/>
    </xf>
    <xf numFmtId="0" fontId="36" fillId="0" borderId="3" xfId="0" applyFont="1" applyFill="1" applyBorder="1" applyAlignment="1" applyProtection="1">
      <alignment horizontal="center" vertical="center" wrapText="1"/>
    </xf>
    <xf numFmtId="0" fontId="36" fillId="0" borderId="9" xfId="0" applyFont="1" applyFill="1" applyBorder="1" applyAlignment="1" applyProtection="1">
      <alignment horizontal="center" vertical="center" wrapText="1"/>
    </xf>
    <xf numFmtId="0" fontId="36" fillId="0" borderId="11" xfId="0" applyFont="1" applyFill="1" applyBorder="1" applyAlignment="1" applyProtection="1">
      <alignment horizontal="center" vertical="center" wrapText="1"/>
    </xf>
    <xf numFmtId="0" fontId="36" fillId="0" borderId="2" xfId="0" applyFont="1" applyFill="1" applyBorder="1" applyAlignment="1" applyProtection="1">
      <alignment horizontal="center" vertical="center" wrapText="1"/>
    </xf>
    <xf numFmtId="0" fontId="36" fillId="0" borderId="12" xfId="0" applyFont="1" applyFill="1" applyBorder="1" applyAlignment="1" applyProtection="1">
      <alignment horizontal="center" vertical="center" wrapText="1"/>
    </xf>
    <xf numFmtId="0" fontId="30" fillId="0" borderId="0" xfId="0" applyFont="1" applyFill="1" applyProtection="1"/>
    <xf numFmtId="0" fontId="40" fillId="0" borderId="14" xfId="0" applyFont="1" applyFill="1" applyBorder="1" applyAlignment="1" applyProtection="1">
      <alignment vertical="center"/>
    </xf>
    <xf numFmtId="0" fontId="40" fillId="0" borderId="0" xfId="0" applyFont="1" applyFill="1" applyBorder="1" applyAlignment="1" applyProtection="1">
      <alignment vertical="center"/>
    </xf>
    <xf numFmtId="0" fontId="40" fillId="0" borderId="0" xfId="0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vertical="center"/>
    </xf>
    <xf numFmtId="0" fontId="41" fillId="0" borderId="15" xfId="0" applyFont="1" applyFill="1" applyBorder="1" applyAlignment="1" applyProtection="1">
      <alignment vertical="center"/>
    </xf>
    <xf numFmtId="0" fontId="30" fillId="0" borderId="0" xfId="0" applyFont="1" applyAlignment="1" applyProtection="1">
      <alignment horizontal="center"/>
    </xf>
    <xf numFmtId="0" fontId="29" fillId="0" borderId="0" xfId="0" applyFont="1" applyFill="1" applyBorder="1" applyAlignment="1" applyProtection="1">
      <alignment vertical="center" wrapText="1"/>
    </xf>
    <xf numFmtId="0" fontId="30" fillId="0" borderId="0" xfId="0" applyFont="1" applyAlignment="1" applyProtection="1">
      <alignment wrapText="1"/>
    </xf>
    <xf numFmtId="0" fontId="30" fillId="0" borderId="0" xfId="0" applyFont="1" applyFill="1" applyAlignment="1" applyProtection="1">
      <alignment wrapText="1"/>
    </xf>
    <xf numFmtId="0" fontId="40" fillId="0" borderId="0" xfId="0" applyFont="1" applyFill="1" applyBorder="1" applyAlignment="1" applyProtection="1">
      <alignment vertical="center" wrapText="1"/>
    </xf>
    <xf numFmtId="0" fontId="30" fillId="0" borderId="0" xfId="0" applyFont="1" applyAlignment="1" applyProtection="1">
      <alignment horizontal="center" wrapText="1"/>
    </xf>
    <xf numFmtId="0" fontId="29" fillId="0" borderId="0" xfId="0" applyFont="1" applyAlignment="1" applyProtection="1">
      <alignment wrapText="1"/>
    </xf>
    <xf numFmtId="0" fontId="29" fillId="0" borderId="0" xfId="0" applyFont="1" applyFill="1" applyAlignment="1" applyProtection="1">
      <alignment vertical="center" wrapText="1"/>
    </xf>
    <xf numFmtId="0" fontId="46" fillId="0" borderId="8" xfId="0" applyFont="1" applyFill="1" applyBorder="1" applyAlignment="1" applyProtection="1">
      <protection locked="0"/>
    </xf>
    <xf numFmtId="0" fontId="46" fillId="0" borderId="3" xfId="0" applyFont="1" applyFill="1" applyBorder="1" applyAlignment="1" applyProtection="1">
      <protection locked="0"/>
    </xf>
    <xf numFmtId="0" fontId="41" fillId="0" borderId="3" xfId="0" applyFont="1" applyFill="1" applyBorder="1" applyAlignment="1" applyProtection="1">
      <alignment horizontal="left" vertical="center"/>
      <protection locked="0"/>
    </xf>
    <xf numFmtId="0" fontId="41" fillId="0" borderId="26" xfId="0" applyFont="1" applyFill="1" applyBorder="1" applyAlignment="1" applyProtection="1">
      <alignment horizontal="left" vertical="center"/>
      <protection locked="0"/>
    </xf>
    <xf numFmtId="0" fontId="46" fillId="0" borderId="4" xfId="0" applyFont="1" applyFill="1" applyBorder="1" applyAlignment="1" applyProtection="1">
      <alignment horizontal="center"/>
      <protection locked="0"/>
    </xf>
    <xf numFmtId="0" fontId="46" fillId="0" borderId="0" xfId="0" applyFont="1" applyFill="1" applyBorder="1" applyAlignment="1" applyProtection="1">
      <alignment horizontal="center"/>
      <protection locked="0"/>
    </xf>
    <xf numFmtId="0" fontId="37" fillId="0" borderId="14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Alignment="1" applyProtection="1">
      <alignment vertical="center"/>
      <protection locked="0"/>
    </xf>
    <xf numFmtId="0" fontId="46" fillId="0" borderId="11" xfId="0" applyFont="1" applyFill="1" applyBorder="1" applyAlignment="1" applyProtection="1">
      <alignment horizontal="center"/>
      <protection locked="0"/>
    </xf>
    <xf numFmtId="0" fontId="46" fillId="0" borderId="2" xfId="0" applyFont="1" applyFill="1" applyBorder="1" applyAlignment="1" applyProtection="1">
      <alignment horizontal="center"/>
      <protection locked="0"/>
    </xf>
    <xf numFmtId="0" fontId="36" fillId="0" borderId="2" xfId="0" applyFont="1" applyFill="1" applyBorder="1" applyAlignment="1" applyProtection="1">
      <alignment horizontal="left" vertical="center"/>
      <protection locked="0"/>
    </xf>
    <xf numFmtId="0" fontId="37" fillId="0" borderId="25" xfId="0" applyFont="1" applyFill="1" applyBorder="1" applyAlignment="1" applyProtection="1">
      <alignment horizontal="center"/>
      <protection locked="0"/>
    </xf>
    <xf numFmtId="0" fontId="37" fillId="0" borderId="2" xfId="0" applyFont="1" applyFill="1" applyBorder="1" applyAlignment="1" applyProtection="1">
      <alignment horizontal="center"/>
      <protection locked="0"/>
    </xf>
    <xf numFmtId="0" fontId="46" fillId="0" borderId="8" xfId="0" applyFont="1" applyFill="1" applyBorder="1" applyAlignment="1" applyProtection="1">
      <alignment horizontal="center"/>
      <protection locked="0"/>
    </xf>
    <xf numFmtId="0" fontId="46" fillId="0" borderId="3" xfId="0" applyFont="1" applyFill="1" applyBorder="1" applyAlignment="1" applyProtection="1">
      <alignment horizontal="center"/>
      <protection locked="0"/>
    </xf>
    <xf numFmtId="0" fontId="36" fillId="0" borderId="3" xfId="0" applyFont="1" applyFill="1" applyBorder="1" applyAlignment="1" applyProtection="1">
      <alignment horizontal="left" vertical="center"/>
      <protection locked="0"/>
    </xf>
    <xf numFmtId="0" fontId="36" fillId="0" borderId="26" xfId="0" applyFont="1" applyFill="1" applyBorder="1" applyAlignment="1" applyProtection="1">
      <alignment horizontal="left" vertical="center"/>
      <protection locked="0"/>
    </xf>
    <xf numFmtId="0" fontId="41" fillId="0" borderId="2" xfId="0" applyFont="1" applyFill="1" applyBorder="1" applyAlignment="1" applyProtection="1">
      <alignment horizontal="center" vertical="center"/>
      <protection locked="0"/>
    </xf>
    <xf numFmtId="0" fontId="29" fillId="0" borderId="0" xfId="0" applyFont="1" applyBorder="1"/>
    <xf numFmtId="0" fontId="30" fillId="0" borderId="2" xfId="0" applyFont="1" applyBorder="1" applyAlignment="1" applyProtection="1">
      <protection locked="0"/>
    </xf>
    <xf numFmtId="0" fontId="29" fillId="0" borderId="0" xfId="0" applyFont="1" applyFill="1" applyBorder="1" applyAlignment="1" applyProtection="1">
      <alignment horizontal="center" vertical="center"/>
    </xf>
    <xf numFmtId="0" fontId="47" fillId="0" borderId="0" xfId="0" applyFont="1" applyFill="1" applyAlignment="1" applyProtection="1">
      <alignment vertical="center"/>
    </xf>
    <xf numFmtId="0" fontId="47" fillId="0" borderId="0" xfId="0" applyFont="1" applyProtection="1"/>
    <xf numFmtId="0" fontId="36" fillId="0" borderId="4" xfId="0" applyFont="1" applyFill="1" applyBorder="1" applyAlignment="1" applyProtection="1"/>
    <xf numFmtId="0" fontId="36" fillId="0" borderId="0" xfId="0" applyFont="1" applyFill="1" applyBorder="1" applyAlignment="1" applyProtection="1"/>
    <xf numFmtId="0" fontId="36" fillId="0" borderId="10" xfId="0" applyFont="1" applyFill="1" applyBorder="1" applyAlignment="1" applyProtection="1"/>
    <xf numFmtId="0" fontId="47" fillId="0" borderId="4" xfId="0" applyFont="1" applyBorder="1" applyAlignment="1" applyProtection="1"/>
    <xf numFmtId="0" fontId="47" fillId="0" borderId="0" xfId="0" applyFont="1" applyBorder="1" applyAlignment="1" applyProtection="1"/>
    <xf numFmtId="0" fontId="47" fillId="0" borderId="10" xfId="0" applyFont="1" applyBorder="1" applyAlignment="1" applyProtection="1"/>
    <xf numFmtId="0" fontId="47" fillId="0" borderId="11" xfId="0" applyFont="1" applyBorder="1" applyAlignment="1" applyProtection="1"/>
    <xf numFmtId="0" fontId="47" fillId="0" borderId="2" xfId="0" applyFont="1" applyBorder="1" applyAlignment="1" applyProtection="1"/>
    <xf numFmtId="0" fontId="47" fillId="0" borderId="12" xfId="0" applyFont="1" applyBorder="1" applyAlignment="1" applyProtection="1"/>
    <xf numFmtId="0" fontId="41" fillId="0" borderId="0" xfId="0" applyFont="1" applyFill="1" applyBorder="1" applyAlignment="1" applyProtection="1"/>
    <xf numFmtId="0" fontId="41" fillId="0" borderId="11" xfId="0" applyFont="1" applyFill="1" applyBorder="1" applyAlignment="1" applyProtection="1"/>
    <xf numFmtId="0" fontId="41" fillId="0" borderId="2" xfId="0" applyFont="1" applyFill="1" applyBorder="1" applyAlignment="1" applyProtection="1"/>
    <xf numFmtId="0" fontId="41" fillId="0" borderId="12" xfId="0" applyFont="1" applyFill="1" applyBorder="1" applyAlignment="1" applyProtection="1"/>
    <xf numFmtId="0" fontId="48" fillId="0" borderId="0" xfId="0" applyFont="1" applyFill="1" applyBorder="1" applyAlignment="1" applyProtection="1">
      <alignment vertical="center"/>
    </xf>
    <xf numFmtId="0" fontId="52" fillId="0" borderId="0" xfId="0" applyFont="1" applyFill="1" applyBorder="1" applyAlignment="1" applyProtection="1">
      <alignment horizontal="center"/>
    </xf>
    <xf numFmtId="0" fontId="30" fillId="0" borderId="0" xfId="0" applyFont="1" applyFill="1" applyBorder="1" applyProtection="1"/>
    <xf numFmtId="0" fontId="32" fillId="7" borderId="34" xfId="0" applyFont="1" applyFill="1" applyBorder="1" applyAlignment="1" applyProtection="1">
      <alignment vertical="center"/>
    </xf>
    <xf numFmtId="0" fontId="32" fillId="14" borderId="34" xfId="0" applyFont="1" applyFill="1" applyBorder="1" applyAlignment="1" applyProtection="1">
      <alignment vertical="center"/>
    </xf>
    <xf numFmtId="0" fontId="32" fillId="13" borderId="34" xfId="0" applyFont="1" applyFill="1" applyBorder="1" applyAlignment="1" applyProtection="1"/>
    <xf numFmtId="0" fontId="32" fillId="17" borderId="34" xfId="0" applyFont="1" applyFill="1" applyBorder="1" applyAlignment="1" applyProtection="1"/>
    <xf numFmtId="0" fontId="32" fillId="15" borderId="0" xfId="0" applyFont="1" applyFill="1" applyBorder="1" applyAlignment="1" applyProtection="1"/>
    <xf numFmtId="0" fontId="32" fillId="7" borderId="34" xfId="0" applyFont="1" applyFill="1" applyBorder="1" applyAlignment="1" applyProtection="1"/>
    <xf numFmtId="0" fontId="29" fillId="0" borderId="0" xfId="0" applyFont="1" applyFill="1" applyAlignment="1" applyProtection="1">
      <alignment horizontal="left" vertical="center"/>
    </xf>
    <xf numFmtId="0" fontId="50" fillId="23" borderId="0" xfId="0" applyFont="1" applyFill="1" applyBorder="1" applyAlignment="1" applyProtection="1">
      <alignment horizontal="center" vertical="center"/>
    </xf>
    <xf numFmtId="0" fontId="51" fillId="23" borderId="0" xfId="0" applyFont="1" applyFill="1" applyBorder="1" applyAlignment="1" applyProtection="1">
      <alignment horizontal="center" vertical="center"/>
    </xf>
    <xf numFmtId="0" fontId="51" fillId="23" borderId="0" xfId="0" applyFont="1" applyFill="1" applyBorder="1" applyAlignment="1" applyProtection="1">
      <alignment horizontal="left" vertical="center"/>
    </xf>
    <xf numFmtId="0" fontId="36" fillId="0" borderId="10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protection locked="0"/>
    </xf>
    <xf numFmtId="0" fontId="30" fillId="0" borderId="10" xfId="0" applyFont="1" applyBorder="1" applyAlignment="1" applyProtection="1">
      <protection locked="0"/>
    </xf>
    <xf numFmtId="0" fontId="30" fillId="0" borderId="12" xfId="0" applyFont="1" applyBorder="1" applyAlignment="1" applyProtection="1"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8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4" xfId="0" applyFill="1" applyBorder="1"/>
    <xf numFmtId="0" fontId="55" fillId="2" borderId="0" xfId="0" applyFont="1" applyFill="1" applyBorder="1" applyAlignment="1">
      <alignment horizontal="center"/>
    </xf>
    <xf numFmtId="0" fontId="55" fillId="24" borderId="0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10" xfId="0" applyFont="1" applyFill="1" applyBorder="1" applyAlignment="1">
      <alignment horizontal="center"/>
    </xf>
    <xf numFmtId="0" fontId="56" fillId="28" borderId="0" xfId="0" applyFont="1" applyFill="1" applyBorder="1"/>
    <xf numFmtId="0" fontId="17" fillId="28" borderId="0" xfId="0" applyFont="1" applyFill="1" applyBorder="1"/>
    <xf numFmtId="0" fontId="0" fillId="2" borderId="10" xfId="0" applyFill="1" applyBorder="1"/>
    <xf numFmtId="0" fontId="17" fillId="2" borderId="4" xfId="0" applyFont="1" applyFill="1" applyBorder="1"/>
    <xf numFmtId="0" fontId="17" fillId="2" borderId="0" xfId="0" applyFont="1" applyFill="1" applyBorder="1"/>
    <xf numFmtId="0" fontId="58" fillId="19" borderId="0" xfId="0" applyFont="1" applyFill="1" applyBorder="1"/>
    <xf numFmtId="0" fontId="59" fillId="0" borderId="0" xfId="0" applyFont="1" applyBorder="1"/>
    <xf numFmtId="0" fontId="59" fillId="2" borderId="0" xfId="0" applyFont="1" applyFill="1" applyBorder="1"/>
    <xf numFmtId="0" fontId="59" fillId="2" borderId="0" xfId="0" applyFont="1" applyFill="1" applyBorder="1" applyAlignment="1">
      <alignment horizontal="right"/>
    </xf>
    <xf numFmtId="0" fontId="0" fillId="2" borderId="55" xfId="0" applyFill="1" applyBorder="1"/>
    <xf numFmtId="0" fontId="17" fillId="2" borderId="8" xfId="0" applyFont="1" applyFill="1" applyBorder="1" applyAlignment="1">
      <alignment horizontal="left" vertical="center" indent="1"/>
    </xf>
    <xf numFmtId="0" fontId="17" fillId="2" borderId="3" xfId="0" applyFont="1" applyFill="1" applyBorder="1"/>
    <xf numFmtId="0" fontId="17" fillId="2" borderId="4" xfId="0" applyFont="1" applyFill="1" applyBorder="1" applyAlignment="1">
      <alignment horizontal="left" vertical="center" indent="1"/>
    </xf>
    <xf numFmtId="0" fontId="60" fillId="2" borderId="4" xfId="0" applyFont="1" applyFill="1" applyBorder="1"/>
    <xf numFmtId="0" fontId="60" fillId="2" borderId="0" xfId="0" applyFont="1" applyFill="1" applyBorder="1"/>
    <xf numFmtId="0" fontId="60" fillId="2" borderId="11" xfId="0" applyFont="1" applyFill="1" applyBorder="1"/>
    <xf numFmtId="0" fontId="60" fillId="2" borderId="2" xfId="0" applyFont="1" applyFill="1" applyBorder="1"/>
    <xf numFmtId="0" fontId="17" fillId="2" borderId="2" xfId="0" applyFon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2" xfId="0" applyFill="1" applyBorder="1"/>
    <xf numFmtId="0" fontId="56" fillId="28" borderId="0" xfId="0" applyFont="1" applyFill="1" applyBorder="1" applyAlignment="1"/>
    <xf numFmtId="0" fontId="7" fillId="2" borderId="0" xfId="0" applyFont="1" applyFill="1" applyBorder="1" applyAlignment="1" applyProtection="1">
      <alignment horizontal="left" vertical="center" wrapText="1"/>
      <protection locked="0"/>
    </xf>
    <xf numFmtId="15" fontId="7" fillId="2" borderId="45" xfId="0" applyNumberFormat="1" applyFont="1" applyFill="1" applyBorder="1" applyAlignment="1" applyProtection="1">
      <alignment horizontal="center"/>
      <protection locked="0"/>
    </xf>
    <xf numFmtId="15" fontId="5" fillId="6" borderId="64" xfId="0" applyNumberFormat="1" applyFont="1" applyFill="1" applyBorder="1" applyAlignment="1" applyProtection="1">
      <alignment horizontal="center"/>
      <protection locked="0"/>
    </xf>
    <xf numFmtId="15" fontId="5" fillId="6" borderId="65" xfId="0" applyNumberFormat="1" applyFont="1" applyFill="1" applyBorder="1" applyAlignment="1" applyProtection="1">
      <alignment horizontal="center"/>
      <protection locked="0"/>
    </xf>
    <xf numFmtId="0" fontId="15" fillId="6" borderId="65" xfId="0" applyFont="1" applyFill="1" applyBorder="1" applyAlignment="1" applyProtection="1">
      <alignment vertical="center" wrapText="1"/>
      <protection locked="0"/>
    </xf>
    <xf numFmtId="0" fontId="15" fillId="6" borderId="66" xfId="0" applyFont="1" applyFill="1" applyBorder="1" applyAlignment="1" applyProtection="1">
      <alignment vertical="center" wrapText="1"/>
      <protection locked="0"/>
    </xf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5" fontId="5" fillId="2" borderId="0" xfId="0" applyNumberFormat="1" applyFont="1" applyFill="1" applyBorder="1" applyAlignment="1" applyProtection="1">
      <alignment horizontal="center"/>
      <protection locked="0"/>
    </xf>
    <xf numFmtId="15" fontId="5" fillId="6" borderId="55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vertical="center" wrapText="1"/>
      <protection locked="0"/>
    </xf>
    <xf numFmtId="0" fontId="57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protection locked="0"/>
    </xf>
    <xf numFmtId="0" fontId="7" fillId="2" borderId="10" xfId="0" applyFont="1" applyFill="1" applyBorder="1" applyAlignment="1" applyProtection="1">
      <protection locked="0"/>
    </xf>
    <xf numFmtId="0" fontId="0" fillId="2" borderId="0" xfId="0" applyFill="1" applyBorder="1" applyAlignment="1">
      <alignment horizontal="left" vertical="center" indent="1"/>
    </xf>
    <xf numFmtId="0" fontId="57" fillId="2" borderId="0" xfId="0" applyFont="1" applyFill="1" applyBorder="1" applyAlignment="1" applyProtection="1">
      <alignment horizontal="left" vertical="center" wrapText="1"/>
      <protection locked="0"/>
    </xf>
    <xf numFmtId="0" fontId="0" fillId="2" borderId="8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15" fillId="6" borderId="52" xfId="0" applyFont="1" applyFill="1" applyBorder="1" applyAlignment="1" applyProtection="1">
      <alignment horizontal="center" vertical="center" wrapText="1"/>
      <protection locked="0"/>
    </xf>
    <xf numFmtId="0" fontId="15" fillId="6" borderId="53" xfId="0" applyFont="1" applyFill="1" applyBorder="1" applyAlignment="1" applyProtection="1">
      <alignment horizontal="center" vertical="center" wrapText="1"/>
      <protection locked="0"/>
    </xf>
    <xf numFmtId="0" fontId="15" fillId="6" borderId="54" xfId="0" applyFont="1" applyFill="1" applyBorder="1" applyAlignment="1" applyProtection="1">
      <alignment horizontal="center" vertical="center" wrapText="1"/>
      <protection locked="0"/>
    </xf>
    <xf numFmtId="0" fontId="59" fillId="2" borderId="0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0" fillId="0" borderId="0" xfId="0" applyFont="1" applyProtection="1"/>
    <xf numFmtId="0" fontId="30" fillId="0" borderId="0" xfId="0" applyFont="1" applyAlignment="1" applyProtection="1">
      <alignment horizontal="center"/>
    </xf>
    <xf numFmtId="0" fontId="52" fillId="0" borderId="0" xfId="0" applyFont="1" applyFill="1" applyBorder="1" applyAlignment="1" applyProtection="1">
      <alignment horizontal="center"/>
    </xf>
    <xf numFmtId="0" fontId="0" fillId="2" borderId="0" xfId="0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1" fillId="30" borderId="23" xfId="1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15" fontId="0" fillId="2" borderId="0" xfId="0" applyNumberFormat="1" applyFont="1" applyFill="1" applyBorder="1" applyAlignment="1">
      <alignment horizontal="center" vertical="center"/>
    </xf>
    <xf numFmtId="166" fontId="0" fillId="2" borderId="0" xfId="4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left" vertical="center"/>
    </xf>
    <xf numFmtId="1" fontId="0" fillId="9" borderId="0" xfId="0" applyNumberFormat="1" applyFont="1" applyFill="1" applyBorder="1" applyAlignment="1">
      <alignment horizontal="center" vertical="center"/>
    </xf>
    <xf numFmtId="15" fontId="0" fillId="9" borderId="0" xfId="0" applyNumberFormat="1" applyFont="1" applyFill="1" applyBorder="1" applyAlignment="1">
      <alignment horizontal="center" vertical="center"/>
    </xf>
    <xf numFmtId="166" fontId="0" fillId="9" borderId="0" xfId="4" applyNumberFormat="1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0" fontId="0" fillId="31" borderId="20" xfId="0" applyFont="1" applyFill="1" applyBorder="1" applyAlignment="1">
      <alignment horizontal="left" vertical="center"/>
    </xf>
    <xf numFmtId="0" fontId="0" fillId="31" borderId="0" xfId="0" applyFont="1" applyFill="1" applyBorder="1" applyAlignment="1">
      <alignment horizontal="center" vertical="center"/>
    </xf>
    <xf numFmtId="0" fontId="0" fillId="31" borderId="0" xfId="0" applyFont="1" applyFill="1" applyBorder="1" applyAlignment="1">
      <alignment horizontal="left" vertical="center"/>
    </xf>
    <xf numFmtId="1" fontId="0" fillId="31" borderId="0" xfId="0" applyNumberFormat="1" applyFont="1" applyFill="1" applyBorder="1" applyAlignment="1">
      <alignment horizontal="center" vertical="center"/>
    </xf>
    <xf numFmtId="15" fontId="0" fillId="31" borderId="0" xfId="0" applyNumberFormat="1" applyFont="1" applyFill="1" applyBorder="1" applyAlignment="1">
      <alignment horizontal="center" vertical="center"/>
    </xf>
    <xf numFmtId="166" fontId="0" fillId="31" borderId="0" xfId="4" applyNumberFormat="1" applyFont="1" applyFill="1" applyBorder="1" applyAlignment="1">
      <alignment horizontal="center" vertical="center"/>
    </xf>
    <xf numFmtId="0" fontId="0" fillId="31" borderId="21" xfId="0" applyFont="1" applyFill="1" applyBorder="1" applyAlignment="1">
      <alignment horizontal="center" vertical="center"/>
    </xf>
    <xf numFmtId="0" fontId="0" fillId="32" borderId="20" xfId="0" applyFont="1" applyFill="1" applyBorder="1" applyAlignment="1">
      <alignment horizontal="left" vertical="center"/>
    </xf>
    <xf numFmtId="0" fontId="0" fillId="32" borderId="0" xfId="0" applyFont="1" applyFill="1" applyBorder="1" applyAlignment="1">
      <alignment horizontal="center" vertical="center"/>
    </xf>
    <xf numFmtId="0" fontId="0" fillId="32" borderId="0" xfId="0" applyFont="1" applyFill="1" applyBorder="1" applyAlignment="1">
      <alignment horizontal="left" vertical="center"/>
    </xf>
    <xf numFmtId="1" fontId="0" fillId="32" borderId="0" xfId="0" applyNumberFormat="1" applyFont="1" applyFill="1" applyBorder="1" applyAlignment="1">
      <alignment horizontal="center" vertical="center"/>
    </xf>
    <xf numFmtId="15" fontId="0" fillId="32" borderId="0" xfId="0" applyNumberFormat="1" applyFont="1" applyFill="1" applyBorder="1" applyAlignment="1">
      <alignment horizontal="center" vertical="center"/>
    </xf>
    <xf numFmtId="166" fontId="0" fillId="32" borderId="0" xfId="4" applyNumberFormat="1" applyFont="1" applyFill="1" applyBorder="1" applyAlignment="1">
      <alignment horizontal="center" vertical="center"/>
    </xf>
    <xf numFmtId="0" fontId="0" fillId="32" borderId="21" xfId="0" applyFont="1" applyFill="1" applyBorder="1" applyAlignment="1">
      <alignment horizontal="center" vertical="center"/>
    </xf>
    <xf numFmtId="0" fontId="0" fillId="33" borderId="20" xfId="0" applyFont="1" applyFill="1" applyBorder="1" applyAlignment="1">
      <alignment horizontal="left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left" vertical="center"/>
    </xf>
    <xf numFmtId="1" fontId="0" fillId="33" borderId="0" xfId="0" applyNumberFormat="1" applyFont="1" applyFill="1" applyBorder="1" applyAlignment="1">
      <alignment horizontal="center" vertical="center"/>
    </xf>
    <xf numFmtId="15" fontId="0" fillId="33" borderId="0" xfId="0" applyNumberFormat="1" applyFont="1" applyFill="1" applyBorder="1" applyAlignment="1">
      <alignment horizontal="center" vertical="center"/>
    </xf>
    <xf numFmtId="166" fontId="0" fillId="33" borderId="0" xfId="4" applyNumberFormat="1" applyFont="1" applyFill="1" applyBorder="1" applyAlignment="1">
      <alignment horizontal="center" vertical="center"/>
    </xf>
    <xf numFmtId="0" fontId="0" fillId="33" borderId="21" xfId="0" applyFont="1" applyFill="1" applyBorder="1" applyAlignment="1">
      <alignment horizontal="center" vertical="center"/>
    </xf>
    <xf numFmtId="0" fontId="0" fillId="9" borderId="22" xfId="0" applyFont="1" applyFill="1" applyBorder="1" applyAlignment="1">
      <alignment horizontal="left" vertical="center"/>
    </xf>
    <xf numFmtId="0" fontId="0" fillId="9" borderId="23" xfId="0" applyFont="1" applyFill="1" applyBorder="1" applyAlignment="1">
      <alignment horizontal="center" vertical="center"/>
    </xf>
    <xf numFmtId="0" fontId="0" fillId="9" borderId="23" xfId="0" applyFont="1" applyFill="1" applyBorder="1" applyAlignment="1">
      <alignment horizontal="left" vertical="center"/>
    </xf>
    <xf numFmtId="1" fontId="0" fillId="9" borderId="23" xfId="0" applyNumberFormat="1" applyFont="1" applyFill="1" applyBorder="1" applyAlignment="1">
      <alignment horizontal="center" vertical="center"/>
    </xf>
    <xf numFmtId="15" fontId="0" fillId="9" borderId="23" xfId="0" applyNumberFormat="1" applyFont="1" applyFill="1" applyBorder="1" applyAlignment="1">
      <alignment horizontal="center" vertical="center"/>
    </xf>
    <xf numFmtId="166" fontId="0" fillId="9" borderId="23" xfId="4" applyNumberFormat="1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2" borderId="73" xfId="0" applyNumberFormat="1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vertical="center"/>
    </xf>
    <xf numFmtId="0" fontId="0" fillId="2" borderId="50" xfId="0" applyFont="1" applyFill="1" applyBorder="1" applyAlignment="1">
      <alignment vertical="center"/>
    </xf>
    <xf numFmtId="0" fontId="0" fillId="2" borderId="44" xfId="0" applyFont="1" applyFill="1" applyBorder="1" applyAlignment="1">
      <alignment horizontal="center" vertical="center"/>
    </xf>
    <xf numFmtId="1" fontId="0" fillId="2" borderId="44" xfId="0" applyNumberFormat="1" applyFont="1" applyFill="1" applyBorder="1" applyAlignment="1">
      <alignment horizontal="center" vertical="center"/>
    </xf>
    <xf numFmtId="1" fontId="0" fillId="2" borderId="74" xfId="0" applyNumberFormat="1" applyFont="1" applyFill="1" applyBorder="1" applyAlignment="1">
      <alignment horizontal="center" vertical="center"/>
    </xf>
    <xf numFmtId="0" fontId="0" fillId="2" borderId="71" xfId="0" applyFont="1" applyFill="1" applyBorder="1" applyAlignment="1">
      <alignment vertical="center"/>
    </xf>
    <xf numFmtId="0" fontId="0" fillId="0" borderId="50" xfId="0" applyBorder="1"/>
    <xf numFmtId="0" fontId="0" fillId="2" borderId="48" xfId="0" applyFill="1" applyBorder="1"/>
    <xf numFmtId="0" fontId="11" fillId="30" borderId="28" xfId="10" applyFont="1" applyFill="1" applyBorder="1" applyAlignment="1">
      <alignment horizontal="center" vertical="center" wrapText="1"/>
    </xf>
    <xf numFmtId="15" fontId="0" fillId="2" borderId="44" xfId="0" applyNumberFormat="1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vertical="center"/>
    </xf>
    <xf numFmtId="0" fontId="0" fillId="0" borderId="48" xfId="0" applyFill="1" applyBorder="1"/>
    <xf numFmtId="0" fontId="2" fillId="5" borderId="0" xfId="0" applyFont="1" applyFill="1" applyBorder="1" applyAlignment="1" applyProtection="1">
      <alignment horizontal="center" vertical="center" textRotation="90"/>
      <protection locked="0"/>
    </xf>
    <xf numFmtId="0" fontId="5" fillId="0" borderId="0" xfId="7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5" fillId="6" borderId="8" xfId="7" applyFont="1" applyFill="1" applyBorder="1" applyAlignment="1" applyProtection="1">
      <alignment horizontal="center" vertical="center" wrapText="1"/>
      <protection locked="0"/>
    </xf>
    <xf numFmtId="0" fontId="5" fillId="6" borderId="3" xfId="7" applyFont="1" applyFill="1" applyBorder="1" applyAlignment="1" applyProtection="1">
      <alignment horizontal="center" vertical="center" wrapText="1"/>
      <protection locked="0"/>
    </xf>
    <xf numFmtId="0" fontId="5" fillId="6" borderId="9" xfId="7" applyFont="1" applyFill="1" applyBorder="1" applyAlignment="1" applyProtection="1">
      <alignment horizontal="center" vertical="center" wrapText="1"/>
      <protection locked="0"/>
    </xf>
    <xf numFmtId="0" fontId="5" fillId="6" borderId="4" xfId="7" applyFont="1" applyFill="1" applyBorder="1" applyAlignment="1" applyProtection="1">
      <alignment horizontal="center" vertical="center" wrapText="1"/>
      <protection locked="0"/>
    </xf>
    <xf numFmtId="0" fontId="5" fillId="6" borderId="0" xfId="7" applyFont="1" applyFill="1" applyBorder="1" applyAlignment="1" applyProtection="1">
      <alignment horizontal="center" vertical="center" wrapText="1"/>
      <protection locked="0"/>
    </xf>
    <xf numFmtId="0" fontId="5" fillId="6" borderId="10" xfId="7" applyFont="1" applyFill="1" applyBorder="1" applyAlignment="1" applyProtection="1">
      <alignment horizontal="center" vertical="center" wrapText="1"/>
      <protection locked="0"/>
    </xf>
    <xf numFmtId="0" fontId="5" fillId="6" borderId="11" xfId="7" applyFont="1" applyFill="1" applyBorder="1" applyAlignment="1" applyProtection="1">
      <alignment horizontal="center" vertical="center" wrapText="1"/>
      <protection locked="0"/>
    </xf>
    <xf numFmtId="0" fontId="5" fillId="6" borderId="2" xfId="7" applyFont="1" applyFill="1" applyBorder="1" applyAlignment="1" applyProtection="1">
      <alignment horizontal="center" vertical="center" wrapText="1"/>
      <protection locked="0"/>
    </xf>
    <xf numFmtId="0" fontId="5" fillId="6" borderId="12" xfId="7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5" xfId="0" applyFont="1" applyFill="1" applyBorder="1" applyAlignment="1" applyProtection="1">
      <alignment horizontal="center" vertical="center" wrapText="1"/>
      <protection locked="0"/>
    </xf>
    <xf numFmtId="0" fontId="5" fillId="6" borderId="6" xfId="0" applyFont="1" applyFill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left" wrapText="1"/>
      <protection locked="0"/>
    </xf>
    <xf numFmtId="0" fontId="5" fillId="3" borderId="6" xfId="0" applyFont="1" applyFill="1" applyBorder="1" applyAlignment="1" applyProtection="1">
      <alignment horizontal="left" wrapText="1"/>
      <protection locked="0"/>
    </xf>
    <xf numFmtId="0" fontId="5" fillId="3" borderId="7" xfId="0" applyFont="1" applyFill="1" applyBorder="1" applyAlignment="1" applyProtection="1">
      <alignment horizontal="left" wrapText="1"/>
      <protection locked="0"/>
    </xf>
    <xf numFmtId="0" fontId="5" fillId="2" borderId="2" xfId="0" applyFont="1" applyFill="1" applyBorder="1" applyAlignment="1" applyProtection="1">
      <alignment horizontal="center"/>
    </xf>
    <xf numFmtId="0" fontId="5" fillId="3" borderId="11" xfId="0" applyFont="1" applyFill="1" applyBorder="1" applyAlignment="1" applyProtection="1">
      <alignment horizontal="center"/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Alignment="1" applyProtection="1">
      <alignment horizontal="left"/>
      <protection locked="0"/>
    </xf>
    <xf numFmtId="0" fontId="5" fillId="3" borderId="6" xfId="0" applyFont="1" applyFill="1" applyBorder="1" applyAlignment="1" applyProtection="1">
      <alignment horizontal="left"/>
      <protection locked="0"/>
    </xf>
    <xf numFmtId="0" fontId="5" fillId="3" borderId="7" xfId="0" applyFont="1" applyFill="1" applyBorder="1" applyAlignment="1" applyProtection="1">
      <alignment horizontal="left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9" fillId="2" borderId="0" xfId="0" applyFont="1" applyFill="1" applyBorder="1" applyAlignment="1">
      <alignment horizontal="center" vertical="center"/>
    </xf>
    <xf numFmtId="0" fontId="59" fillId="2" borderId="23" xfId="0" applyFont="1" applyFill="1" applyBorder="1" applyAlignment="1">
      <alignment horizontal="center" vertical="center"/>
    </xf>
    <xf numFmtId="0" fontId="11" fillId="29" borderId="67" xfId="10" applyFont="1" applyFill="1" applyBorder="1" applyAlignment="1">
      <alignment horizontal="center" vertical="center" wrapText="1"/>
    </xf>
    <xf numFmtId="0" fontId="11" fillId="29" borderId="68" xfId="10" applyFont="1" applyFill="1" applyBorder="1" applyAlignment="1">
      <alignment horizontal="center" vertical="center" wrapText="1"/>
    </xf>
    <xf numFmtId="0" fontId="11" fillId="30" borderId="46" xfId="0" applyFont="1" applyFill="1" applyBorder="1" applyAlignment="1">
      <alignment vertical="center"/>
    </xf>
    <xf numFmtId="0" fontId="11" fillId="30" borderId="71" xfId="0" applyFont="1" applyFill="1" applyBorder="1" applyAlignment="1">
      <alignment vertical="center"/>
    </xf>
    <xf numFmtId="0" fontId="11" fillId="30" borderId="69" xfId="0" applyFont="1" applyFill="1" applyBorder="1" applyAlignment="1">
      <alignment horizontal="center" vertical="center"/>
    </xf>
    <xf numFmtId="0" fontId="11" fillId="30" borderId="28" xfId="0" applyFont="1" applyFill="1" applyBorder="1" applyAlignment="1">
      <alignment horizontal="center" vertical="center"/>
    </xf>
    <xf numFmtId="0" fontId="11" fillId="30" borderId="69" xfId="10" applyFont="1" applyFill="1" applyBorder="1" applyAlignment="1">
      <alignment horizontal="center" vertical="center" wrapText="1"/>
    </xf>
    <xf numFmtId="0" fontId="11" fillId="30" borderId="28" xfId="10" applyFont="1" applyFill="1" applyBorder="1" applyAlignment="1">
      <alignment horizontal="center" vertical="center" wrapText="1"/>
    </xf>
    <xf numFmtId="1" fontId="11" fillId="30" borderId="70" xfId="10" applyNumberFormat="1" applyFont="1" applyFill="1" applyBorder="1" applyAlignment="1">
      <alignment horizontal="center" vertical="center" wrapText="1"/>
    </xf>
    <xf numFmtId="1" fontId="11" fillId="30" borderId="72" xfId="10" applyNumberFormat="1" applyFont="1" applyFill="1" applyBorder="1" applyAlignment="1">
      <alignment horizontal="center" vertical="center" wrapText="1"/>
    </xf>
    <xf numFmtId="0" fontId="11" fillId="30" borderId="18" xfId="10" applyFont="1" applyFill="1" applyBorder="1" applyAlignment="1">
      <alignment horizontal="center" vertical="center" wrapText="1"/>
    </xf>
    <xf numFmtId="0" fontId="11" fillId="30" borderId="23" xfId="10" applyFont="1" applyFill="1" applyBorder="1" applyAlignment="1">
      <alignment horizontal="center" vertical="center" wrapText="1"/>
    </xf>
    <xf numFmtId="1" fontId="11" fillId="30" borderId="18" xfId="10" applyNumberFormat="1" applyFont="1" applyFill="1" applyBorder="1" applyAlignment="1">
      <alignment horizontal="center" vertical="center" wrapText="1"/>
    </xf>
    <xf numFmtId="1" fontId="11" fillId="30" borderId="23" xfId="10" applyNumberFormat="1" applyFont="1" applyFill="1" applyBorder="1" applyAlignment="1">
      <alignment horizontal="center" vertical="center" wrapText="1"/>
    </xf>
    <xf numFmtId="0" fontId="11" fillId="30" borderId="19" xfId="10" applyFont="1" applyFill="1" applyBorder="1" applyAlignment="1">
      <alignment horizontal="center" vertical="center" wrapText="1"/>
    </xf>
    <xf numFmtId="0" fontId="11" fillId="30" borderId="13" xfId="10" applyFont="1" applyFill="1" applyBorder="1" applyAlignment="1">
      <alignment horizontal="center" vertical="center" wrapText="1"/>
    </xf>
    <xf numFmtId="0" fontId="11" fillId="30" borderId="17" xfId="0" applyFont="1" applyFill="1" applyBorder="1" applyAlignment="1">
      <alignment horizontal="left" vertical="center"/>
    </xf>
    <xf numFmtId="0" fontId="11" fillId="30" borderId="22" xfId="0" applyFont="1" applyFill="1" applyBorder="1" applyAlignment="1">
      <alignment horizontal="left" vertical="center"/>
    </xf>
    <xf numFmtId="0" fontId="11" fillId="30" borderId="18" xfId="0" applyFont="1" applyFill="1" applyBorder="1" applyAlignment="1">
      <alignment horizontal="center" vertical="center"/>
    </xf>
    <xf numFmtId="0" fontId="11" fillId="30" borderId="23" xfId="0" applyFont="1" applyFill="1" applyBorder="1" applyAlignment="1">
      <alignment horizontal="center" vertical="center"/>
    </xf>
    <xf numFmtId="0" fontId="50" fillId="23" borderId="43" xfId="0" applyFont="1" applyFill="1" applyBorder="1" applyAlignment="1" applyProtection="1">
      <alignment horizontal="center" vertical="center"/>
    </xf>
    <xf numFmtId="0" fontId="51" fillId="23" borderId="30" xfId="0" applyFont="1" applyFill="1" applyBorder="1" applyAlignment="1" applyProtection="1">
      <alignment horizontal="center" vertical="center"/>
    </xf>
    <xf numFmtId="0" fontId="51" fillId="23" borderId="31" xfId="0" applyFont="1" applyFill="1" applyBorder="1" applyAlignment="1" applyProtection="1">
      <alignment horizontal="center" vertical="center"/>
    </xf>
    <xf numFmtId="0" fontId="51" fillId="23" borderId="32" xfId="0" applyFont="1" applyFill="1" applyBorder="1" applyAlignment="1" applyProtection="1">
      <alignment horizontal="center" vertical="center"/>
    </xf>
    <xf numFmtId="0" fontId="51" fillId="23" borderId="30" xfId="0" applyFont="1" applyFill="1" applyBorder="1" applyAlignment="1" applyProtection="1">
      <alignment horizontal="left" vertical="center"/>
    </xf>
    <xf numFmtId="0" fontId="51" fillId="23" borderId="31" xfId="0" applyFont="1" applyFill="1" applyBorder="1" applyAlignment="1" applyProtection="1">
      <alignment horizontal="left" vertical="center"/>
    </xf>
    <xf numFmtId="0" fontId="51" fillId="23" borderId="32" xfId="0" applyFont="1" applyFill="1" applyBorder="1" applyAlignment="1" applyProtection="1">
      <alignment horizontal="left" vertical="center"/>
    </xf>
    <xf numFmtId="0" fontId="29" fillId="0" borderId="43" xfId="0" applyFont="1" applyFill="1" applyBorder="1" applyAlignment="1" applyProtection="1">
      <alignment horizontal="center" vertical="center"/>
    </xf>
    <xf numFmtId="0" fontId="35" fillId="26" borderId="1" xfId="0" applyFont="1" applyFill="1" applyBorder="1" applyAlignment="1" applyProtection="1">
      <alignment horizontal="center" vertical="center" wrapText="1"/>
    </xf>
    <xf numFmtId="15" fontId="35" fillId="26" borderId="1" xfId="0" applyNumberFormat="1" applyFont="1" applyFill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center" wrapText="1"/>
    </xf>
    <xf numFmtId="0" fontId="53" fillId="25" borderId="1" xfId="0" applyFont="1" applyFill="1" applyBorder="1" applyAlignment="1" applyProtection="1">
      <alignment horizontal="center" vertical="center" wrapText="1"/>
    </xf>
    <xf numFmtId="0" fontId="54" fillId="26" borderId="1" xfId="0" applyFont="1" applyFill="1" applyBorder="1" applyAlignment="1" applyProtection="1">
      <alignment horizontal="center" vertical="center" wrapText="1"/>
    </xf>
    <xf numFmtId="0" fontId="49" fillId="7" borderId="37" xfId="0" applyFont="1" applyFill="1" applyBorder="1" applyAlignment="1" applyProtection="1">
      <alignment horizontal="center"/>
    </xf>
    <xf numFmtId="0" fontId="49" fillId="7" borderId="35" xfId="0" applyFont="1" applyFill="1" applyBorder="1" applyAlignment="1" applyProtection="1">
      <alignment horizontal="center"/>
    </xf>
    <xf numFmtId="0" fontId="49" fillId="7" borderId="36" xfId="0" applyFont="1" applyFill="1" applyBorder="1" applyAlignment="1" applyProtection="1">
      <alignment horizontal="center"/>
    </xf>
    <xf numFmtId="0" fontId="32" fillId="7" borderId="33" xfId="0" applyFont="1" applyFill="1" applyBorder="1" applyAlignment="1" applyProtection="1">
      <alignment horizontal="center"/>
    </xf>
    <xf numFmtId="0" fontId="32" fillId="7" borderId="34" xfId="0" applyFont="1" applyFill="1" applyBorder="1" applyAlignment="1" applyProtection="1">
      <alignment horizontal="center"/>
    </xf>
    <xf numFmtId="0" fontId="32" fillId="7" borderId="42" xfId="0" applyFont="1" applyFill="1" applyBorder="1" applyAlignment="1" applyProtection="1">
      <alignment horizontal="center"/>
    </xf>
    <xf numFmtId="0" fontId="13" fillId="26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35" fillId="0" borderId="1" xfId="0" applyFont="1" applyFill="1" applyBorder="1" applyAlignment="1" applyProtection="1">
      <alignment horizontal="left" vertical="center" wrapText="1"/>
    </xf>
    <xf numFmtId="0" fontId="54" fillId="0" borderId="1" xfId="0" applyFont="1" applyFill="1" applyBorder="1" applyAlignment="1" applyProtection="1">
      <alignment horizontal="center" vertical="center" wrapText="1"/>
    </xf>
    <xf numFmtId="0" fontId="32" fillId="15" borderId="0" xfId="0" applyFont="1" applyFill="1" applyBorder="1" applyAlignment="1" applyProtection="1">
      <alignment horizontal="center"/>
    </xf>
    <xf numFmtId="0" fontId="49" fillId="17" borderId="37" xfId="0" applyFont="1" applyFill="1" applyBorder="1" applyAlignment="1" applyProtection="1">
      <alignment horizontal="center"/>
    </xf>
    <xf numFmtId="0" fontId="49" fillId="17" borderId="35" xfId="0" applyFont="1" applyFill="1" applyBorder="1" applyAlignment="1" applyProtection="1">
      <alignment horizontal="center"/>
    </xf>
    <xf numFmtId="0" fontId="49" fillId="17" borderId="36" xfId="0" applyFont="1" applyFill="1" applyBorder="1" applyAlignment="1" applyProtection="1">
      <alignment horizontal="center"/>
    </xf>
    <xf numFmtId="0" fontId="32" fillId="17" borderId="33" xfId="0" applyFont="1" applyFill="1" applyBorder="1" applyAlignment="1" applyProtection="1">
      <alignment horizontal="center"/>
    </xf>
    <xf numFmtId="0" fontId="32" fillId="17" borderId="34" xfId="0" applyFont="1" applyFill="1" applyBorder="1" applyAlignment="1" applyProtection="1">
      <alignment horizontal="center"/>
    </xf>
    <xf numFmtId="0" fontId="32" fillId="17" borderId="42" xfId="0" applyFont="1" applyFill="1" applyBorder="1" applyAlignment="1" applyProtection="1">
      <alignment horizontal="center"/>
    </xf>
    <xf numFmtId="0" fontId="49" fillId="13" borderId="37" xfId="0" applyFont="1" applyFill="1" applyBorder="1" applyAlignment="1" applyProtection="1">
      <alignment horizontal="center"/>
    </xf>
    <xf numFmtId="0" fontId="49" fillId="13" borderId="35" xfId="0" applyFont="1" applyFill="1" applyBorder="1" applyAlignment="1" applyProtection="1">
      <alignment horizontal="center"/>
    </xf>
    <xf numFmtId="0" fontId="49" fillId="13" borderId="36" xfId="0" applyFont="1" applyFill="1" applyBorder="1" applyAlignment="1" applyProtection="1">
      <alignment horizontal="center"/>
    </xf>
    <xf numFmtId="0" fontId="32" fillId="13" borderId="33" xfId="0" applyFont="1" applyFill="1" applyBorder="1" applyAlignment="1" applyProtection="1">
      <alignment horizontal="center"/>
    </xf>
    <xf numFmtId="0" fontId="32" fillId="13" borderId="34" xfId="0" applyFont="1" applyFill="1" applyBorder="1" applyAlignment="1" applyProtection="1">
      <alignment horizontal="center"/>
    </xf>
    <xf numFmtId="0" fontId="32" fillId="13" borderId="42" xfId="0" applyFont="1" applyFill="1" applyBorder="1" applyAlignment="1" applyProtection="1">
      <alignment horizontal="center"/>
    </xf>
    <xf numFmtId="0" fontId="49" fillId="14" borderId="37" xfId="0" applyFont="1" applyFill="1" applyBorder="1" applyAlignment="1" applyProtection="1">
      <alignment horizontal="center"/>
    </xf>
    <xf numFmtId="0" fontId="49" fillId="14" borderId="35" xfId="0" applyFont="1" applyFill="1" applyBorder="1" applyAlignment="1" applyProtection="1">
      <alignment horizontal="center"/>
    </xf>
    <xf numFmtId="0" fontId="49" fillId="14" borderId="36" xfId="0" applyFont="1" applyFill="1" applyBorder="1" applyAlignment="1" applyProtection="1">
      <alignment horizontal="center"/>
    </xf>
    <xf numFmtId="0" fontId="32" fillId="7" borderId="34" xfId="0" applyFont="1" applyFill="1" applyBorder="1" applyAlignment="1" applyProtection="1">
      <alignment horizontal="center" vertical="center"/>
    </xf>
    <xf numFmtId="0" fontId="32" fillId="10" borderId="5" xfId="0" applyFont="1" applyFill="1" applyBorder="1" applyAlignment="1" applyProtection="1">
      <alignment horizontal="center" vertical="center" wrapText="1"/>
    </xf>
    <xf numFmtId="0" fontId="32" fillId="10" borderId="6" xfId="0" applyFont="1" applyFill="1" applyBorder="1" applyAlignment="1" applyProtection="1">
      <alignment horizontal="center" vertical="center" wrapText="1"/>
    </xf>
    <xf numFmtId="0" fontId="32" fillId="10" borderId="7" xfId="0" applyFont="1" applyFill="1" applyBorder="1" applyAlignment="1" applyProtection="1">
      <alignment horizontal="center" vertical="center" wrapText="1"/>
    </xf>
    <xf numFmtId="0" fontId="32" fillId="10" borderId="28" xfId="0" applyFont="1" applyFill="1" applyBorder="1" applyAlignment="1" applyProtection="1">
      <alignment horizontal="center" vertical="center" wrapText="1"/>
    </xf>
    <xf numFmtId="0" fontId="32" fillId="10" borderId="16" xfId="0" applyFont="1" applyFill="1" applyBorder="1" applyAlignment="1" applyProtection="1">
      <alignment horizontal="center" vertical="center" wrapText="1"/>
    </xf>
    <xf numFmtId="0" fontId="47" fillId="0" borderId="28" xfId="0" applyFont="1" applyBorder="1" applyAlignment="1" applyProtection="1">
      <alignment horizontal="center" vertical="center"/>
    </xf>
    <xf numFmtId="0" fontId="47" fillId="0" borderId="16" xfId="0" applyFont="1" applyBorder="1" applyAlignment="1" applyProtection="1">
      <alignment horizontal="center" vertical="center"/>
    </xf>
    <xf numFmtId="0" fontId="36" fillId="0" borderId="11" xfId="0" applyFont="1" applyBorder="1" applyAlignment="1" applyProtection="1">
      <alignment horizontal="center" vertical="center" wrapText="1"/>
    </xf>
    <xf numFmtId="0" fontId="36" fillId="0" borderId="2" xfId="0" applyFont="1" applyBorder="1" applyAlignment="1" applyProtection="1">
      <alignment horizontal="center" vertical="center" wrapText="1"/>
    </xf>
    <xf numFmtId="0" fontId="36" fillId="0" borderId="12" xfId="0" applyFont="1" applyBorder="1" applyAlignment="1" applyProtection="1">
      <alignment horizontal="center" vertical="center" wrapText="1"/>
    </xf>
    <xf numFmtId="0" fontId="45" fillId="12" borderId="11" xfId="0" applyFont="1" applyFill="1" applyBorder="1" applyAlignment="1" applyProtection="1">
      <alignment horizontal="center" vertical="center" wrapText="1"/>
    </xf>
    <xf numFmtId="0" fontId="45" fillId="12" borderId="2" xfId="0" applyFont="1" applyFill="1" applyBorder="1" applyAlignment="1" applyProtection="1">
      <alignment horizontal="center" vertical="center" wrapText="1"/>
    </xf>
    <xf numFmtId="0" fontId="45" fillId="12" borderId="12" xfId="0" applyFont="1" applyFill="1" applyBorder="1" applyAlignment="1" applyProtection="1">
      <alignment horizontal="center" vertical="center" wrapText="1"/>
    </xf>
    <xf numFmtId="0" fontId="29" fillId="0" borderId="5" xfId="0" applyFont="1" applyBorder="1" applyAlignment="1" applyProtection="1">
      <alignment horizontal="center" vertical="center"/>
    </xf>
    <xf numFmtId="0" fontId="29" fillId="0" borderId="6" xfId="0" applyFont="1" applyBorder="1" applyAlignment="1" applyProtection="1">
      <alignment horizontal="center" vertical="center"/>
    </xf>
    <xf numFmtId="0" fontId="29" fillId="0" borderId="7" xfId="0" applyFont="1" applyBorder="1" applyAlignment="1" applyProtection="1">
      <alignment horizontal="center" vertical="center"/>
    </xf>
    <xf numFmtId="0" fontId="29" fillId="0" borderId="37" xfId="0" applyFont="1" applyBorder="1" applyAlignment="1" applyProtection="1">
      <alignment horizontal="center"/>
    </xf>
    <xf numFmtId="0" fontId="29" fillId="0" borderId="35" xfId="0" applyFont="1" applyBorder="1" applyAlignment="1" applyProtection="1">
      <alignment horizontal="center"/>
    </xf>
    <xf numFmtId="0" fontId="29" fillId="0" borderId="38" xfId="0" applyFont="1" applyBorder="1" applyAlignment="1" applyProtection="1">
      <alignment horizontal="center"/>
    </xf>
    <xf numFmtId="0" fontId="29" fillId="0" borderId="33" xfId="0" applyFont="1" applyBorder="1" applyAlignment="1" applyProtection="1">
      <alignment horizontal="center"/>
    </xf>
    <xf numFmtId="0" fontId="29" fillId="0" borderId="34" xfId="0" applyFont="1" applyBorder="1" applyAlignment="1" applyProtection="1">
      <alignment horizontal="center"/>
    </xf>
    <xf numFmtId="0" fontId="29" fillId="0" borderId="40" xfId="0" applyFont="1" applyBorder="1" applyAlignment="1" applyProtection="1">
      <alignment horizontal="center"/>
    </xf>
    <xf numFmtId="0" fontId="32" fillId="7" borderId="39" xfId="0" applyFont="1" applyFill="1" applyBorder="1" applyAlignment="1" applyProtection="1">
      <alignment horizontal="center" vertical="center" wrapText="1"/>
    </xf>
    <xf numFmtId="0" fontId="32" fillId="7" borderId="35" xfId="0" applyFont="1" applyFill="1" applyBorder="1" applyAlignment="1" applyProtection="1">
      <alignment horizontal="center" vertical="center" wrapText="1"/>
    </xf>
    <xf numFmtId="0" fontId="32" fillId="7" borderId="38" xfId="0" applyFont="1" applyFill="1" applyBorder="1" applyAlignment="1" applyProtection="1">
      <alignment horizontal="center" vertical="center" wrapText="1"/>
    </xf>
    <xf numFmtId="0" fontId="32" fillId="7" borderId="41" xfId="0" applyFont="1" applyFill="1" applyBorder="1" applyAlignment="1" applyProtection="1">
      <alignment horizontal="center" vertical="center" wrapText="1"/>
    </xf>
    <xf numFmtId="0" fontId="32" fillId="7" borderId="34" xfId="0" applyFont="1" applyFill="1" applyBorder="1" applyAlignment="1" applyProtection="1">
      <alignment horizontal="center" vertical="center" wrapText="1"/>
    </xf>
    <xf numFmtId="0" fontId="32" fillId="7" borderId="40" xfId="0" applyFont="1" applyFill="1" applyBorder="1" applyAlignment="1" applyProtection="1">
      <alignment horizontal="center" vertical="center" wrapText="1"/>
    </xf>
    <xf numFmtId="0" fontId="43" fillId="8" borderId="39" xfId="0" applyNumberFormat="1" applyFont="1" applyFill="1" applyBorder="1" applyAlignment="1" applyProtection="1">
      <alignment horizontal="center" vertical="center" wrapText="1"/>
    </xf>
    <xf numFmtId="0" fontId="43" fillId="8" borderId="35" xfId="0" applyNumberFormat="1" applyFont="1" applyFill="1" applyBorder="1" applyAlignment="1" applyProtection="1">
      <alignment horizontal="center" vertical="center" wrapText="1"/>
    </xf>
    <xf numFmtId="0" fontId="43" fillId="8" borderId="36" xfId="0" applyNumberFormat="1" applyFont="1" applyFill="1" applyBorder="1" applyAlignment="1" applyProtection="1">
      <alignment horizontal="center" vertical="center" wrapText="1"/>
    </xf>
    <xf numFmtId="0" fontId="43" fillId="8" borderId="41" xfId="0" applyNumberFormat="1" applyFont="1" applyFill="1" applyBorder="1" applyAlignment="1" applyProtection="1">
      <alignment horizontal="center" vertical="center" wrapText="1"/>
    </xf>
    <xf numFmtId="0" fontId="43" fillId="8" borderId="34" xfId="0" applyNumberFormat="1" applyFont="1" applyFill="1" applyBorder="1" applyAlignment="1" applyProtection="1">
      <alignment horizontal="center" vertical="center" wrapText="1"/>
    </xf>
    <xf numFmtId="0" fontId="43" fillId="8" borderId="42" xfId="0" applyNumberFormat="1" applyFont="1" applyFill="1" applyBorder="1" applyAlignment="1" applyProtection="1">
      <alignment horizontal="center" vertical="center" wrapText="1"/>
    </xf>
    <xf numFmtId="0" fontId="49" fillId="15" borderId="37" xfId="0" applyFont="1" applyFill="1" applyBorder="1" applyAlignment="1" applyProtection="1">
      <alignment horizontal="center" vertical="center"/>
    </xf>
    <xf numFmtId="0" fontId="49" fillId="15" borderId="35" xfId="0" applyFont="1" applyFill="1" applyBorder="1" applyAlignment="1" applyProtection="1">
      <alignment horizontal="center" vertical="center"/>
    </xf>
    <xf numFmtId="0" fontId="49" fillId="15" borderId="36" xfId="0" applyFont="1" applyFill="1" applyBorder="1" applyAlignment="1" applyProtection="1">
      <alignment horizontal="center" vertical="center"/>
    </xf>
    <xf numFmtId="0" fontId="32" fillId="15" borderId="33" xfId="0" applyFont="1" applyFill="1" applyBorder="1" applyAlignment="1" applyProtection="1">
      <alignment horizontal="center" vertical="center"/>
    </xf>
    <xf numFmtId="0" fontId="32" fillId="15" borderId="34" xfId="0" applyFont="1" applyFill="1" applyBorder="1" applyAlignment="1" applyProtection="1">
      <alignment horizontal="center" vertical="center"/>
    </xf>
    <xf numFmtId="0" fontId="32" fillId="15" borderId="42" xfId="0" applyFont="1" applyFill="1" applyBorder="1" applyAlignment="1" applyProtection="1">
      <alignment horizontal="center" vertical="center"/>
    </xf>
    <xf numFmtId="0" fontId="32" fillId="16" borderId="4" xfId="0" applyFont="1" applyFill="1" applyBorder="1" applyAlignment="1" applyProtection="1">
      <alignment horizontal="center" vertical="center" wrapText="1"/>
    </xf>
    <xf numFmtId="0" fontId="32" fillId="16" borderId="0" xfId="0" applyFont="1" applyFill="1" applyBorder="1" applyAlignment="1" applyProtection="1">
      <alignment horizontal="center" vertical="center" wrapText="1"/>
    </xf>
    <xf numFmtId="0" fontId="32" fillId="16" borderId="10" xfId="0" applyFont="1" applyFill="1" applyBorder="1" applyAlignment="1" applyProtection="1">
      <alignment horizontal="center" vertical="center" wrapText="1"/>
    </xf>
    <xf numFmtId="0" fontId="32" fillId="16" borderId="28" xfId="0" applyFont="1" applyFill="1" applyBorder="1" applyAlignment="1" applyProtection="1">
      <alignment horizontal="center" vertical="center" wrapText="1"/>
    </xf>
    <xf numFmtId="0" fontId="36" fillId="0" borderId="8" xfId="0" applyFont="1" applyBorder="1" applyAlignment="1" applyProtection="1">
      <alignment horizontal="left" vertical="center" wrapText="1"/>
    </xf>
    <xf numFmtId="0" fontId="36" fillId="0" borderId="3" xfId="0" applyFont="1" applyBorder="1" applyAlignment="1" applyProtection="1">
      <alignment horizontal="left" vertical="center" wrapText="1"/>
    </xf>
    <xf numFmtId="0" fontId="36" fillId="0" borderId="9" xfId="0" applyFont="1" applyBorder="1" applyAlignment="1" applyProtection="1">
      <alignment horizontal="left" vertical="center" wrapText="1"/>
    </xf>
    <xf numFmtId="0" fontId="36" fillId="0" borderId="4" xfId="0" applyFont="1" applyBorder="1" applyAlignment="1" applyProtection="1">
      <alignment horizontal="left" vertical="center" wrapText="1"/>
    </xf>
    <xf numFmtId="0" fontId="36" fillId="0" borderId="0" xfId="0" applyFont="1" applyBorder="1" applyAlignment="1" applyProtection="1">
      <alignment horizontal="left" vertical="center" wrapText="1"/>
    </xf>
    <xf numFmtId="0" fontId="36" fillId="0" borderId="10" xfId="0" applyFont="1" applyBorder="1" applyAlignment="1" applyProtection="1">
      <alignment horizontal="left" vertical="center" wrapText="1"/>
    </xf>
    <xf numFmtId="0" fontId="36" fillId="0" borderId="28" xfId="0" applyFont="1" applyBorder="1" applyAlignment="1" applyProtection="1">
      <alignment horizontal="left" vertical="center" wrapText="1"/>
    </xf>
    <xf numFmtId="0" fontId="36" fillId="0" borderId="29" xfId="0" applyFont="1" applyBorder="1" applyAlignment="1" applyProtection="1">
      <alignment horizontal="left" vertical="center" wrapText="1"/>
    </xf>
    <xf numFmtId="0" fontId="36" fillId="0" borderId="4" xfId="0" applyFont="1" applyBorder="1" applyAlignment="1" applyProtection="1">
      <alignment horizontal="center" vertical="center" wrapText="1"/>
    </xf>
    <xf numFmtId="0" fontId="36" fillId="0" borderId="0" xfId="0" applyFont="1" applyBorder="1" applyAlignment="1" applyProtection="1">
      <alignment horizontal="center" vertical="center" wrapText="1"/>
    </xf>
    <xf numFmtId="0" fontId="36" fillId="0" borderId="10" xfId="0" applyFont="1" applyBorder="1" applyAlignment="1" applyProtection="1">
      <alignment horizontal="center" vertical="center" wrapText="1"/>
    </xf>
    <xf numFmtId="0" fontId="32" fillId="16" borderId="28" xfId="0" applyFont="1" applyFill="1" applyBorder="1" applyAlignment="1" applyProtection="1">
      <alignment horizontal="center" vertical="center"/>
    </xf>
    <xf numFmtId="0" fontId="32" fillId="16" borderId="29" xfId="0" applyFont="1" applyFill="1" applyBorder="1" applyAlignment="1" applyProtection="1">
      <alignment horizontal="center" vertical="center"/>
    </xf>
    <xf numFmtId="0" fontId="32" fillId="16" borderId="16" xfId="0" applyFont="1" applyFill="1" applyBorder="1" applyAlignment="1" applyProtection="1">
      <alignment horizontal="center" vertical="center"/>
    </xf>
    <xf numFmtId="0" fontId="36" fillId="0" borderId="28" xfId="0" applyFont="1" applyFill="1" applyBorder="1" applyAlignment="1" applyProtection="1">
      <alignment horizontal="left" vertical="center" wrapText="1"/>
    </xf>
    <xf numFmtId="0" fontId="36" fillId="0" borderId="29" xfId="0" applyFont="1" applyFill="1" applyBorder="1" applyAlignment="1" applyProtection="1">
      <alignment horizontal="left" vertical="center" wrapText="1"/>
    </xf>
    <xf numFmtId="0" fontId="36" fillId="0" borderId="16" xfId="0" applyFont="1" applyFill="1" applyBorder="1" applyAlignment="1" applyProtection="1">
      <alignment horizontal="left" vertical="center" wrapText="1"/>
    </xf>
    <xf numFmtId="0" fontId="32" fillId="11" borderId="28" xfId="0" applyFont="1" applyFill="1" applyBorder="1" applyAlignment="1" applyProtection="1">
      <alignment horizontal="center" vertical="center" wrapText="1"/>
    </xf>
    <xf numFmtId="0" fontId="32" fillId="11" borderId="1" xfId="0" applyFont="1" applyFill="1" applyBorder="1" applyAlignment="1" applyProtection="1">
      <alignment horizontal="center" vertical="center" wrapText="1"/>
    </xf>
    <xf numFmtId="0" fontId="32" fillId="12" borderId="8" xfId="0" applyFont="1" applyFill="1" applyBorder="1" applyAlignment="1" applyProtection="1">
      <alignment horizontal="center" vertical="center" wrapText="1"/>
    </xf>
    <xf numFmtId="0" fontId="32" fillId="12" borderId="3" xfId="0" applyFont="1" applyFill="1" applyBorder="1" applyAlignment="1" applyProtection="1">
      <alignment horizontal="center" vertical="center" wrapText="1"/>
    </xf>
    <xf numFmtId="0" fontId="32" fillId="12" borderId="9" xfId="0" applyFont="1" applyFill="1" applyBorder="1" applyAlignment="1" applyProtection="1">
      <alignment horizontal="center" vertical="center" wrapText="1"/>
    </xf>
    <xf numFmtId="0" fontId="32" fillId="12" borderId="8" xfId="0" applyFont="1" applyFill="1" applyBorder="1" applyAlignment="1" applyProtection="1">
      <alignment horizontal="center" vertical="center"/>
    </xf>
    <xf numFmtId="0" fontId="32" fillId="12" borderId="3" xfId="0" applyFont="1" applyFill="1" applyBorder="1" applyAlignment="1" applyProtection="1">
      <alignment horizontal="center" vertical="center"/>
    </xf>
    <xf numFmtId="0" fontId="32" fillId="12" borderId="9" xfId="0" applyFont="1" applyFill="1" applyBorder="1" applyAlignment="1" applyProtection="1">
      <alignment horizontal="center" vertical="center"/>
    </xf>
    <xf numFmtId="0" fontId="32" fillId="12" borderId="1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left" vertical="center"/>
      <protection locked="0"/>
    </xf>
    <xf numFmtId="0" fontId="36" fillId="0" borderId="15" xfId="0" applyFont="1" applyFill="1" applyBorder="1" applyAlignment="1" applyProtection="1">
      <alignment horizontal="left" vertical="center"/>
      <protection locked="0"/>
    </xf>
    <xf numFmtId="0" fontId="30" fillId="0" borderId="0" xfId="0" applyFont="1" applyProtection="1">
      <protection locked="0"/>
    </xf>
    <xf numFmtId="0" fontId="30" fillId="0" borderId="2" xfId="0" applyFont="1" applyBorder="1" applyProtection="1">
      <protection locked="0"/>
    </xf>
    <xf numFmtId="0" fontId="30" fillId="0" borderId="24" xfId="0" applyFont="1" applyBorder="1" applyProtection="1">
      <protection locked="0"/>
    </xf>
    <xf numFmtId="0" fontId="46" fillId="0" borderId="27" xfId="0" applyFont="1" applyFill="1" applyBorder="1" applyAlignment="1" applyProtection="1">
      <alignment horizontal="center"/>
      <protection locked="0"/>
    </xf>
    <xf numFmtId="0" fontId="46" fillId="0" borderId="3" xfId="0" applyFont="1" applyFill="1" applyBorder="1" applyAlignment="1" applyProtection="1">
      <alignment horizontal="center"/>
      <protection locked="0"/>
    </xf>
    <xf numFmtId="0" fontId="46" fillId="0" borderId="9" xfId="0" applyFont="1" applyFill="1" applyBorder="1" applyAlignment="1" applyProtection="1">
      <alignment horizontal="center"/>
      <protection locked="0"/>
    </xf>
    <xf numFmtId="0" fontId="36" fillId="19" borderId="1" xfId="0" applyFont="1" applyFill="1" applyBorder="1" applyAlignment="1" applyProtection="1">
      <alignment horizontal="center" vertical="center"/>
    </xf>
    <xf numFmtId="0" fontId="32" fillId="7" borderId="5" xfId="0" applyFont="1" applyFill="1" applyBorder="1" applyAlignment="1" applyProtection="1">
      <alignment horizontal="center" vertical="center"/>
    </xf>
    <xf numFmtId="0" fontId="32" fillId="7" borderId="6" xfId="0" applyFont="1" applyFill="1" applyBorder="1" applyAlignment="1" applyProtection="1">
      <alignment horizontal="center" vertical="center"/>
    </xf>
    <xf numFmtId="0" fontId="43" fillId="0" borderId="6" xfId="0" applyFont="1" applyFill="1" applyBorder="1" applyAlignment="1" applyProtection="1">
      <alignment horizontal="center" vertical="center"/>
    </xf>
    <xf numFmtId="0" fontId="43" fillId="0" borderId="7" xfId="0" applyFont="1" applyFill="1" applyBorder="1" applyAlignment="1" applyProtection="1">
      <alignment horizontal="center" vertical="center"/>
    </xf>
    <xf numFmtId="0" fontId="32" fillId="20" borderId="5" xfId="0" applyFont="1" applyFill="1" applyBorder="1" applyAlignment="1" applyProtection="1">
      <alignment horizontal="center" vertical="center" wrapText="1"/>
    </xf>
    <xf numFmtId="0" fontId="32" fillId="20" borderId="6" xfId="0" applyFont="1" applyFill="1" applyBorder="1" applyAlignment="1" applyProtection="1">
      <alignment horizontal="center" vertical="center" wrapText="1"/>
    </xf>
    <xf numFmtId="0" fontId="32" fillId="20" borderId="7" xfId="0" applyFont="1" applyFill="1" applyBorder="1" applyAlignment="1" applyProtection="1">
      <alignment horizontal="center" vertical="center" wrapText="1"/>
    </xf>
    <xf numFmtId="0" fontId="36" fillId="0" borderId="5" xfId="0" applyFont="1" applyFill="1" applyBorder="1" applyAlignment="1" applyProtection="1">
      <alignment horizontal="left" vertical="center" wrapText="1"/>
    </xf>
    <xf numFmtId="0" fontId="36" fillId="0" borderId="6" xfId="0" applyFont="1" applyFill="1" applyBorder="1" applyAlignment="1" applyProtection="1">
      <alignment horizontal="left" vertical="center"/>
    </xf>
    <xf numFmtId="0" fontId="36" fillId="0" borderId="7" xfId="0" applyFont="1" applyFill="1" applyBorder="1" applyAlignment="1" applyProtection="1">
      <alignment horizontal="left" vertical="center"/>
    </xf>
    <xf numFmtId="0" fontId="32" fillId="20" borderId="1" xfId="0" applyFont="1" applyFill="1" applyBorder="1" applyAlignment="1" applyProtection="1">
      <alignment horizontal="center" vertical="center" wrapText="1"/>
    </xf>
    <xf numFmtId="0" fontId="45" fillId="10" borderId="8" xfId="0" applyFont="1" applyFill="1" applyBorder="1" applyAlignment="1" applyProtection="1">
      <alignment horizontal="center" vertical="center" wrapText="1"/>
    </xf>
    <xf numFmtId="0" fontId="45" fillId="10" borderId="3" xfId="0" applyFont="1" applyFill="1" applyBorder="1" applyAlignment="1" applyProtection="1">
      <alignment horizontal="center" vertical="center" wrapText="1"/>
    </xf>
    <xf numFmtId="0" fontId="45" fillId="10" borderId="9" xfId="0" applyFont="1" applyFill="1" applyBorder="1" applyAlignment="1" applyProtection="1">
      <alignment horizontal="center" vertical="center" wrapText="1"/>
    </xf>
    <xf numFmtId="0" fontId="32" fillId="14" borderId="34" xfId="0" applyFont="1" applyFill="1" applyBorder="1" applyAlignment="1" applyProtection="1">
      <alignment horizontal="center" vertical="center"/>
    </xf>
    <xf numFmtId="0" fontId="32" fillId="14" borderId="42" xfId="0" applyFont="1" applyFill="1" applyBorder="1" applyAlignment="1" applyProtection="1">
      <alignment horizontal="center" vertical="center"/>
    </xf>
    <xf numFmtId="0" fontId="31" fillId="0" borderId="1" xfId="0" applyFont="1" applyFill="1" applyBorder="1" applyAlignment="1" applyProtection="1">
      <alignment horizontal="center" vertical="center"/>
    </xf>
    <xf numFmtId="0" fontId="32" fillId="7" borderId="1" xfId="0" applyFont="1" applyFill="1" applyBorder="1" applyAlignment="1" applyProtection="1">
      <alignment horizontal="center" vertical="center" wrapText="1"/>
    </xf>
    <xf numFmtId="0" fontId="33" fillId="8" borderId="8" xfId="0" applyFont="1" applyFill="1" applyBorder="1" applyAlignment="1" applyProtection="1">
      <alignment horizontal="center" vertical="center"/>
    </xf>
    <xf numFmtId="0" fontId="33" fillId="8" borderId="3" xfId="0" applyFont="1" applyFill="1" applyBorder="1" applyAlignment="1" applyProtection="1">
      <alignment horizontal="center" vertical="center"/>
    </xf>
    <xf numFmtId="0" fontId="33" fillId="8" borderId="9" xfId="0" applyFont="1" applyFill="1" applyBorder="1" applyAlignment="1" applyProtection="1">
      <alignment horizontal="center" vertical="center"/>
    </xf>
    <xf numFmtId="0" fontId="33" fillId="8" borderId="11" xfId="0" applyFont="1" applyFill="1" applyBorder="1" applyAlignment="1" applyProtection="1">
      <alignment horizontal="center" vertical="center"/>
    </xf>
    <xf numFmtId="0" fontId="33" fillId="8" borderId="2" xfId="0" applyFont="1" applyFill="1" applyBorder="1" applyAlignment="1" applyProtection="1">
      <alignment horizontal="center" vertical="center"/>
    </xf>
    <xf numFmtId="0" fontId="33" fillId="8" borderId="12" xfId="0" applyFont="1" applyFill="1" applyBorder="1" applyAlignment="1" applyProtection="1">
      <alignment horizontal="center" vertical="center"/>
    </xf>
    <xf numFmtId="0" fontId="32" fillId="7" borderId="8" xfId="0" applyFont="1" applyFill="1" applyBorder="1" applyAlignment="1" applyProtection="1">
      <alignment horizontal="center" vertical="center" wrapText="1"/>
    </xf>
    <xf numFmtId="0" fontId="32" fillId="7" borderId="3" xfId="0" applyFont="1" applyFill="1" applyBorder="1" applyAlignment="1" applyProtection="1">
      <alignment horizontal="center" vertical="center" wrapText="1"/>
    </xf>
    <xf numFmtId="0" fontId="32" fillId="7" borderId="9" xfId="0" applyFont="1" applyFill="1" applyBorder="1" applyAlignment="1" applyProtection="1">
      <alignment horizontal="center" vertical="center" wrapText="1"/>
    </xf>
    <xf numFmtId="0" fontId="32" fillId="7" borderId="11" xfId="0" applyFont="1" applyFill="1" applyBorder="1" applyAlignment="1" applyProtection="1">
      <alignment horizontal="center" vertical="center" wrapText="1"/>
    </xf>
    <xf numFmtId="0" fontId="32" fillId="7" borderId="2" xfId="0" applyFont="1" applyFill="1" applyBorder="1" applyAlignment="1" applyProtection="1">
      <alignment horizontal="center" vertical="center" wrapText="1"/>
    </xf>
    <xf numFmtId="0" fontId="32" fillId="7" borderId="12" xfId="0" applyFont="1" applyFill="1" applyBorder="1" applyAlignment="1" applyProtection="1">
      <alignment horizontal="center" vertical="center" wrapText="1"/>
    </xf>
    <xf numFmtId="15" fontId="34" fillId="18" borderId="8" xfId="0" applyNumberFormat="1" applyFont="1" applyFill="1" applyBorder="1" applyAlignment="1" applyProtection="1">
      <alignment horizontal="center" vertical="center" wrapText="1"/>
    </xf>
    <xf numFmtId="15" fontId="34" fillId="18" borderId="3" xfId="0" applyNumberFormat="1" applyFont="1" applyFill="1" applyBorder="1" applyAlignment="1" applyProtection="1">
      <alignment horizontal="center" vertical="center" wrapText="1"/>
    </xf>
    <xf numFmtId="15" fontId="34" fillId="18" borderId="9" xfId="0" applyNumberFormat="1" applyFont="1" applyFill="1" applyBorder="1" applyAlignment="1" applyProtection="1">
      <alignment horizontal="center" vertical="center" wrapText="1"/>
    </xf>
    <xf numFmtId="15" fontId="34" fillId="18" borderId="11" xfId="0" applyNumberFormat="1" applyFont="1" applyFill="1" applyBorder="1" applyAlignment="1" applyProtection="1">
      <alignment horizontal="center" vertical="center" wrapText="1"/>
    </xf>
    <xf numFmtId="15" fontId="34" fillId="18" borderId="2" xfId="0" applyNumberFormat="1" applyFont="1" applyFill="1" applyBorder="1" applyAlignment="1" applyProtection="1">
      <alignment horizontal="center" vertical="center" wrapText="1"/>
    </xf>
    <xf numFmtId="15" fontId="34" fillId="18" borderId="12" xfId="0" applyNumberFormat="1" applyFont="1" applyFill="1" applyBorder="1" applyAlignment="1" applyProtection="1">
      <alignment horizontal="center" vertical="center" wrapText="1"/>
    </xf>
    <xf numFmtId="0" fontId="35" fillId="0" borderId="28" xfId="0" applyFont="1" applyFill="1" applyBorder="1" applyAlignment="1" applyProtection="1">
      <alignment horizontal="center" vertical="center" wrapText="1"/>
    </xf>
    <xf numFmtId="0" fontId="35" fillId="0" borderId="16" xfId="0" applyFont="1" applyFill="1" applyBorder="1" applyAlignment="1" applyProtection="1">
      <alignment horizontal="center" vertical="center" wrapText="1"/>
    </xf>
    <xf numFmtId="15" fontId="34" fillId="18" borderId="5" xfId="0" applyNumberFormat="1" applyFont="1" applyFill="1" applyBorder="1" applyAlignment="1" applyProtection="1">
      <alignment horizontal="center" vertical="center" wrapText="1"/>
    </xf>
    <xf numFmtId="15" fontId="34" fillId="18" borderId="6" xfId="0" applyNumberFormat="1" applyFont="1" applyFill="1" applyBorder="1" applyAlignment="1" applyProtection="1">
      <alignment horizontal="center" vertical="center" wrapText="1"/>
    </xf>
    <xf numFmtId="15" fontId="34" fillId="18" borderId="7" xfId="0" applyNumberFormat="1" applyFont="1" applyFill="1" applyBorder="1" applyAlignment="1" applyProtection="1">
      <alignment horizontal="center" vertical="center" wrapText="1"/>
    </xf>
    <xf numFmtId="0" fontId="37" fillId="7" borderId="5" xfId="0" applyFont="1" applyFill="1" applyBorder="1" applyAlignment="1" applyProtection="1">
      <alignment horizontal="center" vertical="center" wrapText="1"/>
    </xf>
    <xf numFmtId="0" fontId="37" fillId="7" borderId="6" xfId="0" applyFont="1" applyFill="1" applyBorder="1" applyAlignment="1" applyProtection="1">
      <alignment horizontal="center" vertical="center" wrapText="1"/>
    </xf>
    <xf numFmtId="0" fontId="37" fillId="7" borderId="7" xfId="0" applyFont="1" applyFill="1" applyBorder="1" applyAlignment="1" applyProtection="1">
      <alignment horizontal="center" vertical="center" wrapText="1"/>
    </xf>
    <xf numFmtId="0" fontId="32" fillId="7" borderId="7" xfId="0" applyFont="1" applyFill="1" applyBorder="1" applyAlignment="1" applyProtection="1">
      <alignment horizontal="center" vertical="center"/>
    </xf>
    <xf numFmtId="0" fontId="36" fillId="0" borderId="5" xfId="0" applyFont="1" applyFill="1" applyBorder="1" applyAlignment="1" applyProtection="1">
      <alignment horizontal="center" vertical="center" wrapText="1"/>
    </xf>
    <xf numFmtId="0" fontId="36" fillId="0" borderId="6" xfId="0" applyFont="1" applyFill="1" applyBorder="1" applyAlignment="1" applyProtection="1">
      <alignment horizontal="center" vertical="center" wrapText="1"/>
    </xf>
    <xf numFmtId="0" fontId="36" fillId="0" borderId="7" xfId="0" applyFont="1" applyFill="1" applyBorder="1" applyAlignment="1" applyProtection="1">
      <alignment horizontal="center" vertical="center" wrapText="1"/>
    </xf>
    <xf numFmtId="0" fontId="38" fillId="0" borderId="8" xfId="9" applyFont="1" applyFill="1" applyBorder="1" applyAlignment="1" applyProtection="1">
      <alignment horizontal="center" vertical="center"/>
    </xf>
    <xf numFmtId="0" fontId="38" fillId="0" borderId="3" xfId="9" applyFont="1" applyFill="1" applyBorder="1" applyAlignment="1" applyProtection="1">
      <alignment horizontal="center" vertical="center"/>
    </xf>
    <xf numFmtId="0" fontId="38" fillId="0" borderId="9" xfId="9" applyFont="1" applyFill="1" applyBorder="1" applyAlignment="1" applyProtection="1">
      <alignment horizontal="center" vertical="center"/>
    </xf>
    <xf numFmtId="0" fontId="35" fillId="0" borderId="8" xfId="0" applyFont="1" applyFill="1" applyBorder="1" applyAlignment="1" applyProtection="1">
      <alignment horizontal="center" vertical="center" wrapText="1"/>
    </xf>
    <xf numFmtId="0" fontId="35" fillId="0" borderId="3" xfId="0" applyFont="1" applyFill="1" applyBorder="1" applyAlignment="1" applyProtection="1">
      <alignment horizontal="center" vertical="center" wrapText="1"/>
    </xf>
    <xf numFmtId="0" fontId="35" fillId="0" borderId="9" xfId="0" applyFont="1" applyFill="1" applyBorder="1" applyAlignment="1" applyProtection="1">
      <alignment horizontal="center" vertical="center" wrapText="1"/>
    </xf>
    <xf numFmtId="0" fontId="35" fillId="0" borderId="11" xfId="0" applyFont="1" applyFill="1" applyBorder="1" applyAlignment="1" applyProtection="1">
      <alignment horizontal="center" vertical="center" wrapText="1"/>
    </xf>
    <xf numFmtId="0" fontId="35" fillId="0" borderId="2" xfId="0" applyFont="1" applyFill="1" applyBorder="1" applyAlignment="1" applyProtection="1">
      <alignment horizontal="center" vertical="center" wrapText="1"/>
    </xf>
    <xf numFmtId="0" fontId="35" fillId="0" borderId="12" xfId="0" applyFont="1" applyFill="1" applyBorder="1" applyAlignment="1" applyProtection="1">
      <alignment horizontal="center" vertical="center" wrapText="1"/>
    </xf>
    <xf numFmtId="0" fontId="39" fillId="0" borderId="5" xfId="9" applyFont="1" applyFill="1" applyBorder="1" applyAlignment="1" applyProtection="1">
      <alignment horizontal="center" vertical="center"/>
    </xf>
    <xf numFmtId="0" fontId="39" fillId="0" borderId="6" xfId="9" applyFont="1" applyFill="1" applyBorder="1" applyAlignment="1" applyProtection="1">
      <alignment horizontal="center" vertical="center"/>
    </xf>
    <xf numFmtId="0" fontId="39" fillId="0" borderId="7" xfId="9" applyFont="1" applyFill="1" applyBorder="1" applyAlignment="1" applyProtection="1">
      <alignment horizontal="center" vertical="center"/>
    </xf>
    <xf numFmtId="0" fontId="42" fillId="0" borderId="5" xfId="9" applyFont="1" applyFill="1" applyBorder="1" applyAlignment="1" applyProtection="1">
      <alignment horizontal="center" vertical="center"/>
    </xf>
    <xf numFmtId="0" fontId="42" fillId="0" borderId="6" xfId="9" applyFont="1" applyFill="1" applyBorder="1" applyAlignment="1" applyProtection="1">
      <alignment horizontal="center" vertical="center"/>
    </xf>
    <xf numFmtId="0" fontId="42" fillId="0" borderId="7" xfId="9" applyFont="1" applyFill="1" applyBorder="1" applyAlignment="1" applyProtection="1">
      <alignment horizontal="center" vertical="center"/>
    </xf>
    <xf numFmtId="0" fontId="44" fillId="9" borderId="5" xfId="0" applyFont="1" applyFill="1" applyBorder="1" applyAlignment="1" applyProtection="1">
      <alignment horizontal="center" vertical="center"/>
    </xf>
    <xf numFmtId="0" fontId="44" fillId="9" borderId="6" xfId="0" applyFont="1" applyFill="1" applyBorder="1" applyAlignment="1" applyProtection="1">
      <alignment horizontal="center" vertical="center"/>
    </xf>
    <xf numFmtId="0" fontId="44" fillId="9" borderId="7" xfId="0" applyFont="1" applyFill="1" applyBorder="1" applyAlignment="1" applyProtection="1">
      <alignment horizontal="center" vertical="center"/>
    </xf>
    <xf numFmtId="0" fontId="44" fillId="19" borderId="1" xfId="0" applyFont="1" applyFill="1" applyBorder="1" applyAlignment="1" applyProtection="1">
      <alignment horizontal="center" vertical="center"/>
    </xf>
    <xf numFmtId="165" fontId="38" fillId="19" borderId="1" xfId="0" applyNumberFormat="1" applyFont="1" applyFill="1" applyBorder="1" applyAlignment="1" applyProtection="1">
      <alignment horizontal="center" vertical="center"/>
    </xf>
    <xf numFmtId="0" fontId="49" fillId="15" borderId="0" xfId="0" applyFont="1" applyFill="1" applyBorder="1" applyAlignment="1" applyProtection="1">
      <alignment horizontal="center"/>
    </xf>
    <xf numFmtId="0" fontId="29" fillId="0" borderId="0" xfId="0" applyFont="1" applyFill="1" applyAlignment="1" applyProtection="1">
      <alignment horizontal="center" vertical="center"/>
    </xf>
    <xf numFmtId="0" fontId="32" fillId="14" borderId="33" xfId="0" applyFont="1" applyFill="1" applyBorder="1" applyAlignment="1" applyProtection="1">
      <alignment horizontal="center" vertical="center"/>
    </xf>
    <xf numFmtId="0" fontId="32" fillId="7" borderId="33" xfId="0" applyFont="1" applyFill="1" applyBorder="1" applyAlignment="1" applyProtection="1">
      <alignment horizontal="center" vertical="center"/>
    </xf>
    <xf numFmtId="0" fontId="32" fillId="7" borderId="42" xfId="0" applyFont="1" applyFill="1" applyBorder="1" applyAlignment="1" applyProtection="1">
      <alignment horizontal="center" vertical="center"/>
    </xf>
    <xf numFmtId="0" fontId="11" fillId="21" borderId="11" xfId="0" applyFont="1" applyFill="1" applyBorder="1" applyAlignment="1" applyProtection="1">
      <alignment horizontal="center" vertical="center"/>
      <protection locked="0"/>
    </xf>
    <xf numFmtId="0" fontId="11" fillId="21" borderId="2" xfId="0" applyFont="1" applyFill="1" applyBorder="1" applyAlignment="1" applyProtection="1">
      <alignment horizontal="center" vertical="center"/>
      <protection locked="0"/>
    </xf>
    <xf numFmtId="0" fontId="19" fillId="7" borderId="45" xfId="0" applyFont="1" applyFill="1" applyBorder="1" applyAlignment="1">
      <alignment horizontal="center" textRotation="45"/>
    </xf>
    <xf numFmtId="0" fontId="19" fillId="7" borderId="47" xfId="0" applyFont="1" applyFill="1" applyBorder="1" applyAlignment="1">
      <alignment horizontal="center" textRotation="45"/>
    </xf>
    <xf numFmtId="0" fontId="19" fillId="7" borderId="49" xfId="0" applyFont="1" applyFill="1" applyBorder="1" applyAlignment="1">
      <alignment horizontal="center" textRotation="45"/>
    </xf>
    <xf numFmtId="0" fontId="27" fillId="0" borderId="0" xfId="0" applyFont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textRotation="45"/>
    </xf>
    <xf numFmtId="0" fontId="11" fillId="7" borderId="47" xfId="0" applyFont="1" applyFill="1" applyBorder="1" applyAlignment="1">
      <alignment horizontal="center" vertical="center" textRotation="45"/>
    </xf>
    <xf numFmtId="0" fontId="11" fillId="7" borderId="49" xfId="0" applyFont="1" applyFill="1" applyBorder="1" applyAlignment="1">
      <alignment horizontal="center" vertical="center" textRotation="45"/>
    </xf>
    <xf numFmtId="0" fontId="18" fillId="15" borderId="45" xfId="0" applyFont="1" applyFill="1" applyBorder="1" applyAlignment="1">
      <alignment horizontal="center" vertical="center" textRotation="45"/>
    </xf>
    <xf numFmtId="0" fontId="18" fillId="15" borderId="47" xfId="0" applyFont="1" applyFill="1" applyBorder="1" applyAlignment="1">
      <alignment horizontal="center" vertical="center" textRotation="45"/>
    </xf>
    <xf numFmtId="0" fontId="11" fillId="13" borderId="45" xfId="0" applyFont="1" applyFill="1" applyBorder="1" applyAlignment="1">
      <alignment horizontal="center" vertical="center" textRotation="45"/>
    </xf>
    <xf numFmtId="0" fontId="11" fillId="13" borderId="47" xfId="0" applyFont="1" applyFill="1" applyBorder="1" applyAlignment="1">
      <alignment horizontal="center" vertical="center" textRotation="45"/>
    </xf>
    <xf numFmtId="0" fontId="11" fillId="14" borderId="45" xfId="0" applyFont="1" applyFill="1" applyBorder="1" applyAlignment="1">
      <alignment horizontal="center" vertical="center" textRotation="45"/>
    </xf>
    <xf numFmtId="0" fontId="11" fillId="14" borderId="47" xfId="0" applyFont="1" applyFill="1" applyBorder="1" applyAlignment="1">
      <alignment horizontal="center" vertical="center" textRotation="45"/>
    </xf>
    <xf numFmtId="0" fontId="11" fillId="14" borderId="49" xfId="0" applyFont="1" applyFill="1" applyBorder="1" applyAlignment="1">
      <alignment horizontal="center" vertical="center" textRotation="45"/>
    </xf>
    <xf numFmtId="0" fontId="11" fillId="17" borderId="45" xfId="0" applyFont="1" applyFill="1" applyBorder="1" applyAlignment="1">
      <alignment horizontal="center" vertical="center" textRotation="45"/>
    </xf>
    <xf numFmtId="0" fontId="11" fillId="17" borderId="47" xfId="0" applyFont="1" applyFill="1" applyBorder="1" applyAlignment="1">
      <alignment horizontal="center" vertical="center" textRotation="45"/>
    </xf>
    <xf numFmtId="0" fontId="11" fillId="17" borderId="49" xfId="0" applyFont="1" applyFill="1" applyBorder="1" applyAlignment="1">
      <alignment horizontal="center" vertical="center" textRotation="45"/>
    </xf>
    <xf numFmtId="0" fontId="11" fillId="22" borderId="45" xfId="0" applyFont="1" applyFill="1" applyBorder="1" applyAlignment="1">
      <alignment horizontal="center" vertical="center" textRotation="45"/>
    </xf>
    <xf numFmtId="0" fontId="11" fillId="22" borderId="47" xfId="0" applyFont="1" applyFill="1" applyBorder="1" applyAlignment="1">
      <alignment horizontal="center" vertical="center" textRotation="45"/>
    </xf>
    <xf numFmtId="0" fontId="11" fillId="22" borderId="49" xfId="0" applyFont="1" applyFill="1" applyBorder="1" applyAlignment="1">
      <alignment horizontal="center" vertical="center" textRotation="45"/>
    </xf>
    <xf numFmtId="0" fontId="59" fillId="2" borderId="0" xfId="0" applyFont="1" applyFill="1" applyBorder="1" applyAlignment="1">
      <alignment horizontal="center"/>
    </xf>
    <xf numFmtId="0" fontId="57" fillId="2" borderId="0" xfId="0" applyFont="1" applyFill="1" applyBorder="1" applyAlignment="1" applyProtection="1">
      <alignment horizontal="center" vertical="center" wrapText="1"/>
      <protection locked="0"/>
    </xf>
    <xf numFmtId="0" fontId="15" fillId="6" borderId="52" xfId="0" applyFont="1" applyFill="1" applyBorder="1" applyAlignment="1" applyProtection="1">
      <alignment horizontal="center" vertical="center" wrapText="1"/>
      <protection locked="0"/>
    </xf>
    <xf numFmtId="0" fontId="15" fillId="6" borderId="53" xfId="0" applyFont="1" applyFill="1" applyBorder="1" applyAlignment="1" applyProtection="1">
      <alignment horizontal="center" vertical="center" wrapText="1"/>
      <protection locked="0"/>
    </xf>
    <xf numFmtId="0" fontId="15" fillId="6" borderId="54" xfId="0" applyFont="1" applyFill="1" applyBorder="1" applyAlignment="1" applyProtection="1">
      <alignment horizontal="center" vertical="center" wrapText="1"/>
      <protection locked="0"/>
    </xf>
    <xf numFmtId="0" fontId="55" fillId="2" borderId="0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10" xfId="0" applyFont="1" applyFill="1" applyBorder="1" applyAlignment="1">
      <alignment horizontal="center"/>
    </xf>
    <xf numFmtId="0" fontId="4" fillId="6" borderId="52" xfId="0" applyFont="1" applyFill="1" applyBorder="1" applyAlignment="1" applyProtection="1">
      <alignment horizontal="center" vertical="center" wrapText="1"/>
      <protection locked="0"/>
    </xf>
    <xf numFmtId="0" fontId="4" fillId="6" borderId="53" xfId="0" applyFont="1" applyFill="1" applyBorder="1" applyAlignment="1" applyProtection="1">
      <alignment horizontal="center" vertical="center" wrapText="1"/>
      <protection locked="0"/>
    </xf>
    <xf numFmtId="0" fontId="4" fillId="6" borderId="54" xfId="0" applyFont="1" applyFill="1" applyBorder="1" applyAlignment="1" applyProtection="1">
      <alignment horizontal="center" vertical="center" wrapText="1"/>
      <protection locked="0"/>
    </xf>
    <xf numFmtId="0" fontId="57" fillId="2" borderId="23" xfId="0" applyFont="1" applyFill="1" applyBorder="1" applyAlignment="1" applyProtection="1">
      <alignment horizontal="left" vertical="center" wrapText="1"/>
      <protection locked="0"/>
    </xf>
    <xf numFmtId="0" fontId="5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3" xfId="0" applyFont="1" applyFill="1" applyBorder="1" applyAlignment="1" applyProtection="1">
      <alignment horizontal="left" vertical="center" wrapText="1"/>
      <protection locked="0"/>
    </xf>
    <xf numFmtId="0" fontId="15" fillId="6" borderId="56" xfId="0" applyFont="1" applyFill="1" applyBorder="1" applyAlignment="1" applyProtection="1">
      <alignment horizontal="center" vertical="center" wrapText="1"/>
      <protection locked="0"/>
    </xf>
    <xf numFmtId="0" fontId="15" fillId="6" borderId="57" xfId="0" applyFont="1" applyFill="1" applyBorder="1" applyAlignment="1" applyProtection="1">
      <alignment horizontal="center" vertical="center" wrapText="1"/>
      <protection locked="0"/>
    </xf>
    <xf numFmtId="0" fontId="15" fillId="6" borderId="58" xfId="0" applyFont="1" applyFill="1" applyBorder="1" applyAlignment="1" applyProtection="1">
      <alignment horizontal="center" vertical="center" wrapText="1"/>
      <protection locked="0"/>
    </xf>
    <xf numFmtId="0" fontId="15" fillId="6" borderId="59" xfId="0" applyFont="1" applyFill="1" applyBorder="1" applyAlignment="1" applyProtection="1">
      <alignment horizontal="center" vertical="center" wrapText="1"/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60" xfId="0" applyFont="1" applyFill="1" applyBorder="1" applyAlignment="1" applyProtection="1">
      <alignment horizontal="center" vertical="center" wrapText="1"/>
      <protection locked="0"/>
    </xf>
    <xf numFmtId="0" fontId="15" fillId="6" borderId="61" xfId="0" applyFont="1" applyFill="1" applyBorder="1" applyAlignment="1" applyProtection="1">
      <alignment horizontal="center" vertical="center" wrapText="1"/>
      <protection locked="0"/>
    </xf>
    <xf numFmtId="0" fontId="15" fillId="6" borderId="62" xfId="0" applyFont="1" applyFill="1" applyBorder="1" applyAlignment="1" applyProtection="1">
      <alignment horizontal="center" vertical="center" wrapText="1"/>
      <protection locked="0"/>
    </xf>
    <xf numFmtId="0" fontId="15" fillId="6" borderId="63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0" fontId="55" fillId="2" borderId="3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</cellXfs>
  <cellStyles count="11">
    <cellStyle name="Comma" xfId="4" builtinId="3"/>
    <cellStyle name="Currency 2" xfId="1" xr:uid="{00000000-0005-0000-0000-000001000000}"/>
    <cellStyle name="Hyperlink" xfId="9" builtinId="8"/>
    <cellStyle name="Normal" xfId="0" builtinId="0"/>
    <cellStyle name="Normal 2" xfId="2" xr:uid="{00000000-0005-0000-0000-000004000000}"/>
    <cellStyle name="Normal 2 2" xfId="8" xr:uid="{00000000-0005-0000-0000-000005000000}"/>
    <cellStyle name="Normal 3" xfId="3" xr:uid="{00000000-0005-0000-0000-000006000000}"/>
    <cellStyle name="Normal 3 2" xfId="6" xr:uid="{00000000-0005-0000-0000-000007000000}"/>
    <cellStyle name="Normal 7" xfId="7" xr:uid="{00000000-0005-0000-0000-000008000000}"/>
    <cellStyle name="Normal_Hoja1" xfId="10" xr:uid="{5689F12D-98FA-47D1-9A2F-17810A37FFD6}"/>
    <cellStyle name="Percent" xfId="5" builtinId="5"/>
  </cellStyles>
  <dxfs count="107">
    <dxf>
      <font>
        <color theme="1"/>
      </font>
      <fill>
        <patternFill patternType="gray0625">
          <fgColor theme="6" tint="0.39994506668294322"/>
          <bgColor rgb="FF00B050"/>
        </patternFill>
      </fill>
    </dxf>
    <dxf>
      <font>
        <color theme="1"/>
      </font>
      <fill>
        <patternFill patternType="gray0625">
          <fgColor theme="6" tint="0.39994506668294322"/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C0000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</dxfs>
  <tableStyles count="0" defaultTableStyle="TableStyleMedium9" defaultPivotStyle="PivotStyleLight16"/>
  <colors>
    <mruColors>
      <color rgb="FFB4A077"/>
      <color rgb="FF4C5463"/>
      <color rgb="FFC2A4B8"/>
      <color rgb="FF6E8BBF"/>
      <color rgb="FFFFFF99"/>
      <color rgb="FFB5252E"/>
      <color rgb="FFFFFF66"/>
      <color rgb="FFF8A6AE"/>
      <color rgb="FFF89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CheckBox" checked="Checked" fmlaLink="$T$22" lockText="1"/>
</file>

<file path=xl/ctrlProps/ctrlProp18.xml><?xml version="1.0" encoding="utf-8"?>
<formControlPr xmlns="http://schemas.microsoft.com/office/spreadsheetml/2009/9/main" objectType="CheckBox" fmlaLink="$T$24" lockText="1" noThreeD="1"/>
</file>

<file path=xl/ctrlProps/ctrlProp19.xml><?xml version="1.0" encoding="utf-8"?>
<formControlPr xmlns="http://schemas.microsoft.com/office/spreadsheetml/2009/9/main" objectType="CheckBox" checked="Checked" fmlaLink="$T$25" lockText="1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CheckBox" fmlaLink="$T$26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fmlaLink="'OPI-BDD-MKT'!$T$25" lockText="1" noThreeD="1"/>
</file>

<file path=xl/ctrlProps/ctrlProp27.xml><?xml version="1.0" encoding="utf-8"?>
<formControlPr xmlns="http://schemas.microsoft.com/office/spreadsheetml/2009/9/main" objectType="CheckBox" fmlaLink="'OPI-BDD-MKT'!$T$24" lockText="1" noThreeD="1"/>
</file>

<file path=xl/ctrlProps/ctrlProp28.xml><?xml version="1.0" encoding="utf-8"?>
<formControlPr xmlns="http://schemas.microsoft.com/office/spreadsheetml/2009/9/main" objectType="CheckBox" checked="Checked" fmlaLink="'OPI-BDD-MKT'!$T$23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T$23" lockText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Radio" firstButton="1" fmlaLink="'OPI-BDD-MKT'!$T$21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CheckBox" checked="Checked" fmlaLink="'OPI-BDD-MKT'!$T$22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Drop" dropStyle="combo" dx="31" fmlaRange="$AM$17:$AN$21" noThreeD="1" sel="0" val="0"/>
</file>

<file path=xl/ctrlProps/ctrlProp4.xml><?xml version="1.0" encoding="utf-8"?>
<formControlPr xmlns="http://schemas.microsoft.com/office/spreadsheetml/2009/9/main" objectType="CheckBox" fmlaLink="$T$21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24</xdr:row>
          <xdr:rowOff>60960</xdr:rowOff>
        </xdr:from>
        <xdr:to>
          <xdr:col>9</xdr:col>
          <xdr:colOff>99060</xdr:colOff>
          <xdr:row>26</xdr:row>
          <xdr:rowOff>38100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487680</xdr:colOff>
          <xdr:row>26</xdr:row>
          <xdr:rowOff>152400</xdr:rowOff>
        </xdr:from>
        <xdr:to>
          <xdr:col>12</xdr:col>
          <xdr:colOff>609600</xdr:colOff>
          <xdr:row>36</xdr:row>
          <xdr:rowOff>106680</xdr:rowOff>
        </xdr:to>
        <xdr:sp macro="" textlink="">
          <xdr:nvSpPr>
            <xdr:cNvPr id="10246" name="Group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Canales en los que aplica: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29</xdr:row>
          <xdr:rowOff>175260</xdr:rowOff>
        </xdr:from>
        <xdr:to>
          <xdr:col>4</xdr:col>
          <xdr:colOff>541020</xdr:colOff>
          <xdr:row>30</xdr:row>
          <xdr:rowOff>144780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0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Acumula Puntos Motiva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31</xdr:row>
          <xdr:rowOff>152400</xdr:rowOff>
        </xdr:from>
        <xdr:to>
          <xdr:col>4</xdr:col>
          <xdr:colOff>533400</xdr:colOff>
          <xdr:row>33</xdr:row>
          <xdr:rowOff>22860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0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Estancia Mínima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24</xdr:row>
          <xdr:rowOff>38100</xdr:rowOff>
        </xdr:from>
        <xdr:to>
          <xdr:col>6</xdr:col>
          <xdr:colOff>38100</xdr:colOff>
          <xdr:row>26</xdr:row>
          <xdr:rowOff>22860</xdr:rowOff>
        </xdr:to>
        <xdr:sp macro="" textlink="">
          <xdr:nvSpPr>
            <xdr:cNvPr id="10266" name="Option Button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0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32</xdr:row>
          <xdr:rowOff>0</xdr:rowOff>
        </xdr:from>
        <xdr:to>
          <xdr:col>12</xdr:col>
          <xdr:colOff>350520</xdr:colOff>
          <xdr:row>33</xdr:row>
          <xdr:rowOff>60960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0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Central de Voz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33</xdr:row>
          <xdr:rowOff>60960</xdr:rowOff>
        </xdr:from>
        <xdr:to>
          <xdr:col>12</xdr:col>
          <xdr:colOff>350520</xdr:colOff>
          <xdr:row>34</xdr:row>
          <xdr:rowOff>106680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0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Website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28</xdr:row>
          <xdr:rowOff>45720</xdr:rowOff>
        </xdr:from>
        <xdr:to>
          <xdr:col>12</xdr:col>
          <xdr:colOff>350520</xdr:colOff>
          <xdr:row>29</xdr:row>
          <xdr:rowOff>114300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0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29</xdr:row>
          <xdr:rowOff>114300</xdr:rowOff>
        </xdr:from>
        <xdr:to>
          <xdr:col>12</xdr:col>
          <xdr:colOff>350520</xdr:colOff>
          <xdr:row>30</xdr:row>
          <xdr:rowOff>137160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0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Corporate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30</xdr:row>
          <xdr:rowOff>137160</xdr:rowOff>
        </xdr:from>
        <xdr:to>
          <xdr:col>12</xdr:col>
          <xdr:colOff>350520</xdr:colOff>
          <xdr:row>32</xdr:row>
          <xdr:rowOff>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0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411480</xdr:colOff>
          <xdr:row>28</xdr:row>
          <xdr:rowOff>114300</xdr:rowOff>
        </xdr:from>
        <xdr:to>
          <xdr:col>15</xdr:col>
          <xdr:colOff>7620</xdr:colOff>
          <xdr:row>32</xdr:row>
          <xdr:rowOff>22860</xdr:rowOff>
        </xdr:to>
        <xdr:sp macro="" textlink="">
          <xdr:nvSpPr>
            <xdr:cNvPr id="10285" name="Group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0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DESAYUNO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441960</xdr:colOff>
          <xdr:row>29</xdr:row>
          <xdr:rowOff>45720</xdr:rowOff>
        </xdr:from>
        <xdr:to>
          <xdr:col>14</xdr:col>
          <xdr:colOff>601980</xdr:colOff>
          <xdr:row>30</xdr:row>
          <xdr:rowOff>99060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0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449580</xdr:colOff>
          <xdr:row>30</xdr:row>
          <xdr:rowOff>114300</xdr:rowOff>
        </xdr:from>
        <xdr:to>
          <xdr:col>14</xdr:col>
          <xdr:colOff>609600</xdr:colOff>
          <xdr:row>32</xdr:row>
          <xdr:rowOff>7620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0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Mandatorio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419100</xdr:colOff>
          <xdr:row>35</xdr:row>
          <xdr:rowOff>83820</xdr:rowOff>
        </xdr:from>
        <xdr:to>
          <xdr:col>14</xdr:col>
          <xdr:colOff>579120</xdr:colOff>
          <xdr:row>39</xdr:row>
          <xdr:rowOff>7620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0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Continental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419100</xdr:colOff>
          <xdr:row>39</xdr:row>
          <xdr:rowOff>60960</xdr:rowOff>
        </xdr:from>
        <xdr:to>
          <xdr:col>14</xdr:col>
          <xdr:colOff>579120</xdr:colOff>
          <xdr:row>40</xdr:row>
          <xdr:rowOff>144780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0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Buffetl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411480</xdr:colOff>
          <xdr:row>35</xdr:row>
          <xdr:rowOff>30480</xdr:rowOff>
        </xdr:from>
        <xdr:to>
          <xdr:col>15</xdr:col>
          <xdr:colOff>236220</xdr:colOff>
          <xdr:row>43</xdr:row>
          <xdr:rowOff>0</xdr:rowOff>
        </xdr:to>
        <xdr:sp macro="" textlink="">
          <xdr:nvSpPr>
            <xdr:cNvPr id="10290" name="Group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0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DESAYUNO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106680</xdr:rowOff>
        </xdr:from>
        <xdr:to>
          <xdr:col>4</xdr:col>
          <xdr:colOff>541020</xdr:colOff>
          <xdr:row>32</xdr:row>
          <xdr:rowOff>7620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0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Comisionable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144780</xdr:rowOff>
        </xdr:from>
        <xdr:to>
          <xdr:col>4</xdr:col>
          <xdr:colOff>556260</xdr:colOff>
          <xdr:row>29</xdr:row>
          <xdr:rowOff>182880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0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Acumula Puntos Apreciare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27</xdr:row>
          <xdr:rowOff>22860</xdr:rowOff>
        </xdr:from>
        <xdr:to>
          <xdr:col>4</xdr:col>
          <xdr:colOff>556260</xdr:colOff>
          <xdr:row>28</xdr:row>
          <xdr:rowOff>152400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0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Acumula Puntos FR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32</xdr:row>
          <xdr:rowOff>137160</xdr:rowOff>
        </xdr:from>
        <xdr:to>
          <xdr:col>4</xdr:col>
          <xdr:colOff>525780</xdr:colOff>
          <xdr:row>34</xdr:row>
          <xdr:rowOff>45720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0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Aplica Benefici Fiesta Kids</a:t>
              </a:r>
            </a:p>
          </xdr:txBody>
        </xdr:sp>
        <xdr:clientData/>
      </xdr:twoCellAnchor>
    </mc:Choice>
    <mc:Fallback/>
  </mc:AlternateContent>
  <xdr:twoCellAnchor editAs="oneCell">
    <xdr:from>
      <xdr:col>11</xdr:col>
      <xdr:colOff>457200</xdr:colOff>
      <xdr:row>1</xdr:row>
      <xdr:rowOff>38100</xdr:rowOff>
    </xdr:from>
    <xdr:to>
      <xdr:col>12</xdr:col>
      <xdr:colOff>476250</xdr:colOff>
      <xdr:row>3</xdr:row>
      <xdr:rowOff>43941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114300"/>
          <a:ext cx="638175" cy="2820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34</xdr:row>
          <xdr:rowOff>99060</xdr:rowOff>
        </xdr:from>
        <xdr:to>
          <xdr:col>12</xdr:col>
          <xdr:colOff>350520</xdr:colOff>
          <xdr:row>35</xdr:row>
          <xdr:rowOff>144780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0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BE2F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Redes sociales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22860</xdr:rowOff>
        </xdr:from>
        <xdr:to>
          <xdr:col>4</xdr:col>
          <xdr:colOff>533400</xdr:colOff>
          <xdr:row>35</xdr:row>
          <xdr:rowOff>83820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0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Noches Gratis Acumuladas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17</xdr:row>
          <xdr:rowOff>38100</xdr:rowOff>
        </xdr:from>
        <xdr:to>
          <xdr:col>3</xdr:col>
          <xdr:colOff>68580</xdr:colOff>
          <xdr:row>18</xdr:row>
          <xdr:rowOff>152400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3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20</xdr:row>
          <xdr:rowOff>30480</xdr:rowOff>
        </xdr:from>
        <xdr:to>
          <xdr:col>3</xdr:col>
          <xdr:colOff>38100</xdr:colOff>
          <xdr:row>22</xdr:row>
          <xdr:rowOff>137160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3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23</xdr:row>
          <xdr:rowOff>68580</xdr:rowOff>
        </xdr:from>
        <xdr:to>
          <xdr:col>3</xdr:col>
          <xdr:colOff>60960</xdr:colOff>
          <xdr:row>24</xdr:row>
          <xdr:rowOff>137160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3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75</xdr:row>
          <xdr:rowOff>30480</xdr:rowOff>
        </xdr:from>
        <xdr:to>
          <xdr:col>8</xdr:col>
          <xdr:colOff>83820</xdr:colOff>
          <xdr:row>75</xdr:row>
          <xdr:rowOff>152400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03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Fiesta Rewards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76</xdr:row>
          <xdr:rowOff>30480</xdr:rowOff>
        </xdr:from>
        <xdr:to>
          <xdr:col>8</xdr:col>
          <xdr:colOff>114300</xdr:colOff>
          <xdr:row>76</xdr:row>
          <xdr:rowOff>144780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03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Apreciare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77</xdr:row>
          <xdr:rowOff>7620</xdr:rowOff>
        </xdr:from>
        <xdr:to>
          <xdr:col>8</xdr:col>
          <xdr:colOff>22860</xdr:colOff>
          <xdr:row>77</xdr:row>
          <xdr:rowOff>137160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03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Motiva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57149</xdr:colOff>
      <xdr:row>23</xdr:row>
      <xdr:rowOff>122088</xdr:rowOff>
    </xdr:from>
    <xdr:to>
      <xdr:col>8</xdr:col>
      <xdr:colOff>38100</xdr:colOff>
      <xdr:row>25</xdr:row>
      <xdr:rowOff>86061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73" b="19613"/>
        <a:stretch/>
      </xdr:blipFill>
      <xdr:spPr>
        <a:xfrm>
          <a:off x="838199" y="3941613"/>
          <a:ext cx="781051" cy="26877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132735</xdr:colOff>
      <xdr:row>17</xdr:row>
      <xdr:rowOff>82305</xdr:rowOff>
    </xdr:from>
    <xdr:to>
      <xdr:col>8</xdr:col>
      <xdr:colOff>47626</xdr:colOff>
      <xdr:row>19</xdr:row>
      <xdr:rowOff>1093</xdr:rowOff>
    </xdr:to>
    <xdr:pic>
      <xdr:nvPicPr>
        <xdr:cNvPr id="13" name="Picture 17" descr="la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785" y="2987430"/>
          <a:ext cx="714990" cy="29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142876</xdr:colOff>
      <xdr:row>20</xdr:row>
      <xdr:rowOff>85725</xdr:rowOff>
    </xdr:from>
    <xdr:to>
      <xdr:col>8</xdr:col>
      <xdr:colOff>50427</xdr:colOff>
      <xdr:row>22</xdr:row>
      <xdr:rowOff>66674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3448050"/>
          <a:ext cx="907676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47626</xdr:colOff>
      <xdr:row>75</xdr:row>
      <xdr:rowOff>85725</xdr:rowOff>
    </xdr:from>
    <xdr:to>
      <xdr:col>38</xdr:col>
      <xdr:colOff>141195</xdr:colOff>
      <xdr:row>77</xdr:row>
      <xdr:rowOff>67236</xdr:rowOff>
    </xdr:to>
    <xdr:pic>
      <xdr:nvPicPr>
        <xdr:cNvPr id="17" name="Picture 16" descr="https://cdn2.iconfinder.com/data/icons/basic-plain/512/press_button_touch_index_pointer_cursor_finger_point_click-512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7812308" flipH="1">
          <a:off x="7429501" y="11572875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114299</xdr:colOff>
      <xdr:row>70</xdr:row>
      <xdr:rowOff>66674</xdr:rowOff>
    </xdr:from>
    <xdr:to>
      <xdr:col>10</xdr:col>
      <xdr:colOff>66675</xdr:colOff>
      <xdr:row>72</xdr:row>
      <xdr:rowOff>133350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95324" y="10744199"/>
          <a:ext cx="1352551" cy="457201"/>
        </a:xfrm>
        <a:prstGeom prst="roundRect">
          <a:avLst/>
        </a:prstGeom>
        <a:solidFill>
          <a:schemeClr val="accent2">
            <a:lumMod val="75000"/>
          </a:schemeClr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MX" sz="1000" b="1">
              <a:latin typeface="Arial" panose="020B0604020202020204" pitchFamily="34" charset="0"/>
              <a:cs typeface="Arial" panose="020B0604020202020204" pitchFamily="34" charset="0"/>
            </a:rPr>
            <a:t>RESTRICCIONES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GENERALES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19051</xdr:colOff>
      <xdr:row>70</xdr:row>
      <xdr:rowOff>47625</xdr:rowOff>
    </xdr:from>
    <xdr:to>
      <xdr:col>4</xdr:col>
      <xdr:colOff>47623</xdr:colOff>
      <xdr:row>72</xdr:row>
      <xdr:rowOff>152399</xdr:rowOff>
    </xdr:to>
    <xdr:pic>
      <xdr:nvPicPr>
        <xdr:cNvPr id="19" name="Picture 18" descr="http://www.bec24h.cl/web/wp-content/uploads/2014/08/icono-informacion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10725150"/>
          <a:ext cx="428624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22860</xdr:colOff>
          <xdr:row>6</xdr:row>
          <xdr:rowOff>0</xdr:rowOff>
        </xdr:from>
        <xdr:to>
          <xdr:col>30</xdr:col>
          <xdr:colOff>60960</xdr:colOff>
          <xdr:row>7</xdr:row>
          <xdr:rowOff>182880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03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Pesos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83820</xdr:colOff>
          <xdr:row>6</xdr:row>
          <xdr:rowOff>0</xdr:rowOff>
        </xdr:from>
        <xdr:to>
          <xdr:col>33</xdr:col>
          <xdr:colOff>121920</xdr:colOff>
          <xdr:row>7</xdr:row>
          <xdr:rowOff>182880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03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Dolares</a:t>
              </a:r>
            </a:p>
          </xdr:txBody>
        </xdr:sp>
        <xdr:clientData/>
      </xdr:twoCellAnchor>
    </mc:Choice>
    <mc:Fallback/>
  </mc:AlternateContent>
  <xdr:twoCellAnchor>
    <xdr:from>
      <xdr:col>35</xdr:col>
      <xdr:colOff>0</xdr:colOff>
      <xdr:row>75</xdr:row>
      <xdr:rowOff>57149</xdr:rowOff>
    </xdr:from>
    <xdr:to>
      <xdr:col>36</xdr:col>
      <xdr:colOff>171450</xdr:colOff>
      <xdr:row>77</xdr:row>
      <xdr:rowOff>47624</xdr:rowOff>
    </xdr:to>
    <xdr:pic>
      <xdr:nvPicPr>
        <xdr:cNvPr id="24" name="Picture 23" descr="http://ceipluisvives.edu.gva.es/web2/media/img/iconos/adjunto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11544299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45720</xdr:colOff>
          <xdr:row>4</xdr:row>
          <xdr:rowOff>60960</xdr:rowOff>
        </xdr:from>
        <xdr:to>
          <xdr:col>28</xdr:col>
          <xdr:colOff>22860</xdr:colOff>
          <xdr:row>5</xdr:row>
          <xdr:rowOff>83820</xdr:rowOff>
        </xdr:to>
        <xdr:sp macro="" textlink="">
          <xdr:nvSpPr>
            <xdr:cNvPr id="29709" name="Option Button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03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182880</xdr:colOff>
          <xdr:row>4</xdr:row>
          <xdr:rowOff>60960</xdr:rowOff>
        </xdr:from>
        <xdr:to>
          <xdr:col>29</xdr:col>
          <xdr:colOff>152400</xdr:colOff>
          <xdr:row>5</xdr:row>
          <xdr:rowOff>83820</xdr:rowOff>
        </xdr:to>
        <xdr:sp macro="" textlink="">
          <xdr:nvSpPr>
            <xdr:cNvPr id="29710" name="Option Button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03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No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108857</xdr:colOff>
      <xdr:row>1</xdr:row>
      <xdr:rowOff>122466</xdr:rowOff>
    </xdr:from>
    <xdr:to>
      <xdr:col>7</xdr:col>
      <xdr:colOff>163285</xdr:colOff>
      <xdr:row>2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32" y="198666"/>
          <a:ext cx="1254579" cy="22043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78</xdr:row>
          <xdr:rowOff>22860</xdr:rowOff>
        </xdr:from>
        <xdr:to>
          <xdr:col>8</xdr:col>
          <xdr:colOff>175260</xdr:colOff>
          <xdr:row>78</xdr:row>
          <xdr:rowOff>137160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03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Comisionable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91328</xdr:colOff>
      <xdr:row>82</xdr:row>
      <xdr:rowOff>124906</xdr:rowOff>
    </xdr:from>
    <xdr:to>
      <xdr:col>6</xdr:col>
      <xdr:colOff>159122</xdr:colOff>
      <xdr:row>83</xdr:row>
      <xdr:rowOff>122145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303" y="12831256"/>
          <a:ext cx="1067920" cy="187740"/>
        </a:xfrm>
        <a:prstGeom prst="rect">
          <a:avLst/>
        </a:prstGeom>
      </xdr:spPr>
    </xdr:pic>
    <xdr:clientData/>
  </xdr:twoCellAnchor>
  <xdr:twoCellAnchor>
    <xdr:from>
      <xdr:col>12</xdr:col>
      <xdr:colOff>156882</xdr:colOff>
      <xdr:row>85</xdr:row>
      <xdr:rowOff>100852</xdr:rowOff>
    </xdr:from>
    <xdr:to>
      <xdr:col>33</xdr:col>
      <xdr:colOff>156884</xdr:colOff>
      <xdr:row>87</xdr:row>
      <xdr:rowOff>139514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538132" y="13331077"/>
          <a:ext cx="4200527" cy="343462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>
              <a:solidFill>
                <a:schemeClr val="bg1"/>
              </a:solidFill>
            </a:rPr>
            <a:t> HOTELES QUE PARTICIPAN EN LA PROMOCIÓN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26</xdr:row>
          <xdr:rowOff>38100</xdr:rowOff>
        </xdr:from>
        <xdr:to>
          <xdr:col>3</xdr:col>
          <xdr:colOff>68580</xdr:colOff>
          <xdr:row>28</xdr:row>
          <xdr:rowOff>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03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29</xdr:row>
          <xdr:rowOff>30480</xdr:rowOff>
        </xdr:from>
        <xdr:to>
          <xdr:col>3</xdr:col>
          <xdr:colOff>38100</xdr:colOff>
          <xdr:row>31</xdr:row>
          <xdr:rowOff>137160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03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32</xdr:row>
          <xdr:rowOff>68580</xdr:rowOff>
        </xdr:from>
        <xdr:to>
          <xdr:col>3</xdr:col>
          <xdr:colOff>60960</xdr:colOff>
          <xdr:row>33</xdr:row>
          <xdr:rowOff>137160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03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32684</xdr:colOff>
      <xdr:row>26</xdr:row>
      <xdr:rowOff>78384</xdr:rowOff>
    </xdr:from>
    <xdr:to>
      <xdr:col>8</xdr:col>
      <xdr:colOff>157813</xdr:colOff>
      <xdr:row>27</xdr:row>
      <xdr:rowOff>137191</xdr:rowOff>
    </xdr:to>
    <xdr:pic>
      <xdr:nvPicPr>
        <xdr:cNvPr id="38" name="Picture 4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22" t="37843" r="35247" b="50712"/>
        <a:stretch/>
      </xdr:blipFill>
      <xdr:spPr bwMode="auto">
        <a:xfrm>
          <a:off x="809625" y="4784855"/>
          <a:ext cx="931953" cy="215689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161926</xdr:colOff>
      <xdr:row>35</xdr:row>
      <xdr:rowOff>81640</xdr:rowOff>
    </xdr:from>
    <xdr:to>
      <xdr:col>7</xdr:col>
      <xdr:colOff>38100</xdr:colOff>
      <xdr:row>37</xdr:row>
      <xdr:rowOff>34395</xdr:rowOff>
    </xdr:to>
    <xdr:pic>
      <xdr:nvPicPr>
        <xdr:cNvPr id="41" name="Picture 6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31" t="23526" r="32591" b="59656"/>
        <a:stretch>
          <a:fillRect/>
        </a:stretch>
      </xdr:blipFill>
      <xdr:spPr bwMode="auto">
        <a:xfrm>
          <a:off x="938867" y="4339875"/>
          <a:ext cx="503704" cy="251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118408</xdr:colOff>
      <xdr:row>29</xdr:row>
      <xdr:rowOff>110812</xdr:rowOff>
    </xdr:from>
    <xdr:to>
      <xdr:col>8</xdr:col>
      <xdr:colOff>42208</xdr:colOff>
      <xdr:row>31</xdr:row>
      <xdr:rowOff>50552</xdr:rowOff>
    </xdr:to>
    <xdr:pic>
      <xdr:nvPicPr>
        <xdr:cNvPr id="42" name="Picture 23" descr="http://www.gammahoteles.com/gamma-landing-theme/images/gamma_images/Gamma_clasico_logo.png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49" y="5265518"/>
          <a:ext cx="760506" cy="238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</xdr:colOff>
          <xdr:row>35</xdr:row>
          <xdr:rowOff>83820</xdr:rowOff>
        </xdr:from>
        <xdr:to>
          <xdr:col>3</xdr:col>
          <xdr:colOff>114300</xdr:colOff>
          <xdr:row>37</xdr:row>
          <xdr:rowOff>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03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51734</xdr:colOff>
      <xdr:row>32</xdr:row>
      <xdr:rowOff>103237</xdr:rowOff>
    </xdr:from>
    <xdr:to>
      <xdr:col>7</xdr:col>
      <xdr:colOff>23158</xdr:colOff>
      <xdr:row>34</xdr:row>
      <xdr:rowOff>118749</xdr:rowOff>
    </xdr:to>
    <xdr:pic>
      <xdr:nvPicPr>
        <xdr:cNvPr id="44" name="Picture 47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14" t="55518" r="37607" b="29276"/>
        <a:stretch/>
      </xdr:blipFill>
      <xdr:spPr bwMode="auto">
        <a:xfrm>
          <a:off x="1037852" y="5706178"/>
          <a:ext cx="389777" cy="314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</xdr:col>
      <xdr:colOff>590177</xdr:colOff>
      <xdr:row>85</xdr:row>
      <xdr:rowOff>37353</xdr:rowOff>
    </xdr:from>
    <xdr:to>
      <xdr:col>56</xdr:col>
      <xdr:colOff>547222</xdr:colOff>
      <xdr:row>87</xdr:row>
      <xdr:rowOff>76015</xdr:rowOff>
    </xdr:to>
    <xdr:sp macro="" textlink="">
      <xdr:nvSpPr>
        <xdr:cNvPr id="45" name="Rounded Rectangle 2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0780059" y="15113000"/>
          <a:ext cx="6800104" cy="337486"/>
        </a:xfrm>
        <a:prstGeom prst="roundRect">
          <a:avLst/>
        </a:prstGeom>
        <a:solidFill>
          <a:srgbClr val="FFFF00"/>
        </a:solidFill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 baseline="0">
              <a:solidFill>
                <a:srgbClr val="FF0000"/>
              </a:solidFill>
            </a:rPr>
            <a:t>HOTELES QUE NO PARTICIPAN EN LA PROMOCIÓN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</xdr:row>
          <xdr:rowOff>38100</xdr:rowOff>
        </xdr:from>
        <xdr:to>
          <xdr:col>39</xdr:col>
          <xdr:colOff>0</xdr:colOff>
          <xdr:row>17</xdr:row>
          <xdr:rowOff>68580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6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%20Management/Consorcios/2021/Promoci&#243;n%20Consorcio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"/>
      <sheetName val="2020"/>
      <sheetName val="AI"/>
      <sheetName val="AMEX"/>
      <sheetName val="Producción"/>
      <sheetName val="Opi"/>
      <sheetName val="Hotel"/>
    </sheetNames>
    <sheetDataSet>
      <sheetData sheetId="0"/>
      <sheetData sheetId="1">
        <row r="4">
          <cell r="B4" t="str">
            <v>AQBO</v>
          </cell>
          <cell r="C4" t="str">
            <v>AQ</v>
          </cell>
          <cell r="D4" t="str">
            <v>Live Aqua Bosques</v>
          </cell>
          <cell r="E4" t="str">
            <v>Regular</v>
          </cell>
          <cell r="F4">
            <v>44197</v>
          </cell>
          <cell r="G4">
            <v>44620</v>
          </cell>
          <cell r="H4" t="str">
            <v>DELUXE</v>
          </cell>
          <cell r="I4">
            <v>4</v>
          </cell>
          <cell r="J4">
            <v>3800</v>
          </cell>
          <cell r="K4"/>
        </row>
        <row r="5">
          <cell r="B5" t="str">
            <v>AQMV</v>
          </cell>
          <cell r="C5" t="str">
            <v>AQ</v>
          </cell>
          <cell r="D5" t="str">
            <v>Live Aqua Monterrey</v>
          </cell>
          <cell r="E5" t="str">
            <v>Regular</v>
          </cell>
          <cell r="F5">
            <v>44197</v>
          </cell>
          <cell r="G5">
            <v>44620</v>
          </cell>
          <cell r="H5" t="str">
            <v>DELUXE</v>
          </cell>
          <cell r="I5">
            <v>3</v>
          </cell>
          <cell r="J5">
            <v>4400</v>
          </cell>
          <cell r="K5"/>
        </row>
        <row r="6">
          <cell r="B6" t="str">
            <v>AQSM</v>
          </cell>
          <cell r="C6" t="str">
            <v>AQ</v>
          </cell>
          <cell r="D6" t="str">
            <v>Live Aqua San Miguel de Allende</v>
          </cell>
          <cell r="E6" t="str">
            <v>Entre semana</v>
          </cell>
          <cell r="F6">
            <v>44197</v>
          </cell>
          <cell r="G6">
            <v>44620</v>
          </cell>
          <cell r="H6" t="str">
            <v>DELUXE</v>
          </cell>
          <cell r="I6">
            <v>6</v>
          </cell>
          <cell r="J6">
            <v>3700</v>
          </cell>
          <cell r="K6" t="str">
            <v>29 Oct-2 Nov / 28 Dic-03 Ene</v>
          </cell>
        </row>
        <row r="7">
          <cell r="B7" t="str">
            <v>AQSM</v>
          </cell>
          <cell r="C7" t="str">
            <v>AQ</v>
          </cell>
          <cell r="D7" t="str">
            <v>Live Aqua San Miguel de Allende</v>
          </cell>
          <cell r="E7" t="str">
            <v>Fin de Semana</v>
          </cell>
          <cell r="F7">
            <v>44197</v>
          </cell>
          <cell r="G7">
            <v>44620</v>
          </cell>
          <cell r="H7" t="str">
            <v>DELUXE</v>
          </cell>
          <cell r="I7">
            <v>3</v>
          </cell>
          <cell r="J7">
            <v>8000</v>
          </cell>
          <cell r="K7" t="str">
            <v>29 Oct-2 Nov / 28 Dic-03 Ene</v>
          </cell>
        </row>
        <row r="8">
          <cell r="B8" t="str">
            <v>FAAG</v>
          </cell>
          <cell r="C8" t="str">
            <v>FA</v>
          </cell>
          <cell r="D8" t="str">
            <v>Aguascalientes FA</v>
          </cell>
          <cell r="E8" t="str">
            <v>Regular</v>
          </cell>
          <cell r="F8">
            <v>44197</v>
          </cell>
          <cell r="G8">
            <v>44620</v>
          </cell>
          <cell r="H8" t="str">
            <v>SUPERIOR</v>
          </cell>
          <cell r="I8">
            <v>3</v>
          </cell>
          <cell r="J8">
            <v>1200</v>
          </cell>
          <cell r="K8" t="str">
            <v>01/04/21-30/05/21</v>
          </cell>
        </row>
        <row r="9">
          <cell r="B9" t="str">
            <v>FACA</v>
          </cell>
          <cell r="C9" t="str">
            <v>FA</v>
          </cell>
          <cell r="D9" t="str">
            <v>Fiesta Americana Villas Acapulco</v>
          </cell>
          <cell r="E9" t="str">
            <v>Regular</v>
          </cell>
          <cell r="F9">
            <v>44197</v>
          </cell>
          <cell r="G9">
            <v>44620</v>
          </cell>
          <cell r="H9" t="str">
            <v>ESTUDIO</v>
          </cell>
          <cell r="I9">
            <v>3</v>
          </cell>
          <cell r="J9">
            <v>1600</v>
          </cell>
          <cell r="K9" t="str">
            <v>20 Dic-03 Ene</v>
          </cell>
        </row>
        <row r="10">
          <cell r="B10" t="str">
            <v>FACU</v>
          </cell>
          <cell r="C10" t="str">
            <v>FA</v>
          </cell>
          <cell r="D10" t="str">
            <v>Fiesta Americana Villas Cancun</v>
          </cell>
          <cell r="E10" t="str">
            <v>Regular</v>
          </cell>
          <cell r="F10">
            <v>44197</v>
          </cell>
          <cell r="G10">
            <v>44620</v>
          </cell>
          <cell r="H10" t="str">
            <v>ESTUDIO</v>
          </cell>
          <cell r="I10">
            <v>3</v>
          </cell>
          <cell r="J10">
            <v>2300</v>
          </cell>
          <cell r="K10" t="str">
            <v>20 Dic-03 Ene</v>
          </cell>
        </row>
        <row r="11">
          <cell r="B11" t="str">
            <v>FAGC</v>
          </cell>
          <cell r="C11" t="str">
            <v>FAG</v>
          </cell>
          <cell r="D11" t="str">
            <v>Grand Fiesta Americana Chapultepec</v>
          </cell>
          <cell r="E11" t="str">
            <v>Regular</v>
          </cell>
          <cell r="F11">
            <v>44197</v>
          </cell>
          <cell r="G11">
            <v>44620</v>
          </cell>
          <cell r="H11" t="str">
            <v>DELUXE</v>
          </cell>
          <cell r="I11">
            <v>4</v>
          </cell>
          <cell r="J11">
            <v>2700</v>
          </cell>
          <cell r="K11"/>
        </row>
        <row r="12">
          <cell r="B12" t="str">
            <v>FAGD</v>
          </cell>
          <cell r="C12" t="str">
            <v>FA</v>
          </cell>
          <cell r="D12" t="str">
            <v>Fiesta Americana Guadalajara</v>
          </cell>
          <cell r="E12" t="str">
            <v>Regular</v>
          </cell>
          <cell r="F12">
            <v>44197</v>
          </cell>
          <cell r="G12">
            <v>44620</v>
          </cell>
          <cell r="H12" t="str">
            <v>Executive</v>
          </cell>
          <cell r="I12">
            <v>3</v>
          </cell>
          <cell r="J12">
            <v>1790</v>
          </cell>
          <cell r="K12"/>
        </row>
        <row r="13">
          <cell r="B13" t="str">
            <v>FAGD</v>
          </cell>
          <cell r="C13" t="str">
            <v>FA</v>
          </cell>
          <cell r="D13" t="str">
            <v>Fiesta Americana Guadalajara</v>
          </cell>
          <cell r="E13" t="str">
            <v>Regular</v>
          </cell>
          <cell r="F13">
            <v>44197</v>
          </cell>
          <cell r="G13">
            <v>44620</v>
          </cell>
          <cell r="H13" t="str">
            <v>DELUXE</v>
          </cell>
          <cell r="I13">
            <v>3</v>
          </cell>
          <cell r="J13">
            <v>1390</v>
          </cell>
          <cell r="K13"/>
        </row>
        <row r="14">
          <cell r="B14" t="str">
            <v>FAGG</v>
          </cell>
          <cell r="C14" t="str">
            <v>FAG</v>
          </cell>
          <cell r="D14" t="str">
            <v>Grand Fiesta Americana Guadalajara</v>
          </cell>
          <cell r="E14" t="str">
            <v>Regular</v>
          </cell>
          <cell r="F14">
            <v>44197</v>
          </cell>
          <cell r="G14">
            <v>44620</v>
          </cell>
          <cell r="H14" t="str">
            <v>DELUXE</v>
          </cell>
          <cell r="I14">
            <v>3</v>
          </cell>
          <cell r="J14">
            <v>2100</v>
          </cell>
          <cell r="K14"/>
        </row>
        <row r="15">
          <cell r="B15" t="str">
            <v>FAHE</v>
          </cell>
          <cell r="C15" t="str">
            <v>FA</v>
          </cell>
          <cell r="D15" t="str">
            <v>Fiesta Americana Hermosillo</v>
          </cell>
          <cell r="E15" t="str">
            <v>Regular</v>
          </cell>
          <cell r="F15">
            <v>44197</v>
          </cell>
          <cell r="G15">
            <v>44620</v>
          </cell>
          <cell r="H15" t="str">
            <v>DELUXE</v>
          </cell>
          <cell r="I15">
            <v>3</v>
          </cell>
          <cell r="J15">
            <v>1555</v>
          </cell>
          <cell r="K15"/>
        </row>
        <row r="16">
          <cell r="B16" t="str">
            <v>FAHG</v>
          </cell>
          <cell r="C16" t="str">
            <v>FA</v>
          </cell>
          <cell r="D16" t="str">
            <v xml:space="preserve">Fiesta Americana Hacienda Galindo </v>
          </cell>
          <cell r="E16" t="str">
            <v>Regular</v>
          </cell>
          <cell r="F16">
            <v>44197</v>
          </cell>
          <cell r="G16">
            <v>44620</v>
          </cell>
          <cell r="H16" t="str">
            <v>Premium superior</v>
          </cell>
          <cell r="I16">
            <v>4</v>
          </cell>
          <cell r="J16">
            <v>1870</v>
          </cell>
          <cell r="K16" t="str">
            <v>25/10/2021- 6/11/2021</v>
          </cell>
        </row>
        <row r="17">
          <cell r="B17" t="str">
            <v>FAHP</v>
          </cell>
          <cell r="C17" t="str">
            <v>FA</v>
          </cell>
          <cell r="D17" t="str">
            <v>Fiesta Americana Hacienda San Antonio El Puente</v>
          </cell>
          <cell r="E17" t="str">
            <v>Regular</v>
          </cell>
          <cell r="F17">
            <v>44197</v>
          </cell>
          <cell r="G17">
            <v>44620</v>
          </cell>
          <cell r="H17" t="str">
            <v>SUPERIOR</v>
          </cell>
          <cell r="I17">
            <v>4</v>
          </cell>
          <cell r="J17">
            <v>1750</v>
          </cell>
          <cell r="K17" t="str">
            <v>5, 6, 19 y 20 de marzo 2021</v>
          </cell>
        </row>
        <row r="18">
          <cell r="B18" t="str">
            <v>FAMD</v>
          </cell>
          <cell r="C18" t="str">
            <v>FA</v>
          </cell>
          <cell r="D18" t="str">
            <v xml:space="preserve"> Fiesta Americana Merida </v>
          </cell>
          <cell r="E18" t="str">
            <v>Regular</v>
          </cell>
          <cell r="F18">
            <v>44197</v>
          </cell>
          <cell r="G18">
            <v>44620</v>
          </cell>
          <cell r="H18" t="str">
            <v>SUPERIOR</v>
          </cell>
          <cell r="I18">
            <v>4</v>
          </cell>
          <cell r="J18">
            <v>1680</v>
          </cell>
          <cell r="K18" t="str">
            <v>20-23Mar</v>
          </cell>
        </row>
        <row r="19">
          <cell r="B19" t="str">
            <v>FAMM</v>
          </cell>
          <cell r="C19" t="str">
            <v>FA</v>
          </cell>
          <cell r="D19" t="str">
            <v>Fiesta Americana Monterrey Pabellon M</v>
          </cell>
          <cell r="E19" t="str">
            <v>Regular</v>
          </cell>
          <cell r="F19">
            <v>44197</v>
          </cell>
          <cell r="G19">
            <v>44620</v>
          </cell>
          <cell r="H19" t="str">
            <v>DELUXE</v>
          </cell>
          <cell r="I19">
            <v>3</v>
          </cell>
          <cell r="J19">
            <v>1700</v>
          </cell>
          <cell r="K19"/>
        </row>
        <row r="20">
          <cell r="B20" t="str">
            <v>FAQO</v>
          </cell>
          <cell r="C20" t="str">
            <v>FAG</v>
          </cell>
          <cell r="D20" t="str">
            <v>Grand Fiesta Americana Queretaro</v>
          </cell>
          <cell r="E20" t="str">
            <v>Regular</v>
          </cell>
          <cell r="F20">
            <v>44197</v>
          </cell>
          <cell r="G20">
            <v>44620</v>
          </cell>
          <cell r="H20" t="str">
            <v>DELUXE</v>
          </cell>
          <cell r="I20">
            <v>3</v>
          </cell>
          <cell r="J20">
            <v>2130</v>
          </cell>
          <cell r="K20" t="str">
            <v>25/10/2021- 6/11/2021</v>
          </cell>
        </row>
        <row r="21">
          <cell r="B21" t="str">
            <v>FARF</v>
          </cell>
          <cell r="C21" t="str">
            <v>FA</v>
          </cell>
          <cell r="D21" t="str">
            <v>Fiesta Americana Reforma</v>
          </cell>
          <cell r="E21" t="str">
            <v>Regular</v>
          </cell>
          <cell r="F21">
            <v>44197</v>
          </cell>
          <cell r="G21">
            <v>44620</v>
          </cell>
          <cell r="H21" t="str">
            <v>DELUXE</v>
          </cell>
          <cell r="I21">
            <v>4</v>
          </cell>
          <cell r="J21">
            <v>1550</v>
          </cell>
          <cell r="K21"/>
        </row>
        <row r="22">
          <cell r="B22" t="str">
            <v>FASL</v>
          </cell>
          <cell r="C22" t="str">
            <v>FA</v>
          </cell>
          <cell r="D22" t="str">
            <v>Fiesta Americana San Luis Potosí</v>
          </cell>
          <cell r="E22" t="str">
            <v>Regular</v>
          </cell>
          <cell r="F22">
            <v>44197</v>
          </cell>
          <cell r="G22">
            <v>44620</v>
          </cell>
          <cell r="H22" t="str">
            <v>SUPERIOR</v>
          </cell>
          <cell r="I22">
            <v>3</v>
          </cell>
          <cell r="J22">
            <v>1350</v>
          </cell>
          <cell r="K22"/>
        </row>
        <row r="23">
          <cell r="B23" t="str">
            <v>FAVZ</v>
          </cell>
          <cell r="C23" t="str">
            <v>FA</v>
          </cell>
          <cell r="D23" t="str">
            <v>Fiesta Americana Veracruz</v>
          </cell>
          <cell r="E23" t="str">
            <v>ALTA</v>
          </cell>
          <cell r="F23">
            <v>44289</v>
          </cell>
          <cell r="G23">
            <v>44304</v>
          </cell>
          <cell r="H23" t="str">
            <v>DELUXE</v>
          </cell>
          <cell r="I23">
            <v>2</v>
          </cell>
          <cell r="J23">
            <v>2145</v>
          </cell>
          <cell r="K23"/>
        </row>
        <row r="24">
          <cell r="B24" t="str">
            <v>FAVZ</v>
          </cell>
          <cell r="C24" t="str">
            <v>FA</v>
          </cell>
          <cell r="D24" t="str">
            <v>Fiesta Americana Veracruz</v>
          </cell>
          <cell r="E24" t="str">
            <v>ALTA</v>
          </cell>
          <cell r="F24">
            <v>44388</v>
          </cell>
          <cell r="G24">
            <v>44059</v>
          </cell>
          <cell r="H24" t="str">
            <v>DELUXE</v>
          </cell>
          <cell r="I24">
            <v>2</v>
          </cell>
          <cell r="J24">
            <v>2145</v>
          </cell>
          <cell r="K24"/>
        </row>
        <row r="25">
          <cell r="B25" t="str">
            <v>FAVZ</v>
          </cell>
          <cell r="C25" t="str">
            <v>FA</v>
          </cell>
          <cell r="D25" t="str">
            <v>Fiesta Americana Veracruz</v>
          </cell>
          <cell r="E25" t="str">
            <v>ALTA</v>
          </cell>
          <cell r="F25">
            <v>44554</v>
          </cell>
          <cell r="G25">
            <v>44561</v>
          </cell>
          <cell r="H25" t="str">
            <v>DELUXE</v>
          </cell>
          <cell r="I25">
            <v>2</v>
          </cell>
          <cell r="J25">
            <v>2145</v>
          </cell>
          <cell r="K25"/>
        </row>
        <row r="26">
          <cell r="B26" t="str">
            <v>FAVZ</v>
          </cell>
          <cell r="C26" t="str">
            <v>FA</v>
          </cell>
          <cell r="D26" t="str">
            <v>Fiesta Americana Veracruz</v>
          </cell>
          <cell r="E26" t="str">
            <v>BAJA</v>
          </cell>
          <cell r="F26">
            <v>44197</v>
          </cell>
          <cell r="G26">
            <v>44288</v>
          </cell>
          <cell r="H26" t="str">
            <v>DELUXE</v>
          </cell>
          <cell r="I26">
            <v>3</v>
          </cell>
          <cell r="J26">
            <v>1650</v>
          </cell>
          <cell r="K26"/>
        </row>
        <row r="27">
          <cell r="B27" t="str">
            <v>FAVZ</v>
          </cell>
          <cell r="C27" t="str">
            <v>FA</v>
          </cell>
          <cell r="D27" t="str">
            <v>Fiesta Americana Veracruz</v>
          </cell>
          <cell r="E27" t="str">
            <v>BAJA</v>
          </cell>
          <cell r="F27">
            <v>44305</v>
          </cell>
          <cell r="G27">
            <v>44387</v>
          </cell>
          <cell r="H27" t="str">
            <v>DELUXE</v>
          </cell>
          <cell r="I27">
            <v>3</v>
          </cell>
          <cell r="J27">
            <v>1745</v>
          </cell>
          <cell r="K27"/>
        </row>
        <row r="28">
          <cell r="B28" t="str">
            <v>FAVZ</v>
          </cell>
          <cell r="C28" t="str">
            <v>FA</v>
          </cell>
          <cell r="D28" t="str">
            <v>Fiesta Americana Veracruz</v>
          </cell>
          <cell r="E28" t="str">
            <v>BAJA</v>
          </cell>
          <cell r="F28">
            <v>44425</v>
          </cell>
          <cell r="G28">
            <v>44553</v>
          </cell>
          <cell r="H28" t="str">
            <v>DELUXE</v>
          </cell>
          <cell r="I28">
            <v>3</v>
          </cell>
          <cell r="J28">
            <v>1745</v>
          </cell>
          <cell r="K28"/>
        </row>
        <row r="29">
          <cell r="B29" t="str">
            <v>FAXS</v>
          </cell>
          <cell r="C29" t="str">
            <v>FA</v>
          </cell>
          <cell r="D29" t="str">
            <v>Fiesta Americana Mexico Satélite</v>
          </cell>
          <cell r="E29" t="str">
            <v>Regular</v>
          </cell>
          <cell r="F29">
            <v>44197</v>
          </cell>
          <cell r="G29">
            <v>44620</v>
          </cell>
          <cell r="H29" t="str">
            <v>DELUXE</v>
          </cell>
          <cell r="I29">
            <v>4</v>
          </cell>
          <cell r="J29">
            <v>1150</v>
          </cell>
          <cell r="K29"/>
        </row>
        <row r="30">
          <cell r="B30" t="str">
            <v>FAXT</v>
          </cell>
          <cell r="C30" t="str">
            <v>FA</v>
          </cell>
          <cell r="D30" t="str">
            <v>Fiesta Americana Ciudad de Mexico Toreo</v>
          </cell>
          <cell r="E30" t="str">
            <v>Regular</v>
          </cell>
          <cell r="F30">
            <v>44197</v>
          </cell>
          <cell r="G30">
            <v>44620</v>
          </cell>
          <cell r="H30" t="str">
            <v>DELUXE</v>
          </cell>
          <cell r="I30">
            <v>4</v>
          </cell>
          <cell r="J30">
            <v>2000</v>
          </cell>
          <cell r="K30"/>
        </row>
        <row r="31">
          <cell r="B31" t="str">
            <v>FAXV</v>
          </cell>
          <cell r="C31" t="str">
            <v>FA</v>
          </cell>
          <cell r="D31" t="str">
            <v>Fiesta Americana Ciudad de Mexico Viaducto</v>
          </cell>
          <cell r="E31" t="str">
            <v>Regular</v>
          </cell>
          <cell r="F31">
            <v>44197</v>
          </cell>
          <cell r="G31">
            <v>44620</v>
          </cell>
          <cell r="H31" t="str">
            <v>DELUXE</v>
          </cell>
          <cell r="I31">
            <v>4</v>
          </cell>
          <cell r="J31">
            <v>1500</v>
          </cell>
          <cell r="K31"/>
        </row>
        <row r="32">
          <cell r="B32" t="str">
            <v>FGMV</v>
          </cell>
          <cell r="C32" t="str">
            <v>FAG</v>
          </cell>
          <cell r="D32" t="str">
            <v>Grand Fiesta Americana Monterrey Valle</v>
          </cell>
          <cell r="E32" t="str">
            <v>Regular</v>
          </cell>
          <cell r="F32">
            <v>44197</v>
          </cell>
          <cell r="G32">
            <v>44620</v>
          </cell>
          <cell r="H32" t="str">
            <v>DELUXE</v>
          </cell>
          <cell r="I32">
            <v>3</v>
          </cell>
          <cell r="J32">
            <v>2500</v>
          </cell>
          <cell r="K32"/>
        </row>
        <row r="33">
          <cell r="B33" t="str">
            <v>FGOA</v>
          </cell>
          <cell r="C33" t="str">
            <v>FAG</v>
          </cell>
          <cell r="D33" t="str">
            <v>Grand Fiesta Americana Oaxaca</v>
          </cell>
          <cell r="E33" t="str">
            <v>Regular</v>
          </cell>
          <cell r="F33">
            <v>44197</v>
          </cell>
          <cell r="G33">
            <v>44620</v>
          </cell>
          <cell r="H33" t="str">
            <v>DELUXE</v>
          </cell>
          <cell r="I33">
            <v>3</v>
          </cell>
          <cell r="J33">
            <v>3000</v>
          </cell>
          <cell r="K33" t="str">
            <v>20 a 31 de marzo</v>
          </cell>
        </row>
        <row r="34">
          <cell r="B34" t="str">
            <v>FGPU</v>
          </cell>
          <cell r="C34" t="str">
            <v>FAG</v>
          </cell>
          <cell r="D34" t="str">
            <v>Grand Fiesta Americana Puebla Angelopolis</v>
          </cell>
          <cell r="E34" t="str">
            <v>Regular</v>
          </cell>
          <cell r="F34">
            <v>44197</v>
          </cell>
          <cell r="G34">
            <v>44620</v>
          </cell>
          <cell r="H34" t="str">
            <v>DELUXE</v>
          </cell>
          <cell r="I34">
            <v>3</v>
          </cell>
          <cell r="J34">
            <v>1600</v>
          </cell>
          <cell r="K34" t="str">
            <v>04/10/21-09/10/21</v>
          </cell>
        </row>
        <row r="35">
          <cell r="B35" t="str">
            <v>FIAGP</v>
          </cell>
          <cell r="C35" t="str">
            <v>FI</v>
          </cell>
          <cell r="D35" t="str">
            <v>Fiesta Inn Patio Aguascalientes</v>
          </cell>
          <cell r="E35" t="str">
            <v>Regular</v>
          </cell>
          <cell r="F35">
            <v>44197</v>
          </cell>
          <cell r="G35">
            <v>44620</v>
          </cell>
          <cell r="H35" t="str">
            <v>SUPERIOR</v>
          </cell>
          <cell r="I35">
            <v>3</v>
          </cell>
          <cell r="J35">
            <v>950</v>
          </cell>
          <cell r="K35" t="str">
            <v>01/04/21-30/05/21</v>
          </cell>
        </row>
        <row r="36">
          <cell r="B36" t="str">
            <v>FIAGS</v>
          </cell>
          <cell r="C36" t="str">
            <v>FI</v>
          </cell>
          <cell r="D36" t="str">
            <v>Aguascalientes FI</v>
          </cell>
          <cell r="E36" t="str">
            <v>Regular</v>
          </cell>
          <cell r="F36">
            <v>44197</v>
          </cell>
          <cell r="G36">
            <v>44620</v>
          </cell>
          <cell r="H36" t="str">
            <v>SUPERIOR</v>
          </cell>
          <cell r="I36">
            <v>3</v>
          </cell>
          <cell r="J36">
            <v>950</v>
          </cell>
          <cell r="K36" t="str">
            <v>01/04/21-30/05/21</v>
          </cell>
        </row>
        <row r="37">
          <cell r="B37" t="str">
            <v>FIAPT</v>
          </cell>
          <cell r="C37" t="str">
            <v>FI</v>
          </cell>
          <cell r="D37" t="str">
            <v>Fiesta Inn Aeropuerto Cd de Mexico</v>
          </cell>
          <cell r="E37" t="str">
            <v>Regular</v>
          </cell>
          <cell r="F37">
            <v>44197</v>
          </cell>
          <cell r="G37">
            <v>44620</v>
          </cell>
          <cell r="H37" t="str">
            <v>EXECUTIVE</v>
          </cell>
          <cell r="I37">
            <v>3</v>
          </cell>
          <cell r="J37">
            <v>1600</v>
          </cell>
          <cell r="K37"/>
        </row>
        <row r="38">
          <cell r="B38" t="str">
            <v>FIBUE</v>
          </cell>
          <cell r="C38" t="str">
            <v>FI</v>
          </cell>
          <cell r="D38" t="str">
            <v>Fiesta Inn Buenavista</v>
          </cell>
          <cell r="E38" t="str">
            <v>Regular</v>
          </cell>
          <cell r="F38">
            <v>44197</v>
          </cell>
          <cell r="G38">
            <v>44620</v>
          </cell>
          <cell r="H38" t="str">
            <v>SUPERIOR</v>
          </cell>
          <cell r="I38">
            <v>4</v>
          </cell>
          <cell r="J38">
            <v>1000</v>
          </cell>
          <cell r="K38"/>
        </row>
        <row r="39">
          <cell r="B39" t="str">
            <v>FICDC</v>
          </cell>
          <cell r="C39" t="str">
            <v>FI</v>
          </cell>
          <cell r="D39" t="str">
            <v>Fiesta Inn Ciudad del Carmen</v>
          </cell>
          <cell r="E39" t="str">
            <v>Regular</v>
          </cell>
          <cell r="F39">
            <v>44197</v>
          </cell>
          <cell r="G39">
            <v>44620</v>
          </cell>
          <cell r="H39" t="str">
            <v>SUPERIOR</v>
          </cell>
          <cell r="I39">
            <v>3</v>
          </cell>
          <cell r="J39">
            <v>950</v>
          </cell>
          <cell r="K39"/>
        </row>
        <row r="40">
          <cell r="B40" t="str">
            <v>FICDJ</v>
          </cell>
          <cell r="C40" t="str">
            <v>FI</v>
          </cell>
          <cell r="D40" t="str">
            <v>Ciudad Juárez FI</v>
          </cell>
          <cell r="E40" t="str">
            <v>Regular</v>
          </cell>
          <cell r="F40">
            <v>44197</v>
          </cell>
          <cell r="G40">
            <v>44620</v>
          </cell>
          <cell r="H40" t="str">
            <v>SUPERIOR</v>
          </cell>
          <cell r="I40">
            <v>3</v>
          </cell>
          <cell r="J40">
            <v>1050</v>
          </cell>
          <cell r="K40"/>
        </row>
        <row r="41">
          <cell r="B41" t="str">
            <v>FICDO</v>
          </cell>
          <cell r="C41" t="str">
            <v>FI</v>
          </cell>
          <cell r="D41" t="str">
            <v>Fiesta Inn Ciudad Obregon</v>
          </cell>
          <cell r="E41" t="str">
            <v>Regular</v>
          </cell>
          <cell r="F41">
            <v>44197</v>
          </cell>
          <cell r="G41">
            <v>44620</v>
          </cell>
          <cell r="H41" t="str">
            <v>SUPERIOR</v>
          </cell>
          <cell r="I41">
            <v>4</v>
          </cell>
          <cell r="J41">
            <v>1250</v>
          </cell>
          <cell r="K41"/>
        </row>
        <row r="42">
          <cell r="B42" t="str">
            <v>FICEG</v>
          </cell>
          <cell r="C42" t="str">
            <v>FI</v>
          </cell>
          <cell r="D42" t="str">
            <v>Fiesta Inn Galerías Celaya</v>
          </cell>
          <cell r="E42" t="str">
            <v>Regular</v>
          </cell>
          <cell r="F42">
            <v>44197</v>
          </cell>
          <cell r="G42">
            <v>44620</v>
          </cell>
          <cell r="H42" t="str">
            <v>Superior</v>
          </cell>
          <cell r="I42">
            <v>4</v>
          </cell>
          <cell r="J42">
            <v>880</v>
          </cell>
          <cell r="K42"/>
        </row>
        <row r="43">
          <cell r="B43" t="str">
            <v>FICEN</v>
          </cell>
          <cell r="C43" t="str">
            <v>FI</v>
          </cell>
          <cell r="D43" t="str">
            <v>Fiesta Inn Centro Historico</v>
          </cell>
          <cell r="E43" t="str">
            <v>Regular</v>
          </cell>
          <cell r="F43">
            <v>44197</v>
          </cell>
          <cell r="G43">
            <v>44620</v>
          </cell>
          <cell r="H43" t="str">
            <v>EXECUTIVE</v>
          </cell>
          <cell r="I43">
            <v>3</v>
          </cell>
          <cell r="J43">
            <v>1200</v>
          </cell>
          <cell r="K43"/>
        </row>
        <row r="44">
          <cell r="B44" t="str">
            <v>FICHE</v>
          </cell>
          <cell r="C44" t="str">
            <v>FI</v>
          </cell>
          <cell r="D44" t="str">
            <v>Fiesta Inn Chetumal</v>
          </cell>
          <cell r="E44" t="str">
            <v>Regular</v>
          </cell>
          <cell r="F44">
            <v>44197</v>
          </cell>
          <cell r="G44">
            <v>44620</v>
          </cell>
          <cell r="H44" t="str">
            <v>SUPERIOR</v>
          </cell>
          <cell r="I44">
            <v>3</v>
          </cell>
          <cell r="J44">
            <v>1300</v>
          </cell>
          <cell r="K44"/>
        </row>
        <row r="45">
          <cell r="B45" t="str">
            <v>FIVLM</v>
          </cell>
          <cell r="C45" t="str">
            <v>FI</v>
          </cell>
          <cell r="D45" t="str">
            <v>Fiesta Inn Villahermosa Cencali</v>
          </cell>
          <cell r="E45" t="str">
            <v>Regular</v>
          </cell>
          <cell r="F45">
            <v>44197</v>
          </cell>
          <cell r="G45">
            <v>44620</v>
          </cell>
          <cell r="H45" t="str">
            <v>SUPERIOR</v>
          </cell>
          <cell r="I45">
            <v>3</v>
          </cell>
          <cell r="J45">
            <v>1130</v>
          </cell>
          <cell r="K45"/>
        </row>
        <row r="46">
          <cell r="B46" t="str">
            <v>FICHI</v>
          </cell>
          <cell r="C46" t="str">
            <v>FI</v>
          </cell>
          <cell r="D46" t="str">
            <v>Fiesta Inn Chihuahua</v>
          </cell>
          <cell r="E46" t="str">
            <v>Regular</v>
          </cell>
          <cell r="F46">
            <v>44197</v>
          </cell>
          <cell r="G46">
            <v>44620</v>
          </cell>
          <cell r="H46" t="str">
            <v>SUPERIOR</v>
          </cell>
          <cell r="I46">
            <v>3</v>
          </cell>
          <cell r="J46">
            <v>985</v>
          </cell>
          <cell r="K46"/>
        </row>
        <row r="47">
          <cell r="B47" t="str">
            <v>FICHP</v>
          </cell>
          <cell r="C47" t="str">
            <v>FI</v>
          </cell>
          <cell r="D47" t="str">
            <v>Fiesta Inn Chihua Fashion Mall</v>
          </cell>
          <cell r="E47" t="str">
            <v>Regular</v>
          </cell>
          <cell r="F47">
            <v>44197</v>
          </cell>
          <cell r="G47">
            <v>44620</v>
          </cell>
          <cell r="H47" t="str">
            <v>SUPERIOR</v>
          </cell>
          <cell r="I47">
            <v>3</v>
          </cell>
          <cell r="J47">
            <v>1350</v>
          </cell>
          <cell r="K47"/>
        </row>
        <row r="48">
          <cell r="B48" t="str">
            <v>FICOL</v>
          </cell>
          <cell r="C48" t="str">
            <v>FI</v>
          </cell>
          <cell r="D48" t="str">
            <v>Colima FI</v>
          </cell>
          <cell r="E48" t="str">
            <v>Regular</v>
          </cell>
          <cell r="F48">
            <v>44197</v>
          </cell>
          <cell r="G48">
            <v>44620</v>
          </cell>
          <cell r="H48" t="str">
            <v>SUPERIOR</v>
          </cell>
          <cell r="I48">
            <v>3</v>
          </cell>
          <cell r="J48">
            <v>1089</v>
          </cell>
          <cell r="K48"/>
        </row>
        <row r="49">
          <cell r="B49" t="str">
            <v>FICTZ</v>
          </cell>
          <cell r="C49" t="str">
            <v>FI</v>
          </cell>
          <cell r="D49" t="str">
            <v>Coatzacoalcos FI</v>
          </cell>
          <cell r="E49" t="str">
            <v>Regular</v>
          </cell>
          <cell r="F49">
            <v>44197</v>
          </cell>
          <cell r="G49">
            <v>44620</v>
          </cell>
          <cell r="H49" t="str">
            <v>SUPERIOR</v>
          </cell>
          <cell r="I49">
            <v>4</v>
          </cell>
          <cell r="J49">
            <v>950</v>
          </cell>
          <cell r="K49"/>
        </row>
        <row r="50">
          <cell r="B50" t="str">
            <v>FICUA</v>
          </cell>
          <cell r="C50" t="str">
            <v>FI</v>
          </cell>
          <cell r="D50" t="str">
            <v xml:space="preserve">Fiesta Inn Cuautitlan </v>
          </cell>
          <cell r="E50" t="str">
            <v>Regular</v>
          </cell>
          <cell r="F50">
            <v>44197</v>
          </cell>
          <cell r="G50">
            <v>44620</v>
          </cell>
          <cell r="H50" t="str">
            <v>SUPERIOR</v>
          </cell>
          <cell r="I50">
            <v>3</v>
          </cell>
          <cell r="J50">
            <v>1719</v>
          </cell>
          <cell r="K50"/>
        </row>
        <row r="51">
          <cell r="B51" t="str">
            <v>FICUC</v>
          </cell>
          <cell r="C51" t="str">
            <v>FI</v>
          </cell>
          <cell r="D51" t="str">
            <v>Cancún Las Américas FI</v>
          </cell>
          <cell r="E51" t="str">
            <v>Regular</v>
          </cell>
          <cell r="F51">
            <v>44197</v>
          </cell>
          <cell r="G51">
            <v>44620</v>
          </cell>
          <cell r="H51" t="str">
            <v>SUPERIOR</v>
          </cell>
          <cell r="I51">
            <v>4</v>
          </cell>
          <cell r="J51">
            <v>1050</v>
          </cell>
          <cell r="K51"/>
        </row>
        <row r="52">
          <cell r="B52" t="str">
            <v>FICUE</v>
          </cell>
          <cell r="C52" t="str">
            <v>FI</v>
          </cell>
          <cell r="D52" t="str">
            <v>Cuernavaca FI</v>
          </cell>
          <cell r="E52" t="str">
            <v>Regular</v>
          </cell>
          <cell r="F52">
            <v>44197</v>
          </cell>
          <cell r="G52">
            <v>44620</v>
          </cell>
          <cell r="H52" t="str">
            <v>SUPERIOR</v>
          </cell>
          <cell r="I52">
            <v>3</v>
          </cell>
          <cell r="J52">
            <v>1299</v>
          </cell>
          <cell r="K52"/>
        </row>
        <row r="53">
          <cell r="B53" t="str">
            <v>FICUL</v>
          </cell>
          <cell r="C53" t="str">
            <v>FI</v>
          </cell>
          <cell r="D53" t="str">
            <v>Culiacán FI</v>
          </cell>
          <cell r="E53" t="str">
            <v>Regular</v>
          </cell>
          <cell r="F53">
            <v>44197</v>
          </cell>
          <cell r="G53">
            <v>44620</v>
          </cell>
          <cell r="H53" t="str">
            <v>EXECUTIVE</v>
          </cell>
          <cell r="I53">
            <v>3</v>
          </cell>
          <cell r="J53">
            <v>1300</v>
          </cell>
          <cell r="K53"/>
        </row>
        <row r="54">
          <cell r="B54" t="str">
            <v>FIDUR</v>
          </cell>
          <cell r="C54" t="str">
            <v>FI</v>
          </cell>
          <cell r="D54" t="str">
            <v>Fiesta Inn Durango</v>
          </cell>
          <cell r="E54" t="str">
            <v>Regular</v>
          </cell>
          <cell r="F54">
            <v>44197</v>
          </cell>
          <cell r="G54">
            <v>44620</v>
          </cell>
          <cell r="H54" t="str">
            <v>SUPERIOR</v>
          </cell>
          <cell r="I54">
            <v>3</v>
          </cell>
          <cell r="J54">
            <v>1150</v>
          </cell>
          <cell r="K54"/>
        </row>
        <row r="55">
          <cell r="B55" t="str">
            <v>FIECA</v>
          </cell>
          <cell r="C55" t="str">
            <v>FI</v>
          </cell>
          <cell r="D55" t="str">
            <v>Fiesta Inn Ecatapec</v>
          </cell>
          <cell r="E55" t="str">
            <v>Regular</v>
          </cell>
          <cell r="F55">
            <v>44197</v>
          </cell>
          <cell r="G55">
            <v>44620</v>
          </cell>
          <cell r="H55" t="str">
            <v>SUPERIOR</v>
          </cell>
          <cell r="I55">
            <v>4</v>
          </cell>
          <cell r="J55">
            <v>1170</v>
          </cell>
          <cell r="K55"/>
        </row>
        <row r="56">
          <cell r="B56" t="str">
            <v>FIGDA</v>
          </cell>
          <cell r="C56" t="str">
            <v>FI</v>
          </cell>
          <cell r="D56" t="str">
            <v>Fiesta Inn Guadalajara Aeropuerto</v>
          </cell>
          <cell r="E56" t="str">
            <v>Regular</v>
          </cell>
          <cell r="F56">
            <v>44197</v>
          </cell>
          <cell r="G56">
            <v>44620</v>
          </cell>
          <cell r="H56" t="str">
            <v>SUPERIOR</v>
          </cell>
          <cell r="I56">
            <v>3</v>
          </cell>
          <cell r="J56">
            <v>1000</v>
          </cell>
          <cell r="K56"/>
        </row>
        <row r="57">
          <cell r="B57" t="str">
            <v>FIGDL</v>
          </cell>
          <cell r="C57" t="str">
            <v>FI</v>
          </cell>
          <cell r="D57" t="str">
            <v>Fiesta Inn Guadalajara Expo</v>
          </cell>
          <cell r="E57" t="str">
            <v>Regular</v>
          </cell>
          <cell r="F57">
            <v>44197</v>
          </cell>
          <cell r="G57">
            <v>44620</v>
          </cell>
          <cell r="H57" t="str">
            <v>SUPERIOR</v>
          </cell>
          <cell r="I57">
            <v>3</v>
          </cell>
          <cell r="J57">
            <v>1200</v>
          </cell>
          <cell r="K57"/>
        </row>
        <row r="58">
          <cell r="B58" t="str">
            <v>FIGDP</v>
          </cell>
          <cell r="C58" t="str">
            <v>FI</v>
          </cell>
          <cell r="D58" t="str">
            <v>Fiesta Inn Guadalajara Periférico Poniente</v>
          </cell>
          <cell r="E58" t="str">
            <v>Regular</v>
          </cell>
          <cell r="F58">
            <v>44197</v>
          </cell>
          <cell r="G58">
            <v>44620</v>
          </cell>
          <cell r="H58" t="str">
            <v>SUPERIOR</v>
          </cell>
          <cell r="I58">
            <v>3</v>
          </cell>
          <cell r="J58">
            <v>900</v>
          </cell>
          <cell r="K58"/>
        </row>
        <row r="59">
          <cell r="B59" t="str">
            <v>FIHER</v>
          </cell>
          <cell r="C59" t="str">
            <v>FI</v>
          </cell>
          <cell r="D59" t="str">
            <v>Fiesta inn Hermosillo</v>
          </cell>
          <cell r="E59" t="str">
            <v>Regular</v>
          </cell>
          <cell r="F59">
            <v>44197</v>
          </cell>
          <cell r="G59">
            <v>44620</v>
          </cell>
          <cell r="H59" t="str">
            <v>SUPERIOR</v>
          </cell>
          <cell r="I59">
            <v>3</v>
          </cell>
          <cell r="J59">
            <v>1149</v>
          </cell>
          <cell r="K59"/>
        </row>
        <row r="60">
          <cell r="B60" t="str">
            <v>FIINS</v>
          </cell>
          <cell r="C60" t="str">
            <v>FI</v>
          </cell>
          <cell r="D60" t="str">
            <v>Fiesta Inn Insurgentes Viaducto</v>
          </cell>
          <cell r="E60" t="str">
            <v>Regular</v>
          </cell>
          <cell r="F60">
            <v>44197</v>
          </cell>
          <cell r="G60">
            <v>44620</v>
          </cell>
          <cell r="H60" t="str">
            <v>SUPERIOR</v>
          </cell>
          <cell r="I60">
            <v>3</v>
          </cell>
          <cell r="J60">
            <v>1350</v>
          </cell>
          <cell r="K60"/>
        </row>
        <row r="61">
          <cell r="B61" t="str">
            <v>FILEO</v>
          </cell>
          <cell r="C61" t="str">
            <v>FI</v>
          </cell>
          <cell r="D61" t="str">
            <v>Fiesta Inn Leon</v>
          </cell>
          <cell r="E61" t="str">
            <v>Regular</v>
          </cell>
          <cell r="F61">
            <v>44197</v>
          </cell>
          <cell r="G61">
            <v>44620</v>
          </cell>
          <cell r="H61" t="str">
            <v>SUPERIOR</v>
          </cell>
          <cell r="I61">
            <v>4</v>
          </cell>
          <cell r="J61">
            <v>1000</v>
          </cell>
          <cell r="K61"/>
        </row>
        <row r="62">
          <cell r="B62" t="str">
            <v>FIMER</v>
          </cell>
          <cell r="C62" t="str">
            <v>FI</v>
          </cell>
          <cell r="D62" t="str">
            <v>Fiesta Inn Merida</v>
          </cell>
          <cell r="E62" t="str">
            <v>Regular</v>
          </cell>
          <cell r="F62">
            <v>44197</v>
          </cell>
          <cell r="G62">
            <v>44620</v>
          </cell>
          <cell r="H62" t="str">
            <v>SUPERIOR</v>
          </cell>
          <cell r="I62">
            <v>4</v>
          </cell>
          <cell r="J62">
            <v>1160</v>
          </cell>
          <cell r="K62" t="str">
            <v>20-23Mar</v>
          </cell>
        </row>
        <row r="63">
          <cell r="B63" t="str">
            <v>FIMEX</v>
          </cell>
          <cell r="C63" t="str">
            <v>FI</v>
          </cell>
          <cell r="D63" t="str">
            <v>Fiesta Inn Mexicali</v>
          </cell>
          <cell r="E63" t="str">
            <v>Regular</v>
          </cell>
          <cell r="F63">
            <v>44197</v>
          </cell>
          <cell r="G63">
            <v>44620</v>
          </cell>
          <cell r="H63" t="str">
            <v>SUPERIOR</v>
          </cell>
          <cell r="I63">
            <v>3</v>
          </cell>
          <cell r="J63">
            <v>1200</v>
          </cell>
          <cell r="K63"/>
        </row>
        <row r="64">
          <cell r="B64" t="str">
            <v>FIMNC</v>
          </cell>
          <cell r="C64" t="str">
            <v>FI</v>
          </cell>
          <cell r="D64" t="str">
            <v>Fiesta Inn Monclova</v>
          </cell>
          <cell r="E64" t="str">
            <v>Regular</v>
          </cell>
          <cell r="F64">
            <v>44197</v>
          </cell>
          <cell r="G64">
            <v>44620</v>
          </cell>
          <cell r="H64" t="str">
            <v>SUPERIOR</v>
          </cell>
          <cell r="I64">
            <v>3</v>
          </cell>
          <cell r="J64">
            <v>1000</v>
          </cell>
          <cell r="K64"/>
        </row>
        <row r="65">
          <cell r="B65" t="str">
            <v>FIMNC</v>
          </cell>
          <cell r="C65" t="str">
            <v>FI</v>
          </cell>
          <cell r="D65" t="str">
            <v>Fiesta Inn Monclova</v>
          </cell>
          <cell r="E65" t="str">
            <v>Regular</v>
          </cell>
          <cell r="F65">
            <v>44197</v>
          </cell>
          <cell r="G65">
            <v>44620</v>
          </cell>
          <cell r="H65" t="str">
            <v>LOFT</v>
          </cell>
          <cell r="I65">
            <v>3</v>
          </cell>
          <cell r="J65">
            <v>1350</v>
          </cell>
          <cell r="K65"/>
        </row>
        <row r="66">
          <cell r="B66" t="str">
            <v>FIMOA</v>
          </cell>
          <cell r="C66" t="str">
            <v>FI</v>
          </cell>
          <cell r="D66" t="str">
            <v>Fiesta Inn Morelia Altozano</v>
          </cell>
          <cell r="E66" t="str">
            <v>Regular</v>
          </cell>
          <cell r="F66">
            <v>44197</v>
          </cell>
          <cell r="G66">
            <v>44620</v>
          </cell>
          <cell r="H66" t="str">
            <v>SUPERIOR</v>
          </cell>
          <cell r="I66">
            <v>3</v>
          </cell>
          <cell r="J66">
            <v>1100</v>
          </cell>
          <cell r="K66"/>
        </row>
        <row r="67">
          <cell r="B67" t="str">
            <v>FIMOC</v>
          </cell>
          <cell r="C67" t="str">
            <v>FI</v>
          </cell>
          <cell r="D67" t="str">
            <v>Fiesta Inn Los Mochis</v>
          </cell>
          <cell r="E67" t="str">
            <v>Regular</v>
          </cell>
          <cell r="F67">
            <v>44197</v>
          </cell>
          <cell r="G67">
            <v>44620</v>
          </cell>
          <cell r="H67" t="str">
            <v>SUPERIOR</v>
          </cell>
          <cell r="I67">
            <v>3</v>
          </cell>
          <cell r="J67">
            <v>1250</v>
          </cell>
          <cell r="K67"/>
        </row>
        <row r="68">
          <cell r="B68" t="str">
            <v>FIMTF</v>
          </cell>
          <cell r="C68" t="str">
            <v>FI</v>
          </cell>
          <cell r="D68" t="str">
            <v>Fiesta Inn Monterrey La Fe</v>
          </cell>
          <cell r="E68" t="str">
            <v>Regular</v>
          </cell>
          <cell r="F68">
            <v>44197</v>
          </cell>
          <cell r="G68">
            <v>44620</v>
          </cell>
          <cell r="H68" t="str">
            <v>SUPERIOR</v>
          </cell>
          <cell r="I68">
            <v>3</v>
          </cell>
          <cell r="J68">
            <v>950</v>
          </cell>
          <cell r="K68"/>
        </row>
        <row r="69">
          <cell r="B69" t="str">
            <v>FIMTF</v>
          </cell>
          <cell r="C69" t="str">
            <v>FI</v>
          </cell>
          <cell r="D69" t="str">
            <v>Fiesta Inn Monterrey La Fe</v>
          </cell>
          <cell r="E69" t="str">
            <v>Regular</v>
          </cell>
          <cell r="F69">
            <v>44197</v>
          </cell>
          <cell r="G69">
            <v>44620</v>
          </cell>
          <cell r="H69" t="str">
            <v>LOFT</v>
          </cell>
          <cell r="I69">
            <v>3</v>
          </cell>
          <cell r="J69">
            <v>1150</v>
          </cell>
          <cell r="K69"/>
        </row>
        <row r="70">
          <cell r="B70" t="str">
            <v>FIMTT</v>
          </cell>
          <cell r="C70" t="str">
            <v>FI</v>
          </cell>
          <cell r="D70" t="str">
            <v>Fiesta Inn Monterrey Technologico</v>
          </cell>
          <cell r="E70" t="str">
            <v>Regular</v>
          </cell>
          <cell r="F70">
            <v>44197</v>
          </cell>
          <cell r="G70">
            <v>44620</v>
          </cell>
          <cell r="H70" t="str">
            <v>SUPERIOR</v>
          </cell>
          <cell r="I70">
            <v>3</v>
          </cell>
          <cell r="J70">
            <v>1250</v>
          </cell>
          <cell r="K70"/>
        </row>
        <row r="71">
          <cell r="B71" t="str">
            <v>FIMTV</v>
          </cell>
          <cell r="C71" t="str">
            <v>FI</v>
          </cell>
          <cell r="D71" t="str">
            <v>Fiesta Inn Monterrey Valle</v>
          </cell>
          <cell r="E71" t="str">
            <v>Regular</v>
          </cell>
          <cell r="F71">
            <v>44197</v>
          </cell>
          <cell r="G71">
            <v>44620</v>
          </cell>
          <cell r="H71" t="str">
            <v>SUPERIOR</v>
          </cell>
          <cell r="I71">
            <v>3</v>
          </cell>
          <cell r="J71">
            <v>1190</v>
          </cell>
          <cell r="K71"/>
        </row>
        <row r="72">
          <cell r="B72" t="str">
            <v>FIMTX</v>
          </cell>
          <cell r="C72" t="str">
            <v>FI</v>
          </cell>
          <cell r="D72" t="str">
            <v>Fiesta Inn Monterrey Fundidora</v>
          </cell>
          <cell r="E72" t="str">
            <v>Regular</v>
          </cell>
          <cell r="F72">
            <v>44197</v>
          </cell>
          <cell r="G72">
            <v>44620</v>
          </cell>
          <cell r="H72" t="str">
            <v>SUPERIOR</v>
          </cell>
          <cell r="I72">
            <v>3</v>
          </cell>
          <cell r="J72">
            <v>1150</v>
          </cell>
          <cell r="K72"/>
        </row>
        <row r="73">
          <cell r="B73" t="str">
            <v>FINAU</v>
          </cell>
          <cell r="C73" t="str">
            <v>FI</v>
          </cell>
          <cell r="D73" t="str">
            <v>Fiesta Inn Naucalpan</v>
          </cell>
          <cell r="E73" t="str">
            <v>Regular</v>
          </cell>
          <cell r="F73">
            <v>44197</v>
          </cell>
          <cell r="G73">
            <v>44620</v>
          </cell>
          <cell r="H73" t="str">
            <v>SUPERIOR</v>
          </cell>
          <cell r="I73">
            <v>3</v>
          </cell>
          <cell r="J73">
            <v>900</v>
          </cell>
          <cell r="K73"/>
        </row>
        <row r="74">
          <cell r="B74" t="str">
            <v>FINOG</v>
          </cell>
          <cell r="C74" t="str">
            <v>FI</v>
          </cell>
          <cell r="D74" t="str">
            <v>Fiesta Inn Nogales</v>
          </cell>
          <cell r="E74" t="str">
            <v>Regular</v>
          </cell>
          <cell r="F74">
            <v>44197</v>
          </cell>
          <cell r="G74">
            <v>44620</v>
          </cell>
          <cell r="H74" t="str">
            <v>SUPERIOR</v>
          </cell>
          <cell r="I74">
            <v>3</v>
          </cell>
          <cell r="J74">
            <v>1300</v>
          </cell>
          <cell r="K74"/>
        </row>
        <row r="75">
          <cell r="B75" t="str">
            <v>FINVL</v>
          </cell>
          <cell r="C75" t="str">
            <v>FI</v>
          </cell>
          <cell r="D75" t="str">
            <v>Fiesta Inn Nuevo Laredo</v>
          </cell>
          <cell r="E75" t="str">
            <v>Regular</v>
          </cell>
          <cell r="F75">
            <v>44197</v>
          </cell>
          <cell r="G75">
            <v>44620</v>
          </cell>
          <cell r="H75" t="str">
            <v>SUPERIOR</v>
          </cell>
          <cell r="I75">
            <v>4</v>
          </cell>
          <cell r="J75">
            <v>950</v>
          </cell>
          <cell r="K75"/>
        </row>
        <row r="76">
          <cell r="B76" t="str">
            <v>FIOAX</v>
          </cell>
          <cell r="C76" t="str">
            <v>FI</v>
          </cell>
          <cell r="D76" t="str">
            <v>Fiesta Inn Oaxaca</v>
          </cell>
          <cell r="E76" t="str">
            <v>Regular</v>
          </cell>
          <cell r="F76">
            <v>44197</v>
          </cell>
          <cell r="G76">
            <v>44620</v>
          </cell>
          <cell r="H76" t="str">
            <v>SUPERIOR</v>
          </cell>
          <cell r="I76">
            <v>3</v>
          </cell>
          <cell r="J76">
            <v>1000</v>
          </cell>
          <cell r="K76" t="str">
            <v>20 a 31 de marzo</v>
          </cell>
        </row>
        <row r="77">
          <cell r="B77" t="str">
            <v>FIPA2</v>
          </cell>
          <cell r="C77" t="str">
            <v>FI</v>
          </cell>
          <cell r="D77" t="str">
            <v>Fiesta Inn Pachuca Gran Patio</v>
          </cell>
          <cell r="E77" t="str">
            <v>Regular</v>
          </cell>
          <cell r="F77">
            <v>44197</v>
          </cell>
          <cell r="G77">
            <v>44620</v>
          </cell>
          <cell r="H77" t="str">
            <v>SUPERIOR</v>
          </cell>
          <cell r="I77">
            <v>4</v>
          </cell>
          <cell r="J77">
            <v>1000</v>
          </cell>
          <cell r="K77"/>
        </row>
        <row r="78">
          <cell r="B78" t="str">
            <v>FIPCD</v>
          </cell>
          <cell r="C78" t="str">
            <v>FI</v>
          </cell>
          <cell r="D78" t="str">
            <v>Playa del Carmen FI</v>
          </cell>
          <cell r="E78" t="str">
            <v>Regular</v>
          </cell>
          <cell r="F78">
            <v>44197</v>
          </cell>
          <cell r="G78">
            <v>44620</v>
          </cell>
          <cell r="H78" t="str">
            <v>Superior</v>
          </cell>
          <cell r="I78">
            <v>4</v>
          </cell>
          <cell r="J78">
            <v>1200</v>
          </cell>
          <cell r="K78"/>
        </row>
        <row r="79">
          <cell r="B79" t="str">
            <v>FIPER</v>
          </cell>
          <cell r="C79" t="str">
            <v>FI</v>
          </cell>
          <cell r="D79" t="str">
            <v>Fiesta Inn Perinorte</v>
          </cell>
          <cell r="E79" t="str">
            <v>Regular</v>
          </cell>
          <cell r="F79">
            <v>44197</v>
          </cell>
          <cell r="G79">
            <v>44620</v>
          </cell>
          <cell r="H79" t="str">
            <v>SUPERIOR</v>
          </cell>
          <cell r="I79">
            <v>4</v>
          </cell>
          <cell r="J79">
            <v>980</v>
          </cell>
          <cell r="K79"/>
        </row>
        <row r="80">
          <cell r="B80" t="str">
            <v>FIPFI</v>
          </cell>
          <cell r="C80" t="str">
            <v>FI</v>
          </cell>
          <cell r="D80" t="str">
            <v>Fiesta Inn Puebla Finsa</v>
          </cell>
          <cell r="E80" t="str">
            <v>Regular</v>
          </cell>
          <cell r="F80">
            <v>44197</v>
          </cell>
          <cell r="G80">
            <v>44620</v>
          </cell>
          <cell r="H80" t="str">
            <v>SUPERIOR</v>
          </cell>
          <cell r="I80">
            <v>3</v>
          </cell>
          <cell r="J80">
            <v>900</v>
          </cell>
          <cell r="K80" t="str">
            <v>04/10/21-09/10/21</v>
          </cell>
        </row>
        <row r="81">
          <cell r="B81" t="str">
            <v>FIPLA</v>
          </cell>
          <cell r="C81" t="str">
            <v>FI</v>
          </cell>
          <cell r="D81" t="str">
            <v>Fiesta Inn Puebla Las Animas</v>
          </cell>
          <cell r="E81" t="str">
            <v>Regular</v>
          </cell>
          <cell r="F81">
            <v>44197</v>
          </cell>
          <cell r="G81">
            <v>44620</v>
          </cell>
          <cell r="H81" t="str">
            <v>SUPERIOR</v>
          </cell>
          <cell r="I81">
            <v>3</v>
          </cell>
          <cell r="J81">
            <v>950</v>
          </cell>
          <cell r="K81" t="str">
            <v>04/10/21-09/10/21</v>
          </cell>
        </row>
        <row r="82">
          <cell r="B82" t="str">
            <v>FIPLC</v>
          </cell>
          <cell r="C82" t="str">
            <v>FI</v>
          </cell>
          <cell r="D82" t="str">
            <v>Fiesta Inn Plaza Central</v>
          </cell>
          <cell r="E82" t="str">
            <v>Regular</v>
          </cell>
          <cell r="F82">
            <v>44197</v>
          </cell>
          <cell r="G82">
            <v>44620</v>
          </cell>
          <cell r="H82" t="str">
            <v>SUPERIOR</v>
          </cell>
          <cell r="I82">
            <v>3</v>
          </cell>
          <cell r="J82">
            <v>950</v>
          </cell>
          <cell r="K82"/>
        </row>
        <row r="83">
          <cell r="B83" t="str">
            <v>FIPOZ</v>
          </cell>
          <cell r="C83" t="str">
            <v>FI</v>
          </cell>
          <cell r="D83" t="str">
            <v>Fiesta Inn Poza Rica</v>
          </cell>
          <cell r="E83" t="str">
            <v>Regular</v>
          </cell>
          <cell r="F83">
            <v>44197</v>
          </cell>
          <cell r="G83">
            <v>44620</v>
          </cell>
          <cell r="H83" t="str">
            <v>SUPERIOR</v>
          </cell>
          <cell r="I83">
            <v>4</v>
          </cell>
          <cell r="J83">
            <v>900</v>
          </cell>
          <cell r="K83"/>
        </row>
        <row r="84">
          <cell r="B84" t="str">
            <v>FIPPB</v>
          </cell>
          <cell r="C84" t="str">
            <v>FI</v>
          </cell>
          <cell r="D84" t="str">
            <v>Fiesta Inn Parque Puebla</v>
          </cell>
          <cell r="E84" t="str">
            <v>Regular</v>
          </cell>
          <cell r="F84">
            <v>44197</v>
          </cell>
          <cell r="G84">
            <v>44620</v>
          </cell>
          <cell r="H84" t="str">
            <v>SUPERIOR</v>
          </cell>
          <cell r="I84">
            <v>4</v>
          </cell>
          <cell r="J84">
            <v>950</v>
          </cell>
          <cell r="K84" t="str">
            <v>04/10/21-09/10/21</v>
          </cell>
        </row>
        <row r="85">
          <cell r="B85" t="str">
            <v>FIPVT</v>
          </cell>
          <cell r="C85" t="str">
            <v>FI</v>
          </cell>
          <cell r="D85" t="str">
            <v>Fiesta Inn Puerto Vallarta</v>
          </cell>
          <cell r="E85" t="str">
            <v>Regular</v>
          </cell>
          <cell r="F85">
            <v>44197</v>
          </cell>
          <cell r="G85">
            <v>44620</v>
          </cell>
          <cell r="H85" t="str">
            <v>Superior</v>
          </cell>
          <cell r="I85">
            <v>3</v>
          </cell>
          <cell r="J85">
            <v>1250</v>
          </cell>
          <cell r="K85"/>
        </row>
        <row r="86">
          <cell r="B86" t="str">
            <v>FIQOS</v>
          </cell>
          <cell r="C86" t="str">
            <v>FI</v>
          </cell>
          <cell r="D86" t="str">
            <v>Fiesta Inn Queretaro Centro Sur</v>
          </cell>
          <cell r="E86" t="str">
            <v>Regular</v>
          </cell>
          <cell r="F86">
            <v>44197</v>
          </cell>
          <cell r="G86">
            <v>44620</v>
          </cell>
          <cell r="H86" t="str">
            <v>SUPERIOR</v>
          </cell>
          <cell r="I86">
            <v>3</v>
          </cell>
          <cell r="J86">
            <v>1250</v>
          </cell>
          <cell r="K86" t="str">
            <v>28/10/21-6/11/21</v>
          </cell>
        </row>
        <row r="87">
          <cell r="B87" t="str">
            <v>FIQRO</v>
          </cell>
          <cell r="C87" t="str">
            <v>FI</v>
          </cell>
          <cell r="D87" t="str">
            <v>Fiesta Inn Queretaro</v>
          </cell>
          <cell r="E87" t="str">
            <v>Regular</v>
          </cell>
          <cell r="F87">
            <v>44197</v>
          </cell>
          <cell r="G87">
            <v>44620</v>
          </cell>
          <cell r="H87" t="str">
            <v>SUPERIOR</v>
          </cell>
          <cell r="I87">
            <v>3</v>
          </cell>
          <cell r="J87">
            <v>1200</v>
          </cell>
          <cell r="K87" t="str">
            <v>28/10/21-6/11/21</v>
          </cell>
        </row>
        <row r="88">
          <cell r="B88" t="str">
            <v>FIQRO</v>
          </cell>
          <cell r="C88" t="str">
            <v>FI</v>
          </cell>
          <cell r="D88" t="str">
            <v>Fiesta Inn Queretaro</v>
          </cell>
          <cell r="E88" t="str">
            <v>Regular</v>
          </cell>
          <cell r="F88">
            <v>44197</v>
          </cell>
          <cell r="G88">
            <v>44620</v>
          </cell>
          <cell r="H88" t="str">
            <v>LOFT</v>
          </cell>
          <cell r="I88">
            <v>3</v>
          </cell>
          <cell r="J88">
            <v>1230</v>
          </cell>
          <cell r="K88" t="str">
            <v>28/10/21-6/11/21</v>
          </cell>
        </row>
        <row r="89">
          <cell r="B89" t="str">
            <v>FISAL</v>
          </cell>
          <cell r="C89" t="str">
            <v>FI</v>
          </cell>
          <cell r="D89" t="str">
            <v xml:space="preserve"> Fiesta Inn Saltillo </v>
          </cell>
          <cell r="E89" t="str">
            <v>Regular</v>
          </cell>
          <cell r="F89">
            <v>44197</v>
          </cell>
          <cell r="G89">
            <v>44620</v>
          </cell>
          <cell r="H89" t="str">
            <v>EXECUTIVE</v>
          </cell>
          <cell r="I89">
            <v>3</v>
          </cell>
          <cell r="J89">
            <v>1144.8</v>
          </cell>
          <cell r="K89"/>
        </row>
        <row r="90">
          <cell r="B90" t="str">
            <v>FISIL</v>
          </cell>
          <cell r="C90" t="str">
            <v>FI</v>
          </cell>
          <cell r="D90" t="str">
            <v>Fiesta Inn Aeropuerto Bajío Silao</v>
          </cell>
          <cell r="E90" t="str">
            <v>Regular</v>
          </cell>
          <cell r="F90">
            <v>44197</v>
          </cell>
          <cell r="G90">
            <v>44620</v>
          </cell>
          <cell r="H90" t="str">
            <v>Superior</v>
          </cell>
          <cell r="I90">
            <v>4</v>
          </cell>
          <cell r="J90">
            <v>1100</v>
          </cell>
          <cell r="K90"/>
        </row>
        <row r="91">
          <cell r="B91" t="str">
            <v>FISLO</v>
          </cell>
          <cell r="C91" t="str">
            <v>FI</v>
          </cell>
          <cell r="D91" t="str">
            <v>Fiesta Inn San Luis Potosi Oriente</v>
          </cell>
          <cell r="E91" t="str">
            <v>Regular</v>
          </cell>
          <cell r="F91">
            <v>44197</v>
          </cell>
          <cell r="G91">
            <v>44620</v>
          </cell>
          <cell r="H91" t="str">
            <v>SUPERIOR</v>
          </cell>
          <cell r="I91">
            <v>3</v>
          </cell>
          <cell r="J91">
            <v>1050</v>
          </cell>
          <cell r="K91"/>
        </row>
        <row r="92">
          <cell r="B92" t="str">
            <v>FISLP</v>
          </cell>
          <cell r="C92" t="str">
            <v>FI</v>
          </cell>
          <cell r="D92" t="str">
            <v>Fiesta Inn San Luis Potosi</v>
          </cell>
          <cell r="E92" t="str">
            <v>Regular</v>
          </cell>
          <cell r="F92">
            <v>44197</v>
          </cell>
          <cell r="G92">
            <v>44620</v>
          </cell>
          <cell r="H92" t="str">
            <v>DELUXE</v>
          </cell>
          <cell r="I92">
            <v>3</v>
          </cell>
          <cell r="J92">
            <v>1200</v>
          </cell>
          <cell r="K92"/>
        </row>
        <row r="93">
          <cell r="B93" t="str">
            <v>FISUR</v>
          </cell>
          <cell r="C93" t="str">
            <v>FI</v>
          </cell>
          <cell r="D93" t="str">
            <v>Fiesta Inn Periferico Sur</v>
          </cell>
          <cell r="E93" t="str">
            <v>Regular</v>
          </cell>
          <cell r="F93">
            <v>44197</v>
          </cell>
          <cell r="G93">
            <v>44620</v>
          </cell>
          <cell r="H93" t="str">
            <v>EXECUTIVE</v>
          </cell>
          <cell r="I93">
            <v>3</v>
          </cell>
          <cell r="J93">
            <v>1350</v>
          </cell>
          <cell r="K93"/>
        </row>
        <row r="94">
          <cell r="B94" t="str">
            <v>FITAM</v>
          </cell>
          <cell r="C94" t="str">
            <v>FI</v>
          </cell>
          <cell r="D94" t="str">
            <v>Fiesta Inn Tampico</v>
          </cell>
          <cell r="E94" t="str">
            <v>Regular</v>
          </cell>
          <cell r="F94">
            <v>44197</v>
          </cell>
          <cell r="G94">
            <v>44620</v>
          </cell>
          <cell r="H94" t="str">
            <v>SUPERIOR</v>
          </cell>
          <cell r="I94">
            <v>3</v>
          </cell>
          <cell r="J94">
            <v>1100</v>
          </cell>
          <cell r="K94"/>
        </row>
        <row r="95">
          <cell r="B95" t="str">
            <v>FITEP</v>
          </cell>
          <cell r="C95" t="str">
            <v>FI</v>
          </cell>
          <cell r="D95" t="str">
            <v>Fiesta Inn Tepic</v>
          </cell>
          <cell r="E95" t="str">
            <v>Regular</v>
          </cell>
          <cell r="F95">
            <v>44197</v>
          </cell>
          <cell r="G95">
            <v>44620</v>
          </cell>
          <cell r="H95" t="str">
            <v>SUPERIOR</v>
          </cell>
          <cell r="I95">
            <v>3</v>
          </cell>
          <cell r="J95">
            <v>1000</v>
          </cell>
          <cell r="K95"/>
        </row>
        <row r="96">
          <cell r="B96" t="str">
            <v>FITIN</v>
          </cell>
          <cell r="C96" t="str">
            <v>FI</v>
          </cell>
          <cell r="D96" t="str">
            <v>Fiesta Inn Insurgentes Sur</v>
          </cell>
          <cell r="E96" t="str">
            <v>Regular</v>
          </cell>
          <cell r="F96">
            <v>44197</v>
          </cell>
          <cell r="G96">
            <v>44620</v>
          </cell>
          <cell r="H96" t="str">
            <v>SUPERIOR</v>
          </cell>
          <cell r="I96">
            <v>3</v>
          </cell>
          <cell r="J96">
            <v>1300</v>
          </cell>
          <cell r="K96"/>
        </row>
        <row r="97">
          <cell r="B97" t="str">
            <v>FITIO</v>
          </cell>
          <cell r="C97" t="str">
            <v>FI</v>
          </cell>
          <cell r="D97" t="str">
            <v>Fiesta Inn Tijuana Otay</v>
          </cell>
          <cell r="E97" t="str">
            <v>Regular</v>
          </cell>
          <cell r="F97">
            <v>44197</v>
          </cell>
          <cell r="G97">
            <v>44620</v>
          </cell>
          <cell r="H97" t="str">
            <v>SUPERIOR</v>
          </cell>
          <cell r="I97">
            <v>4</v>
          </cell>
          <cell r="J97">
            <v>1420</v>
          </cell>
          <cell r="K97"/>
        </row>
        <row r="98">
          <cell r="B98" t="str">
            <v>FITLA</v>
          </cell>
          <cell r="C98" t="str">
            <v>FI</v>
          </cell>
          <cell r="D98" t="str">
            <v>Fiesta Inn Tlalnepantla</v>
          </cell>
          <cell r="E98" t="str">
            <v>Regular</v>
          </cell>
          <cell r="F98">
            <v>44197</v>
          </cell>
          <cell r="G98">
            <v>44620</v>
          </cell>
          <cell r="H98" t="str">
            <v>SUPERIOR</v>
          </cell>
          <cell r="I98">
            <v>3</v>
          </cell>
          <cell r="J98">
            <v>1000</v>
          </cell>
          <cell r="K98"/>
        </row>
        <row r="99">
          <cell r="B99" t="str">
            <v>FITOA</v>
          </cell>
          <cell r="C99" t="str">
            <v>FI</v>
          </cell>
          <cell r="D99" t="str">
            <v>Fiesta Inn Toluca Aereopuertp</v>
          </cell>
          <cell r="E99" t="str">
            <v>Regular</v>
          </cell>
          <cell r="F99">
            <v>44197</v>
          </cell>
          <cell r="G99">
            <v>44620</v>
          </cell>
          <cell r="H99" t="str">
            <v>SUPERIOR</v>
          </cell>
          <cell r="I99">
            <v>4</v>
          </cell>
          <cell r="J99">
            <v>880</v>
          </cell>
          <cell r="K99"/>
        </row>
        <row r="100">
          <cell r="B100" t="str">
            <v>FITOC</v>
          </cell>
          <cell r="C100" t="str">
            <v>FI</v>
          </cell>
          <cell r="D100" t="str">
            <v>Fiesta Inn Toluca Centro</v>
          </cell>
          <cell r="E100" t="str">
            <v>Regular</v>
          </cell>
          <cell r="F100">
            <v>44197</v>
          </cell>
          <cell r="G100">
            <v>44620</v>
          </cell>
          <cell r="H100" t="str">
            <v>SUPERIOR</v>
          </cell>
          <cell r="I100">
            <v>4</v>
          </cell>
          <cell r="J100">
            <v>880</v>
          </cell>
          <cell r="K100"/>
        </row>
        <row r="101">
          <cell r="B101" t="str">
            <v>FITOG</v>
          </cell>
          <cell r="C101" t="str">
            <v>FI</v>
          </cell>
          <cell r="D101" t="str">
            <v>Fiesta Inn Torreon Galerias</v>
          </cell>
          <cell r="E101" t="str">
            <v>Regular</v>
          </cell>
          <cell r="F101">
            <v>44197</v>
          </cell>
          <cell r="G101">
            <v>44620</v>
          </cell>
          <cell r="H101" t="str">
            <v>SUPERIOR</v>
          </cell>
          <cell r="I101">
            <v>3</v>
          </cell>
          <cell r="J101">
            <v>1290</v>
          </cell>
          <cell r="K101"/>
        </row>
        <row r="102">
          <cell r="B102" t="str">
            <v>FITOL</v>
          </cell>
          <cell r="C102" t="str">
            <v>FI</v>
          </cell>
          <cell r="D102" t="str">
            <v>Fiesta Inn Toluca</v>
          </cell>
          <cell r="E102" t="str">
            <v>Regular</v>
          </cell>
          <cell r="F102">
            <v>44197</v>
          </cell>
          <cell r="G102">
            <v>44620</v>
          </cell>
          <cell r="H102" t="str">
            <v>SUPERIOR</v>
          </cell>
          <cell r="I102">
            <v>3</v>
          </cell>
          <cell r="J102">
            <v>920</v>
          </cell>
          <cell r="K102"/>
        </row>
        <row r="103">
          <cell r="B103" t="str">
            <v>FITUF</v>
          </cell>
          <cell r="C103" t="str">
            <v>FI</v>
          </cell>
          <cell r="D103" t="str">
            <v xml:space="preserve">Fiesta Inn Tuxtla Fashion Mall </v>
          </cell>
          <cell r="E103" t="str">
            <v>Regular</v>
          </cell>
          <cell r="F103">
            <v>44197</v>
          </cell>
          <cell r="G103">
            <v>44620</v>
          </cell>
          <cell r="H103" t="str">
            <v>SUPERIOR</v>
          </cell>
          <cell r="I103">
            <v>3</v>
          </cell>
          <cell r="J103">
            <v>900</v>
          </cell>
          <cell r="K103"/>
        </row>
        <row r="104">
          <cell r="B104" t="str">
            <v>FITUX</v>
          </cell>
          <cell r="C104" t="str">
            <v>FI</v>
          </cell>
          <cell r="D104" t="str">
            <v>Fiesta Inn Tuxtla</v>
          </cell>
          <cell r="E104" t="str">
            <v>Regular</v>
          </cell>
          <cell r="F104">
            <v>44197</v>
          </cell>
          <cell r="G104">
            <v>44620</v>
          </cell>
          <cell r="H104" t="str">
            <v>SUPERIOR</v>
          </cell>
          <cell r="I104">
            <v>3</v>
          </cell>
          <cell r="J104">
            <v>800</v>
          </cell>
          <cell r="K104"/>
        </row>
        <row r="105">
          <cell r="B105" t="str">
            <v>FIVZM</v>
          </cell>
          <cell r="C105" t="str">
            <v>FI</v>
          </cell>
          <cell r="D105" t="str">
            <v>Fiesta Inn Veracruz Malecon</v>
          </cell>
          <cell r="E105" t="str">
            <v>ALTA</v>
          </cell>
          <cell r="F105">
            <v>44289</v>
          </cell>
          <cell r="G105">
            <v>44304</v>
          </cell>
          <cell r="H105" t="str">
            <v>SUPERIOR</v>
          </cell>
          <cell r="I105">
            <v>2</v>
          </cell>
          <cell r="J105">
            <v>1490</v>
          </cell>
          <cell r="K105"/>
        </row>
        <row r="106">
          <cell r="B106" t="str">
            <v>FIVZM</v>
          </cell>
          <cell r="C106" t="str">
            <v>FI</v>
          </cell>
          <cell r="D106" t="str">
            <v>Fiesta Inn Veracruz Malecon</v>
          </cell>
          <cell r="E106" t="str">
            <v>ALTA</v>
          </cell>
          <cell r="F106">
            <v>44388</v>
          </cell>
          <cell r="G106">
            <v>44059</v>
          </cell>
          <cell r="H106" t="str">
            <v>SUPERIOR</v>
          </cell>
          <cell r="I106">
            <v>2</v>
          </cell>
          <cell r="J106">
            <v>1490</v>
          </cell>
          <cell r="K106"/>
        </row>
        <row r="107">
          <cell r="B107" t="str">
            <v>FIVZM</v>
          </cell>
          <cell r="C107" t="str">
            <v>FI</v>
          </cell>
          <cell r="D107" t="str">
            <v>Fiesta Inn Veracruz Malecon</v>
          </cell>
          <cell r="E107" t="str">
            <v>ALTA</v>
          </cell>
          <cell r="F107">
            <v>44554</v>
          </cell>
          <cell r="G107">
            <v>44561</v>
          </cell>
          <cell r="H107" t="str">
            <v>SUPERIOR</v>
          </cell>
          <cell r="I107">
            <v>2</v>
          </cell>
          <cell r="J107">
            <v>1490</v>
          </cell>
          <cell r="K107"/>
        </row>
        <row r="108">
          <cell r="B108" t="str">
            <v>FIVZM</v>
          </cell>
          <cell r="C108" t="str">
            <v>FI</v>
          </cell>
          <cell r="D108" t="str">
            <v>Fiesta Inn Veracruz Malecon</v>
          </cell>
          <cell r="E108" t="str">
            <v>BAJA</v>
          </cell>
          <cell r="F108">
            <v>44197</v>
          </cell>
          <cell r="G108">
            <v>44288</v>
          </cell>
          <cell r="H108" t="str">
            <v>SUPERIOR</v>
          </cell>
          <cell r="I108">
            <v>3</v>
          </cell>
          <cell r="J108">
            <v>1010</v>
          </cell>
          <cell r="K108"/>
        </row>
        <row r="109">
          <cell r="B109" t="str">
            <v>FIVZM</v>
          </cell>
          <cell r="C109" t="str">
            <v>FI</v>
          </cell>
          <cell r="D109" t="str">
            <v>Fiesta Inn Veracruz Malecon</v>
          </cell>
          <cell r="E109" t="str">
            <v>BAJA</v>
          </cell>
          <cell r="F109">
            <v>44305</v>
          </cell>
          <cell r="G109">
            <v>44387</v>
          </cell>
          <cell r="H109" t="str">
            <v>SUPERIOR</v>
          </cell>
          <cell r="I109">
            <v>3</v>
          </cell>
          <cell r="J109">
            <v>1010</v>
          </cell>
          <cell r="K109"/>
        </row>
        <row r="110">
          <cell r="B110" t="str">
            <v>FIVZM</v>
          </cell>
          <cell r="C110" t="str">
            <v>FI</v>
          </cell>
          <cell r="D110" t="str">
            <v>Fiesta Inn Veracruz Malecon</v>
          </cell>
          <cell r="E110" t="str">
            <v>BAJA</v>
          </cell>
          <cell r="F110">
            <v>44425</v>
          </cell>
          <cell r="G110">
            <v>44553</v>
          </cell>
          <cell r="H110" t="str">
            <v>SUPERIOR</v>
          </cell>
          <cell r="I110">
            <v>3</v>
          </cell>
          <cell r="J110">
            <v>1010</v>
          </cell>
          <cell r="K110"/>
        </row>
        <row r="111">
          <cell r="B111" t="str">
            <v>FIVZP</v>
          </cell>
          <cell r="C111" t="str">
            <v>FI</v>
          </cell>
          <cell r="D111" t="str">
            <v>Fiesta Inn Veracruz Boca del Rio</v>
          </cell>
          <cell r="E111" t="str">
            <v>ALTA</v>
          </cell>
          <cell r="F111">
            <v>44289</v>
          </cell>
          <cell r="G111">
            <v>44304</v>
          </cell>
          <cell r="H111" t="str">
            <v>SUPERIOR</v>
          </cell>
          <cell r="I111">
            <v>2</v>
          </cell>
          <cell r="J111">
            <v>1605</v>
          </cell>
          <cell r="K111"/>
        </row>
        <row r="112">
          <cell r="B112" t="str">
            <v>FIVZP</v>
          </cell>
          <cell r="C112" t="str">
            <v>FI</v>
          </cell>
          <cell r="D112" t="str">
            <v>Fiesta Inn Veracruz Boca del Rio</v>
          </cell>
          <cell r="E112" t="str">
            <v>ALTA</v>
          </cell>
          <cell r="F112">
            <v>44388</v>
          </cell>
          <cell r="G112">
            <v>44059</v>
          </cell>
          <cell r="H112" t="str">
            <v>SUPERIOR</v>
          </cell>
          <cell r="I112">
            <v>2</v>
          </cell>
          <cell r="J112">
            <v>1605</v>
          </cell>
          <cell r="K112"/>
        </row>
        <row r="113">
          <cell r="B113" t="str">
            <v>FIVZP</v>
          </cell>
          <cell r="C113" t="str">
            <v>FI</v>
          </cell>
          <cell r="D113" t="str">
            <v>Fiesta Inn Veracruz Boca del Rio</v>
          </cell>
          <cell r="E113" t="str">
            <v>ALTA</v>
          </cell>
          <cell r="F113">
            <v>44554</v>
          </cell>
          <cell r="G113">
            <v>44561</v>
          </cell>
          <cell r="H113" t="str">
            <v>SUPERIOR</v>
          </cell>
          <cell r="I113">
            <v>3</v>
          </cell>
          <cell r="J113">
            <v>1605</v>
          </cell>
          <cell r="K113"/>
        </row>
        <row r="114">
          <cell r="B114" t="str">
            <v>FIVZP</v>
          </cell>
          <cell r="C114" t="str">
            <v>FI</v>
          </cell>
          <cell r="D114" t="str">
            <v>Fiesta Inn Veracruz Boca del Rio</v>
          </cell>
          <cell r="E114" t="str">
            <v>BAJA</v>
          </cell>
          <cell r="F114">
            <v>44197</v>
          </cell>
          <cell r="G114">
            <v>44288</v>
          </cell>
          <cell r="H114" t="str">
            <v>SUPERIOR</v>
          </cell>
          <cell r="I114">
            <v>3</v>
          </cell>
          <cell r="J114">
            <v>1150</v>
          </cell>
          <cell r="K114"/>
        </row>
        <row r="115">
          <cell r="B115" t="str">
            <v>FIVZP</v>
          </cell>
          <cell r="C115" t="str">
            <v>FI</v>
          </cell>
          <cell r="D115" t="str">
            <v>Fiesta Inn Veracruz Boca del Rio</v>
          </cell>
          <cell r="E115" t="str">
            <v>BAJA</v>
          </cell>
          <cell r="F115">
            <v>44305</v>
          </cell>
          <cell r="G115">
            <v>44387</v>
          </cell>
          <cell r="H115" t="str">
            <v>SUPERIOR</v>
          </cell>
          <cell r="I115">
            <v>3</v>
          </cell>
          <cell r="J115">
            <v>1180</v>
          </cell>
          <cell r="K115"/>
        </row>
        <row r="116">
          <cell r="B116" t="str">
            <v>FIVZP</v>
          </cell>
          <cell r="C116" t="str">
            <v>FI</v>
          </cell>
          <cell r="D116" t="str">
            <v>Fiesta Inn Veracruz Boca del Rio</v>
          </cell>
          <cell r="E116" t="str">
            <v>BAJA</v>
          </cell>
          <cell r="F116">
            <v>44425</v>
          </cell>
          <cell r="G116">
            <v>44553</v>
          </cell>
          <cell r="H116" t="str">
            <v>SUPERIOR</v>
          </cell>
          <cell r="I116">
            <v>3</v>
          </cell>
          <cell r="J116">
            <v>1180</v>
          </cell>
          <cell r="K116"/>
        </row>
        <row r="117">
          <cell r="B117" t="str">
            <v>FIXAL</v>
          </cell>
          <cell r="C117" t="str">
            <v>FI</v>
          </cell>
          <cell r="D117" t="str">
            <v>Fiesta Inn Xalapa</v>
          </cell>
          <cell r="E117" t="str">
            <v>Regular</v>
          </cell>
          <cell r="F117">
            <v>44197</v>
          </cell>
          <cell r="G117">
            <v>44620</v>
          </cell>
          <cell r="H117" t="str">
            <v>SUPERIOR</v>
          </cell>
          <cell r="I117">
            <v>3</v>
          </cell>
          <cell r="J117">
            <v>1000</v>
          </cell>
          <cell r="K117"/>
        </row>
        <row r="118">
          <cell r="B118" t="str">
            <v>FIZAC</v>
          </cell>
          <cell r="C118" t="str">
            <v>FI</v>
          </cell>
          <cell r="D118" t="str">
            <v xml:space="preserve">Fiesta Inn Zacatecas </v>
          </cell>
          <cell r="E118" t="str">
            <v>Regular</v>
          </cell>
          <cell r="F118">
            <v>44197</v>
          </cell>
          <cell r="G118">
            <v>44620</v>
          </cell>
          <cell r="H118" t="str">
            <v>SUPERIOR</v>
          </cell>
          <cell r="I118">
            <v>3</v>
          </cell>
          <cell r="J118">
            <v>1050</v>
          </cell>
          <cell r="K118"/>
        </row>
        <row r="119">
          <cell r="B119" t="str">
            <v>FICCL</v>
          </cell>
          <cell r="C119" t="str">
            <v>FI</v>
          </cell>
          <cell r="D119" t="str">
            <v>Fiesta Inn &amp; Loft Cd. Del Carmen</v>
          </cell>
          <cell r="E119" t="str">
            <v>Regular</v>
          </cell>
          <cell r="F119">
            <v>44197</v>
          </cell>
          <cell r="G119">
            <v>44620</v>
          </cell>
          <cell r="H119" t="str">
            <v>SUPERIOR</v>
          </cell>
          <cell r="I119">
            <v>3</v>
          </cell>
          <cell r="J119">
            <v>920</v>
          </cell>
          <cell r="K119"/>
        </row>
        <row r="120">
          <cell r="B120" t="str">
            <v>FXMTC</v>
          </cell>
          <cell r="C120" t="str">
            <v>FIX</v>
          </cell>
          <cell r="D120" t="str">
            <v>Fiesta Inn Express Monterrey Centro</v>
          </cell>
          <cell r="E120" t="str">
            <v>Regular</v>
          </cell>
          <cell r="F120">
            <v>44197</v>
          </cell>
          <cell r="G120">
            <v>44620</v>
          </cell>
          <cell r="H120" t="str">
            <v>SUPERIOR</v>
          </cell>
          <cell r="I120">
            <v>3</v>
          </cell>
          <cell r="J120">
            <v>990</v>
          </cell>
          <cell r="K120"/>
        </row>
        <row r="121">
          <cell r="B121" t="str">
            <v>FXPUE</v>
          </cell>
          <cell r="C121" t="str">
            <v>FIX</v>
          </cell>
          <cell r="D121" t="str">
            <v>Fiesta Inn Express &amp; Loft Puebla</v>
          </cell>
          <cell r="E121" t="str">
            <v>Regular</v>
          </cell>
          <cell r="F121">
            <v>44197</v>
          </cell>
          <cell r="G121">
            <v>44620</v>
          </cell>
          <cell r="H121" t="str">
            <v>SUPERIOR</v>
          </cell>
          <cell r="I121">
            <v>3</v>
          </cell>
          <cell r="J121">
            <v>900</v>
          </cell>
          <cell r="K121" t="str">
            <v>04/10/21-09/10/21</v>
          </cell>
        </row>
        <row r="122">
          <cell r="B122" t="str">
            <v>FXQOC</v>
          </cell>
          <cell r="C122" t="str">
            <v>FIX</v>
          </cell>
          <cell r="D122" t="str">
            <v>Fiesta Inn Express Queretaro</v>
          </cell>
          <cell r="E122" t="str">
            <v>Regular</v>
          </cell>
          <cell r="F122">
            <v>44197</v>
          </cell>
          <cell r="G122">
            <v>44620</v>
          </cell>
          <cell r="H122" t="str">
            <v>SUPERIOR</v>
          </cell>
          <cell r="I122">
            <v>3</v>
          </cell>
          <cell r="J122">
            <v>1160</v>
          </cell>
          <cell r="K122" t="str">
            <v>28/10/21-6/11/21</v>
          </cell>
        </row>
        <row r="123">
          <cell r="B123" t="str">
            <v>GCAMM</v>
          </cell>
          <cell r="C123" t="str">
            <v>G</v>
          </cell>
          <cell r="D123" t="str">
            <v>Gamma Campeche</v>
          </cell>
          <cell r="E123" t="str">
            <v>Regular</v>
          </cell>
          <cell r="F123">
            <v>44197</v>
          </cell>
          <cell r="G123">
            <v>44620</v>
          </cell>
          <cell r="H123" t="str">
            <v>SK/SD</v>
          </cell>
          <cell r="I123">
            <v>4</v>
          </cell>
          <cell r="J123">
            <v>1170</v>
          </cell>
          <cell r="K123"/>
        </row>
        <row r="124">
          <cell r="B124" t="str">
            <v>GCAMM</v>
          </cell>
          <cell r="C124" t="str">
            <v>G</v>
          </cell>
          <cell r="D124" t="str">
            <v>Gamma Campeche</v>
          </cell>
          <cell r="E124" t="str">
            <v>Regular</v>
          </cell>
          <cell r="F124">
            <v>44197</v>
          </cell>
          <cell r="G124">
            <v>44620</v>
          </cell>
          <cell r="H124" t="str">
            <v>SKO/SDO</v>
          </cell>
          <cell r="I124">
            <v>4</v>
          </cell>
          <cell r="J124">
            <v>1370</v>
          </cell>
          <cell r="K124"/>
        </row>
        <row r="125">
          <cell r="B125" t="str">
            <v>GCJLI</v>
          </cell>
          <cell r="C125" t="str">
            <v>G</v>
          </cell>
          <cell r="D125" t="str">
            <v>Gamma Ciudad Juarez</v>
          </cell>
          <cell r="E125" t="str">
            <v>Regular</v>
          </cell>
          <cell r="F125">
            <v>44197</v>
          </cell>
          <cell r="G125">
            <v>44620</v>
          </cell>
          <cell r="H125" t="str">
            <v>LK/LD</v>
          </cell>
          <cell r="I125">
            <v>4</v>
          </cell>
          <cell r="J125">
            <v>1220</v>
          </cell>
          <cell r="K125"/>
        </row>
        <row r="126">
          <cell r="B126" t="str">
            <v>GCUCE</v>
          </cell>
          <cell r="C126" t="str">
            <v>G</v>
          </cell>
          <cell r="D126" t="str">
            <v>Gamma Cancun Centro</v>
          </cell>
          <cell r="E126" t="str">
            <v>Regular</v>
          </cell>
          <cell r="F126">
            <v>44197</v>
          </cell>
          <cell r="G126">
            <v>44620</v>
          </cell>
          <cell r="H126" t="str">
            <v>SUPERIOR</v>
          </cell>
          <cell r="I126">
            <v>4</v>
          </cell>
          <cell r="J126">
            <v>800</v>
          </cell>
          <cell r="K126"/>
        </row>
        <row r="127">
          <cell r="B127" t="str">
            <v>GCVPP</v>
          </cell>
          <cell r="C127" t="str">
            <v>G</v>
          </cell>
          <cell r="D127" t="str">
            <v>Gamma Cuernavaca Puerto Paraiso</v>
          </cell>
          <cell r="E127" t="str">
            <v>Regular</v>
          </cell>
          <cell r="F127">
            <v>44197</v>
          </cell>
          <cell r="G127">
            <v>44620</v>
          </cell>
          <cell r="H127" t="str">
            <v>SI</v>
          </cell>
          <cell r="I127">
            <v>4</v>
          </cell>
          <cell r="J127">
            <v>922</v>
          </cell>
          <cell r="K127"/>
        </row>
        <row r="128">
          <cell r="B128" t="str">
            <v>GCVPP</v>
          </cell>
          <cell r="C128" t="str">
            <v>G</v>
          </cell>
          <cell r="D128" t="str">
            <v>Gamma Cuernavaca Puerto Paraiso</v>
          </cell>
          <cell r="E128" t="str">
            <v>Regular</v>
          </cell>
          <cell r="F128">
            <v>44197</v>
          </cell>
          <cell r="G128">
            <v>44620</v>
          </cell>
          <cell r="H128" t="str">
            <v>LK/LD</v>
          </cell>
          <cell r="I128">
            <v>4</v>
          </cell>
          <cell r="J128">
            <v>1072</v>
          </cell>
          <cell r="K128"/>
        </row>
        <row r="129">
          <cell r="B129" t="str">
            <v>GGDCH</v>
          </cell>
          <cell r="C129" t="str">
            <v>G</v>
          </cell>
          <cell r="D129" t="str">
            <v>Gamma Guadalajara Centro Histórico</v>
          </cell>
          <cell r="E129" t="str">
            <v>Regular</v>
          </cell>
          <cell r="F129">
            <v>44197</v>
          </cell>
          <cell r="G129">
            <v>44620</v>
          </cell>
          <cell r="H129" t="str">
            <v>SUPERIOR</v>
          </cell>
          <cell r="I129">
            <v>3</v>
          </cell>
          <cell r="J129">
            <v>800</v>
          </cell>
          <cell r="K129"/>
        </row>
        <row r="130">
          <cell r="B130" t="str">
            <v>GMEEC</v>
          </cell>
          <cell r="C130" t="str">
            <v>G</v>
          </cell>
          <cell r="D130" t="str">
            <v>Gamma Merida El Castellano</v>
          </cell>
          <cell r="E130" t="str">
            <v>Regular</v>
          </cell>
          <cell r="F130">
            <v>44197</v>
          </cell>
          <cell r="G130">
            <v>44620</v>
          </cell>
          <cell r="H130" t="str">
            <v>SK/SD</v>
          </cell>
          <cell r="I130">
            <v>4</v>
          </cell>
          <cell r="J130">
            <v>1298</v>
          </cell>
          <cell r="K130"/>
        </row>
        <row r="131">
          <cell r="B131" t="str">
            <v>GMIXP</v>
          </cell>
          <cell r="C131" t="str">
            <v>G</v>
          </cell>
          <cell r="D131" t="str">
            <v>Gamma Ixtapa</v>
          </cell>
          <cell r="E131" t="str">
            <v>Regular</v>
          </cell>
          <cell r="F131">
            <v>44197</v>
          </cell>
          <cell r="G131">
            <v>44620</v>
          </cell>
          <cell r="H131" t="str">
            <v>SK/SD</v>
          </cell>
          <cell r="I131">
            <v>4</v>
          </cell>
          <cell r="J131">
            <v>1051</v>
          </cell>
          <cell r="K131"/>
        </row>
        <row r="132">
          <cell r="B132" t="str">
            <v>GACCO</v>
          </cell>
          <cell r="C132" t="str">
            <v>G</v>
          </cell>
          <cell r="D132" t="str">
            <v>Gamma Acapulco Copacabana</v>
          </cell>
          <cell r="E132" t="str">
            <v>Regular</v>
          </cell>
          <cell r="F132">
            <v>44197</v>
          </cell>
          <cell r="G132">
            <v>44620</v>
          </cell>
          <cell r="H132" t="str">
            <v>DELUXE</v>
          </cell>
          <cell r="I132">
            <v>4</v>
          </cell>
          <cell r="J132">
            <v>1250</v>
          </cell>
          <cell r="K132" t="str">
            <v>20 Dic-03 Ene</v>
          </cell>
        </row>
        <row r="133">
          <cell r="B133" t="str">
            <v>GMPAC</v>
          </cell>
          <cell r="C133" t="str">
            <v>G</v>
          </cell>
          <cell r="D133" t="str">
            <v>Gamma Pachuca</v>
          </cell>
          <cell r="E133" t="str">
            <v>Regular</v>
          </cell>
          <cell r="F133">
            <v>44197</v>
          </cell>
          <cell r="G133">
            <v>44620</v>
          </cell>
          <cell r="H133" t="str">
            <v>SUPERIOR</v>
          </cell>
          <cell r="I133">
            <v>4</v>
          </cell>
          <cell r="J133">
            <v>1000</v>
          </cell>
          <cell r="K133"/>
        </row>
        <row r="134">
          <cell r="B134" t="str">
            <v>GMPCD</v>
          </cell>
          <cell r="C134" t="str">
            <v>G</v>
          </cell>
          <cell r="D134" t="str">
            <v>Gamma Playa del Carmen</v>
          </cell>
          <cell r="E134"/>
          <cell r="F134">
            <v>44197</v>
          </cell>
          <cell r="G134">
            <v>44620</v>
          </cell>
          <cell r="H134" t="str">
            <v>SK/SD</v>
          </cell>
          <cell r="I134">
            <v>4</v>
          </cell>
          <cell r="J134">
            <v>0</v>
          </cell>
          <cell r="K134"/>
        </row>
        <row r="135">
          <cell r="B135" t="str">
            <v>GMRBE</v>
          </cell>
          <cell r="C135" t="str">
            <v>G</v>
          </cell>
          <cell r="D135" t="str">
            <v>Gamma Morelia Beló</v>
          </cell>
          <cell r="E135" t="str">
            <v>Regular</v>
          </cell>
          <cell r="F135">
            <v>44197</v>
          </cell>
          <cell r="G135">
            <v>44620</v>
          </cell>
          <cell r="H135" t="str">
            <v>SK/SD</v>
          </cell>
          <cell r="I135">
            <v>4</v>
          </cell>
          <cell r="J135">
            <v>1062</v>
          </cell>
          <cell r="K135"/>
        </row>
        <row r="136">
          <cell r="B136" t="str">
            <v>GMTAN</v>
          </cell>
          <cell r="C136" t="str">
            <v>G</v>
          </cell>
          <cell r="D136" t="str">
            <v>Gamma Monterrey Ancira</v>
          </cell>
          <cell r="E136" t="str">
            <v>Regular</v>
          </cell>
          <cell r="F136">
            <v>44197</v>
          </cell>
          <cell r="G136">
            <v>44620</v>
          </cell>
          <cell r="H136" t="str">
            <v>SK/SD</v>
          </cell>
          <cell r="I136">
            <v>4</v>
          </cell>
          <cell r="J136">
            <v>1305</v>
          </cell>
          <cell r="K136"/>
        </row>
        <row r="137">
          <cell r="B137" t="str">
            <v>GMTAN</v>
          </cell>
          <cell r="C137" t="str">
            <v>G</v>
          </cell>
          <cell r="D137" t="str">
            <v>Gamma Monterrey Ancira</v>
          </cell>
          <cell r="E137" t="str">
            <v>Regular</v>
          </cell>
          <cell r="F137">
            <v>44197</v>
          </cell>
          <cell r="G137">
            <v>44620</v>
          </cell>
          <cell r="H137" t="str">
            <v>XK/XD</v>
          </cell>
          <cell r="I137">
            <v>4</v>
          </cell>
          <cell r="J137">
            <v>1755</v>
          </cell>
          <cell r="K137"/>
        </row>
        <row r="138">
          <cell r="B138" t="str">
            <v>GMZIC</v>
          </cell>
          <cell r="C138" t="str">
            <v>G</v>
          </cell>
          <cell r="D138" t="str">
            <v>Gamma Mazatlan The Inn Centro</v>
          </cell>
          <cell r="E138" t="str">
            <v>Regular</v>
          </cell>
          <cell r="F138">
            <v>44197</v>
          </cell>
          <cell r="G138">
            <v>44620</v>
          </cell>
          <cell r="H138" t="str">
            <v>SK/SD</v>
          </cell>
          <cell r="I138">
            <v>4</v>
          </cell>
          <cell r="J138">
            <v>1435</v>
          </cell>
          <cell r="K138"/>
        </row>
        <row r="139">
          <cell r="B139" t="str">
            <v>GORIF</v>
          </cell>
          <cell r="C139" t="str">
            <v>G</v>
          </cell>
          <cell r="D139" t="str">
            <v>Gamma Orizaba</v>
          </cell>
          <cell r="E139" t="str">
            <v>Regular</v>
          </cell>
          <cell r="F139">
            <v>44197</v>
          </cell>
          <cell r="G139">
            <v>44620</v>
          </cell>
          <cell r="H139" t="str">
            <v>SK/SD</v>
          </cell>
          <cell r="I139">
            <v>4</v>
          </cell>
          <cell r="J139">
            <v>1155</v>
          </cell>
          <cell r="K139"/>
        </row>
        <row r="140">
          <cell r="B140" t="str">
            <v>GORIF</v>
          </cell>
          <cell r="C140" t="str">
            <v>G</v>
          </cell>
          <cell r="D140" t="str">
            <v>Gamma Orizaba</v>
          </cell>
          <cell r="E140" t="str">
            <v>Regular</v>
          </cell>
          <cell r="F140">
            <v>44197</v>
          </cell>
          <cell r="G140">
            <v>44620</v>
          </cell>
          <cell r="H140" t="str">
            <v>LK/LD</v>
          </cell>
          <cell r="I140">
            <v>4</v>
          </cell>
          <cell r="J140">
            <v>1455</v>
          </cell>
          <cell r="K140"/>
        </row>
        <row r="141">
          <cell r="B141" t="str">
            <v>GTIOT</v>
          </cell>
          <cell r="C141" t="str">
            <v>G</v>
          </cell>
          <cell r="D141" t="str">
            <v>Gamma Tijuana</v>
          </cell>
          <cell r="E141" t="str">
            <v>Regular</v>
          </cell>
          <cell r="F141">
            <v>44197</v>
          </cell>
          <cell r="G141">
            <v>44620</v>
          </cell>
          <cell r="H141" t="str">
            <v>SUPERIOR</v>
          </cell>
          <cell r="I141">
            <v>3</v>
          </cell>
          <cell r="J141">
            <v>1350</v>
          </cell>
          <cell r="K141"/>
        </row>
        <row r="142">
          <cell r="B142" t="str">
            <v>GTMZD</v>
          </cell>
          <cell r="C142" t="str">
            <v>G</v>
          </cell>
          <cell r="D142" t="str">
            <v>Gamma Tampico</v>
          </cell>
          <cell r="E142" t="str">
            <v>Regular</v>
          </cell>
          <cell r="F142">
            <v>44197</v>
          </cell>
          <cell r="G142">
            <v>44620</v>
          </cell>
          <cell r="H142" t="str">
            <v>SK/SD</v>
          </cell>
          <cell r="I142">
            <v>4</v>
          </cell>
          <cell r="J142">
            <v>1080</v>
          </cell>
          <cell r="K142"/>
        </row>
        <row r="143">
          <cell r="B143" t="str">
            <v>GVZBO</v>
          </cell>
          <cell r="C143" t="str">
            <v>G</v>
          </cell>
          <cell r="D143" t="str">
            <v>Gamma Veracruz Boca del Río</v>
          </cell>
          <cell r="E143" t="str">
            <v>Regular</v>
          </cell>
          <cell r="F143">
            <v>44197</v>
          </cell>
          <cell r="G143">
            <v>44620</v>
          </cell>
          <cell r="H143" t="str">
            <v>SK/SD</v>
          </cell>
          <cell r="I143">
            <v>4</v>
          </cell>
          <cell r="J143">
            <v>808</v>
          </cell>
          <cell r="K143"/>
        </row>
        <row r="144">
          <cell r="B144" t="str">
            <v>GXANU</v>
          </cell>
          <cell r="C144" t="str">
            <v>G</v>
          </cell>
          <cell r="D144" t="str">
            <v>Gamma Nubara Xalapa</v>
          </cell>
          <cell r="E144" t="str">
            <v>Regular</v>
          </cell>
          <cell r="F144">
            <v>44197</v>
          </cell>
          <cell r="G144">
            <v>44620</v>
          </cell>
          <cell r="H144" t="str">
            <v>SK/SD</v>
          </cell>
          <cell r="I144">
            <v>4</v>
          </cell>
          <cell r="J144">
            <v>1170</v>
          </cell>
          <cell r="K144"/>
        </row>
        <row r="145">
          <cell r="B145" t="str">
            <v>IOH</v>
          </cell>
          <cell r="C145" t="str">
            <v>IOH</v>
          </cell>
          <cell r="D145" t="str">
            <v>IOH Mérida</v>
          </cell>
          <cell r="E145" t="str">
            <v>Regular</v>
          </cell>
          <cell r="F145">
            <v>44197</v>
          </cell>
          <cell r="G145">
            <v>44620</v>
          </cell>
          <cell r="H145" t="str">
            <v>RSK/PSK/WSK</v>
          </cell>
          <cell r="I145">
            <v>3</v>
          </cell>
          <cell r="J145">
            <v>1650</v>
          </cell>
          <cell r="K145"/>
        </row>
        <row r="146">
          <cell r="B146" t="str">
            <v>GSAPB</v>
          </cell>
          <cell r="C146" t="str">
            <v>G</v>
          </cell>
          <cell r="D146" t="str">
            <v>Gamma Rincón de Santiago</v>
          </cell>
          <cell r="E146" t="str">
            <v>Regular</v>
          </cell>
          <cell r="F146">
            <v>44197</v>
          </cell>
          <cell r="G146">
            <v>44620</v>
          </cell>
          <cell r="H146" t="str">
            <v>SQ/SD</v>
          </cell>
          <cell r="I146">
            <v>4</v>
          </cell>
          <cell r="J146">
            <v>1831</v>
          </cell>
          <cell r="K146"/>
        </row>
        <row r="147">
          <cell r="B147" t="str">
            <v>GSAPB</v>
          </cell>
          <cell r="C147" t="str">
            <v>G</v>
          </cell>
          <cell r="D147" t="str">
            <v>Gamma Rincón de Santiago</v>
          </cell>
          <cell r="E147" t="str">
            <v>Regular</v>
          </cell>
          <cell r="F147">
            <v>44197</v>
          </cell>
          <cell r="G147">
            <v>44620</v>
          </cell>
          <cell r="H147" t="str">
            <v>LQ/LD</v>
          </cell>
          <cell r="I147">
            <v>4</v>
          </cell>
          <cell r="J147">
            <v>2531</v>
          </cell>
          <cell r="K147"/>
        </row>
        <row r="148">
          <cell r="B148" t="str">
            <v>GMRVB</v>
          </cell>
          <cell r="C148" t="str">
            <v>G</v>
          </cell>
          <cell r="D148" t="str">
            <v>Gamma Morelia Vista Bella</v>
          </cell>
          <cell r="E148" t="str">
            <v>Regular</v>
          </cell>
          <cell r="F148">
            <v>44197</v>
          </cell>
          <cell r="G148">
            <v>44620</v>
          </cell>
          <cell r="H148" t="str">
            <v>LK/LD</v>
          </cell>
          <cell r="I148">
            <v>4</v>
          </cell>
          <cell r="J148">
            <v>2025</v>
          </cell>
          <cell r="K148"/>
        </row>
        <row r="149">
          <cell r="B149" t="str">
            <v>CSMIR</v>
          </cell>
          <cell r="C149" t="str">
            <v>G</v>
          </cell>
          <cell r="D149" t="str">
            <v>Ilo Rojo San Miguel de Allende</v>
          </cell>
          <cell r="E149" t="str">
            <v>Regular</v>
          </cell>
          <cell r="F149">
            <v>44197</v>
          </cell>
          <cell r="G149">
            <v>44620</v>
          </cell>
          <cell r="H149" t="str">
            <v>SK/SD</v>
          </cell>
          <cell r="I149">
            <v>4</v>
          </cell>
          <cell r="J149">
            <v>2520</v>
          </cell>
          <cell r="K149"/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34.xml"/><Relationship Id="rId20" Type="http://schemas.openxmlformats.org/officeDocument/2006/relationships/comments" Target="../comments1.xml"/><Relationship Id="rId1" Type="http://schemas.openxmlformats.org/officeDocument/2006/relationships/hyperlink" Target="http://www.fiestamericana.com/es/web/viaja" TargetMode="External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5" Type="http://schemas.openxmlformats.org/officeDocument/2006/relationships/ctrlProp" Target="../ctrlProps/ctrlProp23.xml"/><Relationship Id="rId15" Type="http://schemas.openxmlformats.org/officeDocument/2006/relationships/ctrlProp" Target="../ctrlProps/ctrlProp33.xml"/><Relationship Id="rId10" Type="http://schemas.openxmlformats.org/officeDocument/2006/relationships/ctrlProp" Target="../ctrlProps/ctrlProp28.xml"/><Relationship Id="rId19" Type="http://schemas.openxmlformats.org/officeDocument/2006/relationships/ctrlProp" Target="../ctrlProps/ctrlProp3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27.xml"/><Relationship Id="rId14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showGridLines="0" zoomScaleNormal="100" workbookViewId="0">
      <selection activeCell="K20" sqref="K20:L20"/>
    </sheetView>
  </sheetViews>
  <sheetFormatPr defaultColWidth="9.109375" defaultRowHeight="13.2" x14ac:dyDescent="0.25"/>
  <cols>
    <col min="1" max="1" width="1.109375" style="35" customWidth="1"/>
    <col min="2" max="2" width="1.5546875" style="35" customWidth="1"/>
    <col min="3" max="3" width="10.109375" style="35" customWidth="1"/>
    <col min="4" max="4" width="15.33203125" style="35" customWidth="1"/>
    <col min="5" max="5" width="10.109375" style="35" customWidth="1"/>
    <col min="6" max="6" width="2.6640625" style="35" customWidth="1"/>
    <col min="7" max="7" width="9.109375" style="35" customWidth="1"/>
    <col min="8" max="8" width="9.109375" style="35"/>
    <col min="9" max="9" width="3.44140625" style="35" customWidth="1"/>
    <col min="10" max="10" width="9.109375" style="35"/>
    <col min="11" max="11" width="10.33203125" style="35" customWidth="1"/>
    <col min="12" max="13" width="9.33203125" style="35" customWidth="1"/>
    <col min="14" max="16" width="9.33203125" style="35" hidden="1" customWidth="1"/>
    <col min="17" max="17" width="2.109375" style="35" customWidth="1"/>
    <col min="18" max="20" width="9.109375" style="2"/>
    <col min="21" max="21" width="3.33203125" style="2" bestFit="1" customWidth="1"/>
    <col min="22" max="22" width="41.6640625" style="2" bestFit="1" customWidth="1"/>
    <col min="23" max="16384" width="9.109375" style="2"/>
  </cols>
  <sheetData>
    <row r="1" spans="2:18" ht="6" customHeight="1" x14ac:dyDescent="0.25"/>
    <row r="2" spans="2:18" ht="9" customHeight="1" x14ac:dyDescent="0.25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8" x14ac:dyDescent="0.25">
      <c r="B3" s="39"/>
      <c r="C3" s="312" t="s">
        <v>10</v>
      </c>
      <c r="D3" s="312"/>
      <c r="E3" s="312"/>
      <c r="F3" s="312"/>
      <c r="G3" s="312"/>
      <c r="H3" s="312"/>
      <c r="I3" s="312"/>
      <c r="J3" s="312"/>
      <c r="K3" s="312"/>
      <c r="L3" s="40"/>
      <c r="M3" s="40"/>
      <c r="N3" s="40"/>
      <c r="O3" s="40"/>
      <c r="P3" s="40"/>
      <c r="Q3" s="41"/>
    </row>
    <row r="4" spans="2:18" ht="5.25" customHeight="1" x14ac:dyDescent="0.25">
      <c r="B4" s="39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1"/>
    </row>
    <row r="5" spans="2:18" ht="14.25" customHeight="1" x14ac:dyDescent="0.25">
      <c r="B5" s="39"/>
      <c r="C5" s="313" t="s">
        <v>15</v>
      </c>
      <c r="D5" s="314"/>
      <c r="E5" s="315"/>
      <c r="F5" s="43"/>
      <c r="G5" s="316" t="s">
        <v>13</v>
      </c>
      <c r="H5" s="317"/>
      <c r="I5" s="43"/>
      <c r="J5" s="318" t="s">
        <v>14</v>
      </c>
      <c r="K5" s="319"/>
      <c r="L5" s="319"/>
      <c r="M5" s="320"/>
      <c r="N5" s="44"/>
      <c r="O5" s="44"/>
      <c r="P5" s="44"/>
      <c r="Q5" s="41"/>
    </row>
    <row r="6" spans="2:18" ht="15" customHeight="1" x14ac:dyDescent="0.25">
      <c r="B6" s="39"/>
      <c r="C6" s="42"/>
      <c r="D6" s="324" t="s">
        <v>385</v>
      </c>
      <c r="E6" s="324"/>
      <c r="F6" s="42"/>
      <c r="G6" s="40" t="s">
        <v>12</v>
      </c>
      <c r="H6" s="42"/>
      <c r="I6" s="42"/>
      <c r="J6" s="42"/>
      <c r="K6" s="42"/>
      <c r="L6" s="42"/>
      <c r="M6" s="42"/>
      <c r="N6" s="45"/>
      <c r="O6" s="45"/>
      <c r="P6" s="45"/>
      <c r="Q6" s="41"/>
    </row>
    <row r="7" spans="2:18" x14ac:dyDescent="0.25">
      <c r="B7" s="39"/>
      <c r="C7" s="46" t="s">
        <v>11</v>
      </c>
      <c r="D7" s="325" t="s">
        <v>561</v>
      </c>
      <c r="E7" s="326"/>
      <c r="F7" s="42"/>
      <c r="G7" s="321" t="s">
        <v>562</v>
      </c>
      <c r="H7" s="322"/>
      <c r="I7" s="322"/>
      <c r="J7" s="322"/>
      <c r="K7" s="322"/>
      <c r="L7" s="322"/>
      <c r="M7" s="323"/>
      <c r="N7" s="12"/>
      <c r="O7" s="12"/>
      <c r="P7" s="12"/>
      <c r="Q7" s="41"/>
    </row>
    <row r="8" spans="2:18" ht="5.25" customHeight="1" x14ac:dyDescent="0.25">
      <c r="B8" s="39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5"/>
      <c r="O8" s="45"/>
      <c r="P8" s="45"/>
      <c r="Q8" s="41"/>
    </row>
    <row r="9" spans="2:18" x14ac:dyDescent="0.25">
      <c r="B9" s="39"/>
      <c r="C9" s="46" t="s">
        <v>0</v>
      </c>
      <c r="D9" s="42"/>
      <c r="E9" s="42"/>
      <c r="F9" s="42"/>
      <c r="G9" s="321" t="s">
        <v>563</v>
      </c>
      <c r="H9" s="322"/>
      <c r="I9" s="322"/>
      <c r="J9" s="322"/>
      <c r="K9" s="322"/>
      <c r="L9" s="322"/>
      <c r="M9" s="323"/>
      <c r="N9" s="12"/>
      <c r="O9" s="12"/>
      <c r="P9" s="12"/>
      <c r="Q9" s="41"/>
      <c r="R9" s="2" t="str">
        <f>UPPER(G9)</f>
        <v>DESAYUNO BUFFET EN CONSORCIOS BCD,CTS,CWT, CORTE INGLÉS Y  CREATOUR</v>
      </c>
    </row>
    <row r="10" spans="2:18" ht="4.5" customHeight="1" x14ac:dyDescent="0.25">
      <c r="B10" s="39"/>
      <c r="C10" s="46"/>
      <c r="D10" s="42"/>
      <c r="E10" s="42"/>
      <c r="F10" s="42"/>
      <c r="G10" s="47"/>
      <c r="H10" s="47"/>
      <c r="I10" s="47"/>
      <c r="J10" s="47"/>
      <c r="K10" s="47"/>
      <c r="L10" s="47"/>
      <c r="M10" s="42"/>
      <c r="N10" s="45"/>
      <c r="O10" s="45"/>
      <c r="P10" s="45"/>
      <c r="Q10" s="41"/>
    </row>
    <row r="11" spans="2:18" ht="13.5" customHeight="1" x14ac:dyDescent="0.25">
      <c r="B11" s="39"/>
      <c r="C11" s="46" t="s">
        <v>56</v>
      </c>
      <c r="D11" s="42"/>
      <c r="E11" s="42"/>
      <c r="F11" s="42"/>
      <c r="G11" s="321" t="s">
        <v>562</v>
      </c>
      <c r="H11" s="322"/>
      <c r="I11" s="322"/>
      <c r="J11" s="322"/>
      <c r="K11" s="322"/>
      <c r="L11" s="322"/>
      <c r="M11" s="323"/>
      <c r="N11" s="12"/>
      <c r="O11" s="12"/>
      <c r="P11" s="12"/>
      <c r="Q11" s="41"/>
    </row>
    <row r="12" spans="2:18" ht="4.5" customHeight="1" x14ac:dyDescent="0.25">
      <c r="B12" s="39"/>
      <c r="C12" s="46"/>
      <c r="D12" s="42"/>
      <c r="E12" s="42"/>
      <c r="F12" s="42"/>
      <c r="G12" s="47"/>
      <c r="H12" s="47"/>
      <c r="I12" s="47"/>
      <c r="J12" s="47"/>
      <c r="K12" s="47"/>
      <c r="L12" s="47"/>
      <c r="M12" s="42"/>
      <c r="N12" s="45"/>
      <c r="O12" s="45"/>
      <c r="P12" s="45"/>
      <c r="Q12" s="41"/>
    </row>
    <row r="13" spans="2:18" x14ac:dyDescent="0.25">
      <c r="B13" s="39"/>
      <c r="C13" s="46" t="s">
        <v>9</v>
      </c>
      <c r="D13" s="42"/>
      <c r="E13" s="42"/>
      <c r="F13" s="47"/>
      <c r="G13" s="327" t="s">
        <v>564</v>
      </c>
      <c r="H13" s="328"/>
      <c r="I13" s="328"/>
      <c r="J13" s="328"/>
      <c r="K13" s="328"/>
      <c r="L13" s="328"/>
      <c r="M13" s="329"/>
      <c r="N13" s="14"/>
      <c r="O13" s="14"/>
      <c r="P13" s="14"/>
      <c r="Q13" s="41"/>
    </row>
    <row r="14" spans="2:18" ht="6" customHeight="1" x14ac:dyDescent="0.25">
      <c r="B14" s="39"/>
      <c r="C14" s="46"/>
      <c r="D14" s="42"/>
      <c r="E14" s="42"/>
      <c r="F14" s="47"/>
      <c r="G14" s="47"/>
      <c r="H14" s="47"/>
      <c r="I14" s="47"/>
      <c r="J14" s="47"/>
      <c r="K14" s="47"/>
      <c r="L14" s="47"/>
      <c r="M14" s="42"/>
      <c r="N14" s="45"/>
      <c r="O14" s="45"/>
      <c r="P14" s="45"/>
      <c r="Q14" s="41"/>
    </row>
    <row r="15" spans="2:18" ht="15" customHeight="1" x14ac:dyDescent="0.25">
      <c r="B15" s="39"/>
      <c r="C15" s="46" t="s">
        <v>7</v>
      </c>
      <c r="D15" s="42"/>
      <c r="E15" s="42"/>
      <c r="F15" s="42"/>
      <c r="G15" s="327" t="s">
        <v>565</v>
      </c>
      <c r="H15" s="328"/>
      <c r="I15" s="328"/>
      <c r="J15" s="328"/>
      <c r="K15" s="328"/>
      <c r="L15" s="328"/>
      <c r="M15" s="329"/>
      <c r="N15" s="45"/>
      <c r="O15" s="45"/>
      <c r="P15" s="45"/>
      <c r="Q15" s="41"/>
    </row>
    <row r="16" spans="2:18" x14ac:dyDescent="0.25">
      <c r="B16" s="39"/>
      <c r="C16" s="46"/>
      <c r="D16" s="42"/>
      <c r="E16" s="42"/>
      <c r="F16" s="47"/>
      <c r="G16" s="47"/>
      <c r="H16" s="47"/>
      <c r="I16" s="47"/>
      <c r="J16" s="47"/>
      <c r="K16" s="47"/>
      <c r="L16" s="47"/>
      <c r="M16" s="42"/>
      <c r="N16" s="14"/>
      <c r="O16" s="14"/>
      <c r="P16" s="14"/>
      <c r="Q16" s="41"/>
    </row>
    <row r="17" spans="2:22" ht="14.25" customHeight="1" x14ac:dyDescent="0.3">
      <c r="B17" s="39"/>
      <c r="C17" s="46" t="s">
        <v>2</v>
      </c>
      <c r="D17" s="7" t="s">
        <v>17</v>
      </c>
      <c r="E17" s="42"/>
      <c r="F17" s="48"/>
      <c r="G17"/>
      <c r="H17"/>
      <c r="I17"/>
      <c r="J17"/>
      <c r="K17"/>
      <c r="N17" s="42"/>
      <c r="O17" s="42"/>
      <c r="P17" s="42"/>
      <c r="Q17" s="41"/>
    </row>
    <row r="18" spans="2:22" x14ac:dyDescent="0.25">
      <c r="B18" s="39"/>
      <c r="C18" s="42"/>
      <c r="D18" s="42"/>
      <c r="E18" s="42"/>
      <c r="F18" s="48"/>
      <c r="G18" s="48"/>
      <c r="H18" s="48"/>
      <c r="I18" s="48"/>
      <c r="J18" s="48"/>
      <c r="L18" s="48"/>
      <c r="M18" s="42"/>
      <c r="Q18" s="41"/>
    </row>
    <row r="19" spans="2:22" ht="15.75" customHeight="1" x14ac:dyDescent="0.25">
      <c r="B19" s="39"/>
      <c r="C19" s="46" t="s">
        <v>3</v>
      </c>
      <c r="H19" s="312" t="s">
        <v>6</v>
      </c>
      <c r="I19" s="312"/>
      <c r="J19" s="330"/>
      <c r="K19" s="8">
        <v>44378</v>
      </c>
      <c r="L19" s="8">
        <v>44469</v>
      </c>
      <c r="N19" s="42"/>
      <c r="O19" s="42"/>
      <c r="P19" s="42"/>
      <c r="Q19" s="41"/>
    </row>
    <row r="20" spans="2:22" ht="15.75" customHeight="1" x14ac:dyDescent="0.25">
      <c r="B20" s="39"/>
      <c r="C20" s="313" t="s">
        <v>36</v>
      </c>
      <c r="D20" s="314"/>
      <c r="E20" s="314"/>
      <c r="F20" s="315"/>
      <c r="H20" s="312" t="s">
        <v>536</v>
      </c>
      <c r="I20" s="312"/>
      <c r="J20" s="330"/>
      <c r="K20" s="8">
        <v>44378</v>
      </c>
      <c r="L20" s="8">
        <v>44469</v>
      </c>
      <c r="Q20" s="41"/>
      <c r="T20" s="66" t="s">
        <v>382</v>
      </c>
      <c r="V20" s="3"/>
    </row>
    <row r="21" spans="2:22" ht="15" customHeight="1" x14ac:dyDescent="0.25">
      <c r="B21" s="39"/>
      <c r="H21" s="42"/>
      <c r="I21" s="42"/>
      <c r="J21" s="42"/>
      <c r="K21" s="42"/>
      <c r="L21" s="42"/>
      <c r="M21" s="42"/>
      <c r="Q21" s="41"/>
      <c r="T21" s="65" t="b">
        <v>0</v>
      </c>
      <c r="V21" s="3"/>
    </row>
    <row r="22" spans="2:22" x14ac:dyDescent="0.25">
      <c r="B22" s="39"/>
      <c r="C22" s="46" t="s">
        <v>55</v>
      </c>
      <c r="D22" s="42"/>
      <c r="E22" s="42"/>
      <c r="F22" s="42"/>
      <c r="G22" s="42"/>
      <c r="H22" s="46" t="s">
        <v>53</v>
      </c>
      <c r="I22" s="42"/>
      <c r="J22" s="42"/>
      <c r="K22" s="46" t="s">
        <v>54</v>
      </c>
      <c r="L22" s="42"/>
      <c r="M22" s="42"/>
      <c r="N22" s="42"/>
      <c r="O22" s="42"/>
      <c r="P22" s="42"/>
      <c r="Q22" s="41"/>
      <c r="T22" s="65" t="b">
        <v>1</v>
      </c>
    </row>
    <row r="23" spans="2:22" x14ac:dyDescent="0.25">
      <c r="B23" s="39"/>
      <c r="C23" s="45"/>
      <c r="D23" s="335"/>
      <c r="E23" s="335"/>
      <c r="F23" s="42"/>
      <c r="G23" s="40" t="s">
        <v>16</v>
      </c>
      <c r="H23" s="331" t="s">
        <v>725</v>
      </c>
      <c r="I23" s="332"/>
      <c r="J23" s="42"/>
      <c r="K23" s="331"/>
      <c r="L23" s="332"/>
      <c r="M23" s="42"/>
      <c r="N23" s="42"/>
      <c r="O23" s="42"/>
      <c r="P23" s="42"/>
      <c r="Q23" s="41"/>
      <c r="T23" s="65" t="b">
        <v>1</v>
      </c>
    </row>
    <row r="24" spans="2:22" x14ac:dyDescent="0.25">
      <c r="B24" s="39"/>
      <c r="C24" s="42" t="s">
        <v>58</v>
      </c>
      <c r="D24" s="333" t="s">
        <v>566</v>
      </c>
      <c r="E24" s="334"/>
      <c r="F24" s="42"/>
      <c r="G24" s="40" t="s">
        <v>1</v>
      </c>
      <c r="H24" s="331" t="s">
        <v>725</v>
      </c>
      <c r="I24" s="332"/>
      <c r="J24" s="42"/>
      <c r="K24" s="42"/>
      <c r="L24" s="42"/>
      <c r="M24" s="42"/>
      <c r="N24" s="42"/>
      <c r="O24" s="42"/>
      <c r="P24" s="42"/>
      <c r="Q24" s="41"/>
      <c r="T24" s="65" t="b">
        <v>0</v>
      </c>
    </row>
    <row r="25" spans="2:22" ht="6" customHeight="1" x14ac:dyDescent="0.25">
      <c r="B25" s="39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1"/>
      <c r="T25" s="65" t="b">
        <v>1</v>
      </c>
    </row>
    <row r="26" spans="2:22" ht="12.75" customHeight="1" x14ac:dyDescent="0.25">
      <c r="B26" s="39"/>
      <c r="C26" s="298" t="s">
        <v>4</v>
      </c>
      <c r="D26" s="298"/>
      <c r="E26" s="298"/>
      <c r="F26" s="47"/>
      <c r="G26" s="47" t="s">
        <v>29</v>
      </c>
      <c r="H26" s="47"/>
      <c r="I26" s="47"/>
      <c r="J26" s="47" t="s">
        <v>30</v>
      </c>
      <c r="L26" s="47"/>
      <c r="M26" s="47"/>
      <c r="N26" s="42"/>
      <c r="O26" s="42"/>
      <c r="P26" s="42"/>
      <c r="Q26" s="41"/>
      <c r="T26" s="65" t="b">
        <v>0</v>
      </c>
    </row>
    <row r="27" spans="2:22" ht="12.75" customHeight="1" x14ac:dyDescent="0.25">
      <c r="B27" s="39"/>
      <c r="C27" s="49"/>
      <c r="D27" s="49"/>
      <c r="E27" s="49"/>
      <c r="F27" s="47"/>
      <c r="G27" s="67" t="s">
        <v>383</v>
      </c>
      <c r="H27" s="47"/>
      <c r="I27" s="47"/>
      <c r="J27" s="47"/>
      <c r="K27" s="47"/>
      <c r="L27" s="47"/>
      <c r="M27" s="42"/>
      <c r="N27" s="47"/>
      <c r="O27" s="47"/>
      <c r="P27" s="47"/>
      <c r="Q27" s="41"/>
    </row>
    <row r="28" spans="2:22" ht="6.75" customHeight="1" x14ac:dyDescent="0.25">
      <c r="B28" s="39"/>
      <c r="C28" s="42"/>
      <c r="D28" s="42"/>
      <c r="E28" s="42"/>
      <c r="F28" s="42"/>
      <c r="G28" s="50"/>
      <c r="H28" s="45"/>
      <c r="I28" s="42"/>
      <c r="J28" s="42"/>
      <c r="K28" s="42"/>
      <c r="L28" s="42"/>
      <c r="M28" s="42"/>
      <c r="N28" s="42"/>
      <c r="O28" s="42"/>
      <c r="P28" s="42"/>
      <c r="Q28" s="41"/>
    </row>
    <row r="29" spans="2:22" x14ac:dyDescent="0.25">
      <c r="B29" s="39"/>
      <c r="C29" s="42"/>
      <c r="D29" s="42"/>
      <c r="E29" s="42"/>
      <c r="F29" s="42"/>
      <c r="G29" s="10"/>
      <c r="H29" s="3" t="s">
        <v>384</v>
      </c>
      <c r="I29" s="42"/>
      <c r="J29" s="42"/>
      <c r="K29" s="42"/>
      <c r="L29" s="42"/>
      <c r="M29" s="42"/>
      <c r="N29" s="42"/>
      <c r="O29" s="42"/>
      <c r="P29" s="42"/>
      <c r="Q29" s="41"/>
    </row>
    <row r="30" spans="2:22" ht="15.6" x14ac:dyDescent="0.3">
      <c r="B30" s="39"/>
      <c r="C30" s="42"/>
      <c r="D30" s="42"/>
      <c r="E30" s="42"/>
      <c r="F30" s="42"/>
      <c r="G30" s="10"/>
      <c r="H30" s="3" t="s">
        <v>384</v>
      </c>
      <c r="I30" s="42"/>
      <c r="J30" s="42"/>
      <c r="K30" s="42"/>
      <c r="L30" s="42"/>
      <c r="M30" s="42"/>
      <c r="N30" s="42"/>
      <c r="O30" s="42"/>
      <c r="P30" s="42"/>
      <c r="Q30" s="41"/>
      <c r="V30" s="4"/>
    </row>
    <row r="31" spans="2:22" x14ac:dyDescent="0.25">
      <c r="B31" s="39"/>
      <c r="C31" s="42"/>
      <c r="D31" s="42"/>
      <c r="E31" s="42"/>
      <c r="F31" s="42"/>
      <c r="G31" s="10"/>
      <c r="H31" s="3" t="s">
        <v>384</v>
      </c>
      <c r="I31" s="42"/>
      <c r="J31" s="42"/>
      <c r="K31" s="42"/>
      <c r="L31" s="42"/>
      <c r="M31" s="42"/>
      <c r="N31" s="42"/>
      <c r="O31" s="42"/>
      <c r="P31" s="42"/>
      <c r="Q31" s="41"/>
    </row>
    <row r="32" spans="2:22" ht="15" customHeight="1" x14ac:dyDescent="0.25">
      <c r="B32" s="39"/>
      <c r="C32" s="42"/>
      <c r="D32" s="42"/>
      <c r="E32" s="42"/>
      <c r="F32" s="42"/>
      <c r="G32" s="10">
        <v>0.1</v>
      </c>
      <c r="H32" s="42" t="s">
        <v>5</v>
      </c>
      <c r="I32" s="42"/>
      <c r="J32" s="42"/>
      <c r="K32" s="42"/>
      <c r="L32" s="42"/>
      <c r="M32" s="42"/>
      <c r="N32" s="42"/>
      <c r="O32" s="42"/>
      <c r="P32" s="42"/>
      <c r="Q32" s="41"/>
      <c r="T32" s="2" t="s">
        <v>57</v>
      </c>
    </row>
    <row r="33" spans="1:22" x14ac:dyDescent="0.25">
      <c r="B33" s="39"/>
      <c r="D33" s="42"/>
      <c r="E33" s="42"/>
      <c r="F33" s="42"/>
      <c r="G33" s="9" t="s">
        <v>65</v>
      </c>
      <c r="H33" s="42" t="s">
        <v>51</v>
      </c>
      <c r="I33" s="42"/>
      <c r="J33" s="42"/>
      <c r="K33" s="42"/>
      <c r="L33" s="42"/>
      <c r="M33" s="42"/>
      <c r="N33" s="42"/>
      <c r="O33" s="42"/>
      <c r="P33" s="42"/>
      <c r="Q33" s="41"/>
    </row>
    <row r="34" spans="1:22" x14ac:dyDescent="0.25">
      <c r="B34" s="39"/>
      <c r="D34" s="42"/>
      <c r="E34" s="42"/>
      <c r="F34" s="42"/>
      <c r="G34" s="15"/>
      <c r="H34" s="45"/>
      <c r="I34" s="42"/>
      <c r="J34" s="42"/>
      <c r="K34" s="42"/>
      <c r="L34" s="42"/>
      <c r="M34" s="42"/>
      <c r="N34" s="42"/>
      <c r="O34" s="42"/>
      <c r="P34" s="42"/>
      <c r="Q34" s="41"/>
    </row>
    <row r="35" spans="1:22" x14ac:dyDescent="0.25">
      <c r="B35" s="39"/>
      <c r="D35" s="42"/>
      <c r="E35" s="42"/>
      <c r="F35" s="42"/>
      <c r="G35" s="15"/>
      <c r="H35" s="45"/>
      <c r="I35" s="42"/>
      <c r="J35" s="42"/>
      <c r="K35" s="42"/>
      <c r="L35" s="42"/>
      <c r="M35" s="42"/>
      <c r="N35" s="42"/>
      <c r="O35" s="42"/>
      <c r="P35" s="42"/>
      <c r="Q35" s="41"/>
    </row>
    <row r="36" spans="1:22" x14ac:dyDescent="0.25">
      <c r="B36" s="39"/>
      <c r="C36" s="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1"/>
    </row>
    <row r="37" spans="1:22" ht="14.4" x14ac:dyDescent="0.3">
      <c r="B37" s="39"/>
      <c r="C37" s="51" t="s">
        <v>52</v>
      </c>
      <c r="D37" s="42"/>
      <c r="E37" s="42"/>
      <c r="F37" s="42"/>
      <c r="G37" s="42"/>
      <c r="H37" s="42"/>
      <c r="I37" s="42"/>
      <c r="J37" s="42"/>
      <c r="K37"/>
      <c r="L37"/>
      <c r="M37"/>
      <c r="N37"/>
      <c r="O37" s="42"/>
      <c r="P37" s="42"/>
      <c r="Q37" s="41"/>
    </row>
    <row r="38" spans="1:22" x14ac:dyDescent="0.25">
      <c r="B38" s="39"/>
      <c r="C38" s="5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1"/>
    </row>
    <row r="39" spans="1:22" s="18" customFormat="1" ht="36" customHeight="1" x14ac:dyDescent="0.3">
      <c r="A39" s="52"/>
      <c r="B39" s="53"/>
      <c r="C39" s="52"/>
      <c r="D39" s="54" t="s">
        <v>68</v>
      </c>
      <c r="E39" s="308" t="s">
        <v>570</v>
      </c>
      <c r="F39" s="308"/>
      <c r="G39" s="308"/>
      <c r="H39" s="308"/>
      <c r="I39" s="308"/>
      <c r="J39" s="308"/>
      <c r="K39" s="308"/>
      <c r="L39" s="308"/>
      <c r="M39" s="308"/>
      <c r="N39" s="43"/>
      <c r="O39" s="43"/>
      <c r="P39" s="43"/>
      <c r="Q39" s="55"/>
    </row>
    <row r="40" spans="1:22" s="18" customFormat="1" ht="36" customHeight="1" x14ac:dyDescent="0.3">
      <c r="A40" s="52"/>
      <c r="B40" s="53"/>
      <c r="C40" s="56"/>
      <c r="D40" s="54" t="s">
        <v>110</v>
      </c>
      <c r="E40" s="309" t="s">
        <v>377</v>
      </c>
      <c r="F40" s="310"/>
      <c r="G40" s="310"/>
      <c r="H40" s="310"/>
      <c r="I40" s="310"/>
      <c r="J40" s="310"/>
      <c r="K40" s="310"/>
      <c r="L40" s="310"/>
      <c r="M40" s="311"/>
      <c r="N40" s="43"/>
      <c r="O40" s="43"/>
      <c r="P40" s="43"/>
      <c r="Q40" s="55"/>
    </row>
    <row r="41" spans="1:22" s="18" customFormat="1" ht="36" customHeight="1" x14ac:dyDescent="0.3">
      <c r="A41" s="52"/>
      <c r="B41" s="53"/>
      <c r="C41" s="52"/>
      <c r="D41" s="54" t="s">
        <v>69</v>
      </c>
      <c r="E41" s="318" t="s">
        <v>378</v>
      </c>
      <c r="F41" s="319"/>
      <c r="G41" s="319"/>
      <c r="H41" s="319"/>
      <c r="I41" s="319"/>
      <c r="J41" s="319"/>
      <c r="K41" s="319"/>
      <c r="L41" s="319"/>
      <c r="M41" s="320"/>
      <c r="N41" s="43"/>
      <c r="O41" s="43"/>
      <c r="P41" s="43"/>
      <c r="Q41" s="55"/>
    </row>
    <row r="42" spans="1:22" s="18" customFormat="1" ht="36" customHeight="1" x14ac:dyDescent="0.3">
      <c r="A42" s="52"/>
      <c r="B42" s="53"/>
      <c r="C42" s="52"/>
      <c r="D42" s="54" t="s">
        <v>105</v>
      </c>
      <c r="E42" s="309" t="s">
        <v>379</v>
      </c>
      <c r="F42" s="310"/>
      <c r="G42" s="310"/>
      <c r="H42" s="310"/>
      <c r="I42" s="310"/>
      <c r="J42" s="310"/>
      <c r="K42" s="310"/>
      <c r="L42" s="310"/>
      <c r="M42" s="311"/>
      <c r="N42" s="43"/>
      <c r="O42" s="43"/>
      <c r="P42" s="43"/>
      <c r="Q42" s="55"/>
    </row>
    <row r="43" spans="1:22" s="18" customFormat="1" ht="36" customHeight="1" x14ac:dyDescent="0.3">
      <c r="A43" s="52"/>
      <c r="B43" s="53"/>
      <c r="C43" s="52"/>
      <c r="D43" s="54" t="s">
        <v>70</v>
      </c>
      <c r="E43" s="309" t="s">
        <v>380</v>
      </c>
      <c r="F43" s="310"/>
      <c r="G43" s="310"/>
      <c r="H43" s="310"/>
      <c r="I43" s="310"/>
      <c r="J43" s="310"/>
      <c r="K43" s="310"/>
      <c r="L43" s="310"/>
      <c r="M43" s="311"/>
      <c r="N43" s="43"/>
      <c r="O43" s="43"/>
      <c r="P43" s="43"/>
      <c r="Q43" s="55"/>
    </row>
    <row r="44" spans="1:22" ht="35.25" customHeight="1" x14ac:dyDescent="0.3">
      <c r="B44" s="39"/>
      <c r="C44" s="51" t="s">
        <v>8</v>
      </c>
      <c r="D44" s="42"/>
      <c r="E44" s="57"/>
      <c r="F44" s="57"/>
      <c r="G44" s="57"/>
      <c r="H44" s="57"/>
      <c r="I44" s="57"/>
      <c r="J44" s="57"/>
      <c r="K44" s="57"/>
      <c r="L44" s="57"/>
      <c r="M44" s="57"/>
      <c r="N44" s="28"/>
      <c r="O44" s="28"/>
      <c r="P44" s="28"/>
      <c r="Q44" s="41"/>
    </row>
    <row r="45" spans="1:22" ht="35.25" customHeight="1" x14ac:dyDescent="0.25">
      <c r="B45" s="39"/>
      <c r="C45" s="51"/>
      <c r="D45" s="54" t="s">
        <v>108</v>
      </c>
      <c r="E45" s="308" t="s">
        <v>567</v>
      </c>
      <c r="F45" s="308"/>
      <c r="G45" s="308"/>
      <c r="H45" s="308"/>
      <c r="I45" s="308"/>
      <c r="J45" s="308"/>
      <c r="K45" s="308"/>
      <c r="L45" s="308"/>
      <c r="M45" s="308"/>
      <c r="N45" s="28"/>
      <c r="O45" s="28"/>
      <c r="P45" s="28"/>
      <c r="Q45" s="41"/>
    </row>
    <row r="46" spans="1:22" ht="36" customHeight="1" x14ac:dyDescent="0.3">
      <c r="B46" s="39"/>
      <c r="C46" s="16"/>
      <c r="D46" s="54" t="s">
        <v>107</v>
      </c>
      <c r="E46" s="309" t="s">
        <v>377</v>
      </c>
      <c r="F46" s="310"/>
      <c r="G46" s="310"/>
      <c r="H46" s="310"/>
      <c r="I46" s="310"/>
      <c r="J46" s="310"/>
      <c r="K46" s="310"/>
      <c r="L46" s="310"/>
      <c r="M46" s="311"/>
      <c r="N46" s="45"/>
      <c r="O46" s="45"/>
      <c r="P46" s="45"/>
      <c r="Q46" s="41"/>
      <c r="V46" s="5"/>
    </row>
    <row r="47" spans="1:22" ht="36" customHeight="1" x14ac:dyDescent="0.3">
      <c r="B47" s="39"/>
      <c r="C47" s="16"/>
      <c r="D47" s="54" t="s">
        <v>109</v>
      </c>
      <c r="E47" s="308" t="s">
        <v>378</v>
      </c>
      <c r="F47" s="308"/>
      <c r="G47" s="308"/>
      <c r="H47" s="308"/>
      <c r="I47" s="308"/>
      <c r="J47" s="308"/>
      <c r="K47" s="308"/>
      <c r="L47" s="308"/>
      <c r="M47" s="308"/>
      <c r="N47" s="45"/>
      <c r="O47" s="45"/>
      <c r="P47" s="45"/>
      <c r="Q47" s="41"/>
      <c r="V47" s="5"/>
    </row>
    <row r="48" spans="1:22" ht="36" customHeight="1" x14ac:dyDescent="0.3">
      <c r="B48" s="39"/>
      <c r="C48" s="16"/>
      <c r="D48" s="54" t="s">
        <v>69</v>
      </c>
      <c r="E48" s="308" t="s">
        <v>379</v>
      </c>
      <c r="F48" s="308"/>
      <c r="G48" s="308"/>
      <c r="H48" s="308"/>
      <c r="I48" s="308"/>
      <c r="J48" s="308"/>
      <c r="K48" s="308"/>
      <c r="L48" s="308"/>
      <c r="M48" s="308"/>
      <c r="N48" s="45"/>
      <c r="O48" s="45"/>
      <c r="P48" s="45"/>
      <c r="Q48" s="41"/>
      <c r="V48" s="5"/>
    </row>
    <row r="49" spans="2:22" ht="36" customHeight="1" x14ac:dyDescent="0.3">
      <c r="B49" s="39"/>
      <c r="C49" s="16"/>
      <c r="D49" s="54" t="s">
        <v>105</v>
      </c>
      <c r="E49" s="308" t="s">
        <v>380</v>
      </c>
      <c r="F49" s="308"/>
      <c r="G49" s="308"/>
      <c r="H49" s="308"/>
      <c r="I49" s="308"/>
      <c r="J49" s="308"/>
      <c r="K49" s="308"/>
      <c r="L49" s="308"/>
      <c r="M49" s="308"/>
      <c r="N49" s="45"/>
      <c r="O49" s="45"/>
      <c r="P49" s="45"/>
      <c r="Q49" s="41"/>
      <c r="V49" s="5"/>
    </row>
    <row r="50" spans="2:22" ht="39.75" customHeight="1" x14ac:dyDescent="0.25">
      <c r="B50" s="39"/>
      <c r="C50" s="58"/>
      <c r="D50" s="54" t="s">
        <v>70</v>
      </c>
      <c r="E50" s="309" t="s">
        <v>381</v>
      </c>
      <c r="F50" s="310"/>
      <c r="G50" s="310"/>
      <c r="H50" s="310"/>
      <c r="I50" s="310"/>
      <c r="J50" s="310"/>
      <c r="K50" s="310"/>
      <c r="L50" s="310"/>
      <c r="M50" s="311"/>
      <c r="N50" s="12"/>
      <c r="O50" s="12"/>
      <c r="P50" s="12"/>
      <c r="Q50" s="41"/>
    </row>
    <row r="51" spans="2:22" ht="6" customHeight="1" x14ac:dyDescent="0.25">
      <c r="B51" s="39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59"/>
      <c r="O51" s="59"/>
      <c r="P51" s="59"/>
      <c r="Q51" s="41"/>
    </row>
    <row r="52" spans="2:22" ht="15.75" customHeight="1" x14ac:dyDescent="0.3">
      <c r="B52" s="39"/>
      <c r="C52" s="58" t="s">
        <v>59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60"/>
      <c r="O52" s="60"/>
      <c r="P52" s="60"/>
      <c r="Q52" s="41"/>
      <c r="V52" s="4"/>
    </row>
    <row r="53" spans="2:22" ht="12.75" customHeight="1" x14ac:dyDescent="0.25">
      <c r="B53" s="39"/>
      <c r="C53" s="299" t="s">
        <v>568</v>
      </c>
      <c r="D53" s="300"/>
      <c r="E53" s="300"/>
      <c r="F53" s="300"/>
      <c r="G53" s="300"/>
      <c r="H53" s="300"/>
      <c r="I53" s="300"/>
      <c r="J53" s="300"/>
      <c r="K53" s="300"/>
      <c r="L53" s="300"/>
      <c r="M53" s="301"/>
      <c r="N53" s="45"/>
      <c r="O53" s="45"/>
      <c r="P53" s="45"/>
      <c r="Q53" s="41"/>
    </row>
    <row r="54" spans="2:22" ht="12.75" customHeight="1" x14ac:dyDescent="0.25">
      <c r="B54" s="39"/>
      <c r="C54" s="302"/>
      <c r="D54" s="303"/>
      <c r="E54" s="303"/>
      <c r="F54" s="303"/>
      <c r="G54" s="303"/>
      <c r="H54" s="303"/>
      <c r="I54" s="303"/>
      <c r="J54" s="303"/>
      <c r="K54" s="303"/>
      <c r="L54" s="303"/>
      <c r="M54" s="304"/>
      <c r="N54" s="45"/>
      <c r="O54" s="45"/>
      <c r="P54" s="45"/>
      <c r="Q54" s="41"/>
    </row>
    <row r="55" spans="2:22" ht="42" customHeight="1" x14ac:dyDescent="0.3">
      <c r="B55" s="39"/>
      <c r="C55" s="305"/>
      <c r="D55" s="306"/>
      <c r="E55" s="306"/>
      <c r="F55" s="306"/>
      <c r="G55" s="306"/>
      <c r="H55" s="306"/>
      <c r="I55" s="306"/>
      <c r="J55" s="306"/>
      <c r="K55" s="306"/>
      <c r="L55" s="306"/>
      <c r="M55" s="307"/>
      <c r="N55" s="13"/>
      <c r="O55" s="13"/>
      <c r="P55" s="13"/>
      <c r="Q55" s="41"/>
      <c r="V55" s="6"/>
    </row>
    <row r="56" spans="2:22" ht="15" customHeight="1" x14ac:dyDescent="0.3">
      <c r="B56" s="61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70"/>
      <c r="O56" s="70"/>
      <c r="P56" s="70"/>
      <c r="Q56" s="62"/>
      <c r="V56" s="6"/>
    </row>
    <row r="57" spans="2:22" x14ac:dyDescent="0.25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9" spans="2:22" x14ac:dyDescent="0.25">
      <c r="C59" s="63" t="s">
        <v>16</v>
      </c>
    </row>
    <row r="60" spans="2:22" x14ac:dyDescent="0.25">
      <c r="C60" s="63" t="s">
        <v>1</v>
      </c>
    </row>
    <row r="61" spans="2:22" x14ac:dyDescent="0.25">
      <c r="C61" s="63" t="s">
        <v>17</v>
      </c>
    </row>
    <row r="63" spans="2:22" x14ac:dyDescent="0.25">
      <c r="C63" s="296" t="s">
        <v>18</v>
      </c>
      <c r="D63" s="64" t="s">
        <v>31</v>
      </c>
    </row>
    <row r="64" spans="2:22" x14ac:dyDescent="0.25">
      <c r="C64" s="296"/>
      <c r="D64" s="64" t="s">
        <v>32</v>
      </c>
    </row>
    <row r="65" spans="3:4" x14ac:dyDescent="0.25">
      <c r="C65" s="296"/>
      <c r="D65" s="64" t="s">
        <v>33</v>
      </c>
    </row>
    <row r="66" spans="3:4" x14ac:dyDescent="0.25">
      <c r="C66" s="296"/>
      <c r="D66" s="64" t="s">
        <v>34</v>
      </c>
    </row>
    <row r="67" spans="3:4" x14ac:dyDescent="0.25">
      <c r="C67" s="296"/>
      <c r="D67" s="64" t="s">
        <v>35</v>
      </c>
    </row>
    <row r="68" spans="3:4" x14ac:dyDescent="0.25">
      <c r="C68" s="296"/>
      <c r="D68" s="64" t="s">
        <v>36</v>
      </c>
    </row>
    <row r="69" spans="3:4" x14ac:dyDescent="0.25">
      <c r="C69" s="296"/>
      <c r="D69" s="64" t="s">
        <v>37</v>
      </c>
    </row>
    <row r="70" spans="3:4" x14ac:dyDescent="0.25">
      <c r="C70" s="296"/>
      <c r="D70" s="64" t="s">
        <v>38</v>
      </c>
    </row>
    <row r="71" spans="3:4" x14ac:dyDescent="0.25">
      <c r="C71" s="296"/>
      <c r="D71" s="64" t="s">
        <v>39</v>
      </c>
    </row>
    <row r="72" spans="3:4" x14ac:dyDescent="0.25">
      <c r="C72" s="296"/>
      <c r="D72" s="64" t="s">
        <v>40</v>
      </c>
    </row>
    <row r="73" spans="3:4" x14ac:dyDescent="0.25">
      <c r="C73" s="296" t="s">
        <v>19</v>
      </c>
      <c r="D73" s="64" t="s">
        <v>41</v>
      </c>
    </row>
    <row r="74" spans="3:4" x14ac:dyDescent="0.25">
      <c r="C74" s="296"/>
      <c r="D74" s="64" t="s">
        <v>42</v>
      </c>
    </row>
    <row r="75" spans="3:4" x14ac:dyDescent="0.25">
      <c r="C75" s="296"/>
      <c r="D75" s="64" t="s">
        <v>43</v>
      </c>
    </row>
    <row r="76" spans="3:4" x14ac:dyDescent="0.25">
      <c r="C76" s="296"/>
      <c r="D76" s="64" t="s">
        <v>44</v>
      </c>
    </row>
    <row r="77" spans="3:4" x14ac:dyDescent="0.25">
      <c r="C77" s="296"/>
      <c r="D77" s="64" t="s">
        <v>45</v>
      </c>
    </row>
    <row r="78" spans="3:4" x14ac:dyDescent="0.25">
      <c r="C78" s="296"/>
      <c r="D78" s="64" t="s">
        <v>46</v>
      </c>
    </row>
    <row r="79" spans="3:4" x14ac:dyDescent="0.25">
      <c r="C79" s="296"/>
      <c r="D79" s="64" t="s">
        <v>47</v>
      </c>
    </row>
    <row r="80" spans="3:4" x14ac:dyDescent="0.25">
      <c r="C80" s="296"/>
      <c r="D80" s="64" t="s">
        <v>48</v>
      </c>
    </row>
    <row r="81" spans="3:4" x14ac:dyDescent="0.25">
      <c r="C81" s="296"/>
      <c r="D81" s="64" t="s">
        <v>49</v>
      </c>
    </row>
    <row r="82" spans="3:4" x14ac:dyDescent="0.25">
      <c r="C82" s="296"/>
      <c r="D82" s="64" t="s">
        <v>50</v>
      </c>
    </row>
    <row r="83" spans="3:4" x14ac:dyDescent="0.25">
      <c r="C83" s="296" t="s">
        <v>20</v>
      </c>
      <c r="D83" s="64" t="s">
        <v>21</v>
      </c>
    </row>
    <row r="84" spans="3:4" x14ac:dyDescent="0.25">
      <c r="C84" s="296"/>
      <c r="D84" s="64" t="s">
        <v>22</v>
      </c>
    </row>
    <row r="85" spans="3:4" x14ac:dyDescent="0.25">
      <c r="C85" s="296"/>
      <c r="D85" s="64" t="s">
        <v>23</v>
      </c>
    </row>
    <row r="86" spans="3:4" x14ac:dyDescent="0.25">
      <c r="C86" s="296"/>
      <c r="D86" s="64" t="s">
        <v>24</v>
      </c>
    </row>
    <row r="87" spans="3:4" x14ac:dyDescent="0.25">
      <c r="C87" s="296"/>
      <c r="D87" s="64" t="s">
        <v>25</v>
      </c>
    </row>
    <row r="88" spans="3:4" x14ac:dyDescent="0.25">
      <c r="C88" s="296"/>
      <c r="D88" s="64" t="s">
        <v>26</v>
      </c>
    </row>
    <row r="89" spans="3:4" x14ac:dyDescent="0.25">
      <c r="C89" s="296"/>
      <c r="D89" s="64" t="s">
        <v>27</v>
      </c>
    </row>
    <row r="90" spans="3:4" x14ac:dyDescent="0.25">
      <c r="C90" s="296"/>
      <c r="D90" s="64" t="s">
        <v>28</v>
      </c>
    </row>
  </sheetData>
  <mergeCells count="36">
    <mergeCell ref="G9:M9"/>
    <mergeCell ref="G11:M11"/>
    <mergeCell ref="G13:M13"/>
    <mergeCell ref="G15:M15"/>
    <mergeCell ref="E42:M42"/>
    <mergeCell ref="E40:M40"/>
    <mergeCell ref="E41:M41"/>
    <mergeCell ref="H19:J19"/>
    <mergeCell ref="H23:I23"/>
    <mergeCell ref="H24:I24"/>
    <mergeCell ref="C20:F20"/>
    <mergeCell ref="H20:J20"/>
    <mergeCell ref="K23:L23"/>
    <mergeCell ref="D24:E24"/>
    <mergeCell ref="D23:E23"/>
    <mergeCell ref="C3:K3"/>
    <mergeCell ref="C5:E5"/>
    <mergeCell ref="G5:H5"/>
    <mergeCell ref="J5:M5"/>
    <mergeCell ref="G7:M7"/>
    <mergeCell ref="D6:E6"/>
    <mergeCell ref="D7:E7"/>
    <mergeCell ref="C83:C90"/>
    <mergeCell ref="C63:C72"/>
    <mergeCell ref="C73:C82"/>
    <mergeCell ref="C51:M51"/>
    <mergeCell ref="C26:E26"/>
    <mergeCell ref="C53:M55"/>
    <mergeCell ref="E39:M39"/>
    <mergeCell ref="E50:M50"/>
    <mergeCell ref="E43:M43"/>
    <mergeCell ref="E48:M48"/>
    <mergeCell ref="E49:M49"/>
    <mergeCell ref="E45:M45"/>
    <mergeCell ref="E47:M47"/>
    <mergeCell ref="E46:M46"/>
  </mergeCells>
  <dataValidations disablePrompts="1" count="7">
    <dataValidation type="list" allowBlank="1" showInputMessage="1" showErrorMessage="1" sqref="D17" xr:uid="{00000000-0002-0000-0000-000001000000}">
      <formula1>$C$59:$C$61</formula1>
    </dataValidation>
    <dataValidation type="textLength" allowBlank="1" showInputMessage="1" showErrorMessage="1" errorTitle="Max 10" error="Excede Maximo de 10 caracteres en PROMOCODE" sqref="D23:E23" xr:uid="{00000000-0002-0000-0000-000002000000}">
      <formula1>0</formula1>
      <formula2>10</formula2>
    </dataValidation>
    <dataValidation type="textLength" errorStyle="warning" allowBlank="1" showInputMessage="1" showErrorMessage="1" errorTitle="maximo 255" error="Excede Maximo de 255 caracteres" sqref="N55:P56" xr:uid="{00000000-0002-0000-0000-000003000000}">
      <formula1>0</formula1>
      <formula2>255</formula2>
    </dataValidation>
    <dataValidation type="textLength" errorStyle="warning" allowBlank="1" showInputMessage="1" showErrorMessage="1" errorTitle="numero de caracteres" error="Excede el Maximo de  40 Caracteres" promptTitle="Maximo 40 caracteres con espacio" sqref="C46:C49 D46" xr:uid="{00000000-0002-0000-0000-000004000000}">
      <formula1>0</formula1>
      <formula2>40</formula2>
    </dataValidation>
    <dataValidation type="textLength" errorStyle="warning" allowBlank="1" showInputMessage="1" showErrorMessage="1" errorTitle="Maximo 160" error="Excede Maximo de 160 caracteres" sqref="C51:M51" xr:uid="{00000000-0002-0000-0000-000005000000}">
      <formula1>0</formula1>
      <formula2>160</formula2>
    </dataValidation>
    <dataValidation type="textLength" errorStyle="warning" allowBlank="1" showInputMessage="1" showErrorMessage="1" errorTitle="Max 400" error="Excede Maximo de 400 caracteres" sqref="C53:C54" xr:uid="{00000000-0002-0000-0000-000006000000}">
      <formula1>0</formula1>
      <formula2>400</formula2>
    </dataValidation>
    <dataValidation type="list" allowBlank="1" showInputMessage="1" showErrorMessage="1" sqref="C20" xr:uid="{3E3E30B6-B68B-4142-9578-AD33CC4FA4AE}">
      <formula1>$D$65:$D$92</formula1>
    </dataValidation>
  </dataValidations>
  <printOptions horizontalCentered="1"/>
  <pageMargins left="0.51181102362204722" right="0.51181102362204722" top="0.35433070866141736" bottom="0.35433070866141736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Option Button 2">
              <controlPr defaultSize="0" autoFill="0" autoLine="0" autoPict="0">
                <anchor moveWithCells="1">
                  <from>
                    <xdr:col>8</xdr:col>
                    <xdr:colOff>22860</xdr:colOff>
                    <xdr:row>24</xdr:row>
                    <xdr:rowOff>60960</xdr:rowOff>
                  </from>
                  <to>
                    <xdr:col>9</xdr:col>
                    <xdr:colOff>99060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5" name="Group Box 6">
              <controlPr defaultSize="0" autoFill="0" autoPict="0">
                <anchor moveWithCells="1" sizeWithCells="1">
                  <from>
                    <xdr:col>10</xdr:col>
                    <xdr:colOff>487680</xdr:colOff>
                    <xdr:row>26</xdr:row>
                    <xdr:rowOff>152400</xdr:rowOff>
                  </from>
                  <to>
                    <xdr:col>12</xdr:col>
                    <xdr:colOff>609600</xdr:colOff>
                    <xdr:row>36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6" name="Check Box 12">
              <controlPr defaultSize="0" autoFill="0" autoLine="0" autoPict="0">
                <anchor moveWithCells="1" sizeWithCells="1">
                  <from>
                    <xdr:col>2</xdr:col>
                    <xdr:colOff>0</xdr:colOff>
                    <xdr:row>29</xdr:row>
                    <xdr:rowOff>175260</xdr:rowOff>
                  </from>
                  <to>
                    <xdr:col>4</xdr:col>
                    <xdr:colOff>541020</xdr:colOff>
                    <xdr:row>30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7" name="Check Box 16">
              <controlPr defaultSize="0" autoFill="0" autoLine="0" autoPict="0">
                <anchor moveWithCells="1" sizeWithCells="1">
                  <from>
                    <xdr:col>1</xdr:col>
                    <xdr:colOff>99060</xdr:colOff>
                    <xdr:row>31</xdr:row>
                    <xdr:rowOff>152400</xdr:rowOff>
                  </from>
                  <to>
                    <xdr:col>4</xdr:col>
                    <xdr:colOff>533400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8" name="Option Button 26">
              <controlPr defaultSize="0" autoFill="0" autoLine="0" autoPict="0">
                <anchor moveWithCells="1">
                  <from>
                    <xdr:col>4</xdr:col>
                    <xdr:colOff>594360</xdr:colOff>
                    <xdr:row>24</xdr:row>
                    <xdr:rowOff>38100</xdr:rowOff>
                  </from>
                  <to>
                    <xdr:col>6</xdr:col>
                    <xdr:colOff>38100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9" name="Check Box 39">
              <controlPr defaultSize="0" autoFill="0" autoLine="0" autoPict="0">
                <anchor moveWithCells="1" sizeWithCells="1">
                  <from>
                    <xdr:col>11</xdr:col>
                    <xdr:colOff>68580</xdr:colOff>
                    <xdr:row>32</xdr:row>
                    <xdr:rowOff>0</xdr:rowOff>
                  </from>
                  <to>
                    <xdr:col>12</xdr:col>
                    <xdr:colOff>350520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10" name="Check Box 40">
              <controlPr defaultSize="0" autoFill="0" autoLine="0" autoPict="0">
                <anchor moveWithCells="1" sizeWithCells="1">
                  <from>
                    <xdr:col>11</xdr:col>
                    <xdr:colOff>68580</xdr:colOff>
                    <xdr:row>33</xdr:row>
                    <xdr:rowOff>60960</xdr:rowOff>
                  </from>
                  <to>
                    <xdr:col>12</xdr:col>
                    <xdr:colOff>350520</xdr:colOff>
                    <xdr:row>34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11" name="Check Box 41">
              <controlPr defaultSize="0" autoFill="0" autoLine="0" autoPict="0">
                <anchor moveWithCells="1" sizeWithCells="1">
                  <from>
                    <xdr:col>11</xdr:col>
                    <xdr:colOff>68580</xdr:colOff>
                    <xdr:row>28</xdr:row>
                    <xdr:rowOff>45720</xdr:rowOff>
                  </from>
                  <to>
                    <xdr:col>12</xdr:col>
                    <xdr:colOff>350520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12" name="Check Box 42">
              <controlPr defaultSize="0" autoFill="0" autoLine="0" autoPict="0">
                <anchor moveWithCells="1" sizeWithCells="1">
                  <from>
                    <xdr:col>11</xdr:col>
                    <xdr:colOff>68580</xdr:colOff>
                    <xdr:row>29</xdr:row>
                    <xdr:rowOff>114300</xdr:rowOff>
                  </from>
                  <to>
                    <xdr:col>12</xdr:col>
                    <xdr:colOff>350520</xdr:colOff>
                    <xdr:row>30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13" name="Check Box 43">
              <controlPr defaultSize="0" autoFill="0" autoLine="0" autoPict="0">
                <anchor moveWithCells="1" sizeWithCells="1">
                  <from>
                    <xdr:col>11</xdr:col>
                    <xdr:colOff>68580</xdr:colOff>
                    <xdr:row>30</xdr:row>
                    <xdr:rowOff>137160</xdr:rowOff>
                  </from>
                  <to>
                    <xdr:col>12</xdr:col>
                    <xdr:colOff>350520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14" name="Group Box 45">
              <controlPr defaultSize="0" autoFill="0" autoPict="0">
                <anchor moveWithCells="1" sizeWithCells="1">
                  <from>
                    <xdr:col>13</xdr:col>
                    <xdr:colOff>411480</xdr:colOff>
                    <xdr:row>28</xdr:row>
                    <xdr:rowOff>114300</xdr:rowOff>
                  </from>
                  <to>
                    <xdr:col>15</xdr:col>
                    <xdr:colOff>7620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15" name="Check Box 46">
              <controlPr defaultSize="0" autoFill="0" autoLine="0" autoPict="0">
                <anchor moveWithCells="1" sizeWithCells="1">
                  <from>
                    <xdr:col>13</xdr:col>
                    <xdr:colOff>441960</xdr:colOff>
                    <xdr:row>29</xdr:row>
                    <xdr:rowOff>45720</xdr:rowOff>
                  </from>
                  <to>
                    <xdr:col>14</xdr:col>
                    <xdr:colOff>601980</xdr:colOff>
                    <xdr:row>30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16" name="Check Box 47">
              <controlPr defaultSize="0" autoFill="0" autoLine="0" autoPict="0">
                <anchor moveWithCells="1" sizeWithCells="1">
                  <from>
                    <xdr:col>13</xdr:col>
                    <xdr:colOff>449580</xdr:colOff>
                    <xdr:row>30</xdr:row>
                    <xdr:rowOff>114300</xdr:rowOff>
                  </from>
                  <to>
                    <xdr:col>14</xdr:col>
                    <xdr:colOff>609600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17" name="Check Box 48">
              <controlPr defaultSize="0" autoFill="0" autoLine="0" autoPict="0">
                <anchor moveWithCells="1" sizeWithCells="1">
                  <from>
                    <xdr:col>13</xdr:col>
                    <xdr:colOff>419100</xdr:colOff>
                    <xdr:row>35</xdr:row>
                    <xdr:rowOff>83820</xdr:rowOff>
                  </from>
                  <to>
                    <xdr:col>14</xdr:col>
                    <xdr:colOff>579120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18" name="Check Box 49">
              <controlPr defaultSize="0" autoFill="0" autoLine="0" autoPict="0">
                <anchor moveWithCells="1" sizeWithCells="1">
                  <from>
                    <xdr:col>13</xdr:col>
                    <xdr:colOff>419100</xdr:colOff>
                    <xdr:row>39</xdr:row>
                    <xdr:rowOff>60960</xdr:rowOff>
                  </from>
                  <to>
                    <xdr:col>14</xdr:col>
                    <xdr:colOff>579120</xdr:colOff>
                    <xdr:row>40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19" name="Group Box 50">
              <controlPr defaultSize="0" autoFill="0" autoPict="0">
                <anchor moveWithCells="1" sizeWithCells="1">
                  <from>
                    <xdr:col>13</xdr:col>
                    <xdr:colOff>411480</xdr:colOff>
                    <xdr:row>35</xdr:row>
                    <xdr:rowOff>30480</xdr:rowOff>
                  </from>
                  <to>
                    <xdr:col>15</xdr:col>
                    <xdr:colOff>236220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20" name="Check Box 51">
              <controlPr defaultSize="0" autoFill="0" autoLine="0" autoPict="0">
                <anchor moveWithCells="1" sizeWithCells="1">
                  <from>
                    <xdr:col>2</xdr:col>
                    <xdr:colOff>0</xdr:colOff>
                    <xdr:row>30</xdr:row>
                    <xdr:rowOff>106680</xdr:rowOff>
                  </from>
                  <to>
                    <xdr:col>4</xdr:col>
                    <xdr:colOff>541020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21" name="Check Box 54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144780</xdr:rowOff>
                  </from>
                  <to>
                    <xdr:col>4</xdr:col>
                    <xdr:colOff>556260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22" name="Check Box 55">
              <controlPr defaultSize="0" autoFill="0" autoLine="0" autoPict="0">
                <anchor moveWithCells="1">
                  <from>
                    <xdr:col>2</xdr:col>
                    <xdr:colOff>7620</xdr:colOff>
                    <xdr:row>27</xdr:row>
                    <xdr:rowOff>22860</xdr:rowOff>
                  </from>
                  <to>
                    <xdr:col>4</xdr:col>
                    <xdr:colOff>556260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23" name="Check Box 56">
              <controlPr defaultSize="0" autoFill="0" autoLine="0" autoPict="0">
                <anchor moveWithCells="1">
                  <from>
                    <xdr:col>1</xdr:col>
                    <xdr:colOff>106680</xdr:colOff>
                    <xdr:row>32</xdr:row>
                    <xdr:rowOff>137160</xdr:rowOff>
                  </from>
                  <to>
                    <xdr:col>4</xdr:col>
                    <xdr:colOff>525780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24" name="Check Box 57">
              <controlPr defaultSize="0" autoFill="0" autoLine="0" autoPict="0">
                <anchor moveWithCells="1" sizeWithCells="1">
                  <from>
                    <xdr:col>11</xdr:col>
                    <xdr:colOff>68580</xdr:colOff>
                    <xdr:row>34</xdr:row>
                    <xdr:rowOff>99060</xdr:rowOff>
                  </from>
                  <to>
                    <xdr:col>12</xdr:col>
                    <xdr:colOff>350520</xdr:colOff>
                    <xdr:row>35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25" name="Check Box 58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22860</xdr:rowOff>
                  </from>
                  <to>
                    <xdr:col>4</xdr:col>
                    <xdr:colOff>533400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848B-88CF-49CD-B3ED-B94338547944}">
  <dimension ref="B1:N1048456"/>
  <sheetViews>
    <sheetView zoomScale="80" zoomScaleNormal="80" workbookViewId="0">
      <selection activeCell="J21" sqref="J21"/>
    </sheetView>
  </sheetViews>
  <sheetFormatPr defaultColWidth="9.44140625" defaultRowHeight="14.4" x14ac:dyDescent="0.3"/>
  <cols>
    <col min="1" max="1" width="4.5546875" style="233" customWidth="1"/>
    <col min="2" max="2" width="7.5546875" style="239" bestFit="1" customWidth="1"/>
    <col min="3" max="3" width="7.44140625" style="233" hidden="1" customWidth="1"/>
    <col min="4" max="4" width="43.44140625" style="233" hidden="1" customWidth="1"/>
    <col min="5" max="5" width="12.44140625" style="233" hidden="1" customWidth="1"/>
    <col min="6" max="7" width="10.88671875" style="233" hidden="1" customWidth="1"/>
    <col min="8" max="8" width="28.44140625" style="233" bestFit="1" customWidth="1"/>
    <col min="9" max="9" width="9.44140625" style="233"/>
    <col min="10" max="11" width="28.44140625" style="234" bestFit="1" customWidth="1"/>
    <col min="12" max="12" width="11.5546875" style="233" customWidth="1"/>
    <col min="13" max="13" width="22.33203125" style="233" customWidth="1"/>
    <col min="14" max="14" width="20.5546875" style="233" customWidth="1"/>
    <col min="15" max="16384" width="9.44140625" style="233"/>
  </cols>
  <sheetData>
    <row r="1" spans="2:14" ht="15" customHeight="1" thickBot="1" x14ac:dyDescent="0.35">
      <c r="B1" s="336" t="s">
        <v>569</v>
      </c>
      <c r="C1" s="336"/>
      <c r="D1" s="336"/>
      <c r="E1" s="336"/>
      <c r="F1" s="336"/>
      <c r="G1" s="336"/>
    </row>
    <row r="2" spans="2:14" ht="15.75" customHeight="1" thickBot="1" x14ac:dyDescent="0.35">
      <c r="B2" s="337"/>
      <c r="C2" s="337"/>
      <c r="D2" s="337"/>
      <c r="E2" s="337"/>
      <c r="F2" s="337"/>
      <c r="G2" s="337"/>
      <c r="J2" s="338" t="s">
        <v>571</v>
      </c>
      <c r="K2" s="339"/>
      <c r="M2" s="338" t="s">
        <v>572</v>
      </c>
      <c r="N2" s="339"/>
    </row>
    <row r="3" spans="2:14" ht="13.5" customHeight="1" x14ac:dyDescent="0.3">
      <c r="B3" s="340" t="s">
        <v>573</v>
      </c>
      <c r="C3" s="342" t="s">
        <v>134</v>
      </c>
      <c r="D3" s="342" t="s">
        <v>415</v>
      </c>
      <c r="E3" s="344" t="s">
        <v>574</v>
      </c>
      <c r="F3" s="344" t="s">
        <v>575</v>
      </c>
      <c r="G3" s="344"/>
      <c r="H3" s="344" t="s">
        <v>576</v>
      </c>
      <c r="I3" s="346" t="s">
        <v>577</v>
      </c>
      <c r="J3" s="344" t="s">
        <v>578</v>
      </c>
      <c r="K3" s="346" t="s">
        <v>579</v>
      </c>
      <c r="L3" s="346" t="s">
        <v>580</v>
      </c>
      <c r="M3" s="344" t="s">
        <v>581</v>
      </c>
      <c r="N3" s="346" t="s">
        <v>582</v>
      </c>
    </row>
    <row r="4" spans="2:14" ht="15" customHeight="1" x14ac:dyDescent="0.3">
      <c r="B4" s="341"/>
      <c r="C4" s="343"/>
      <c r="D4" s="343"/>
      <c r="E4" s="345"/>
      <c r="F4" s="292" t="s">
        <v>583</v>
      </c>
      <c r="G4" s="292" t="s">
        <v>584</v>
      </c>
      <c r="H4" s="345"/>
      <c r="I4" s="347"/>
      <c r="J4" s="345"/>
      <c r="K4" s="347"/>
      <c r="L4" s="347"/>
      <c r="M4" s="345"/>
      <c r="N4" s="347"/>
    </row>
    <row r="5" spans="2:14" x14ac:dyDescent="0.3">
      <c r="B5" s="87" t="s">
        <v>286</v>
      </c>
      <c r="C5" s="235" t="s">
        <v>600</v>
      </c>
      <c r="D5" s="236" t="s">
        <v>730</v>
      </c>
      <c r="E5" s="235" t="s">
        <v>586</v>
      </c>
      <c r="F5" s="281">
        <v>44197</v>
      </c>
      <c r="G5" s="281">
        <v>44620</v>
      </c>
      <c r="H5" s="235" t="s">
        <v>591</v>
      </c>
      <c r="I5" s="235">
        <v>3</v>
      </c>
      <c r="J5" s="235">
        <f>VLOOKUP(B5,'[1]2020'!$B$4:$K$149,9)</f>
        <v>4400</v>
      </c>
      <c r="K5" s="237">
        <f t="shared" ref="K5:K13" si="0">J5+L5</f>
        <v>4770</v>
      </c>
      <c r="L5" s="238">
        <f t="shared" ref="L5:L13" si="1">IF(C5="AQ",370,IF(C5="FA",240,IF(C5="FAG",299,185)))</f>
        <v>370</v>
      </c>
      <c r="M5" s="237">
        <f t="shared" ref="M5:M13" si="2">J5-L5</f>
        <v>4030</v>
      </c>
      <c r="N5" s="283">
        <f t="shared" ref="N5:N13" si="3">M5+L5</f>
        <v>4400</v>
      </c>
    </row>
    <row r="6" spans="2:14" x14ac:dyDescent="0.3">
      <c r="B6" s="87" t="s">
        <v>233</v>
      </c>
      <c r="C6" s="235" t="s">
        <v>221</v>
      </c>
      <c r="D6" s="236" t="s">
        <v>89</v>
      </c>
      <c r="E6" s="235" t="s">
        <v>586</v>
      </c>
      <c r="F6" s="281">
        <v>44197</v>
      </c>
      <c r="G6" s="281">
        <v>44620</v>
      </c>
      <c r="H6" s="235" t="s">
        <v>591</v>
      </c>
      <c r="I6" s="282">
        <v>3</v>
      </c>
      <c r="J6" s="282">
        <f>VLOOKUP(B6,'[1]2020'!$B$4:$K$149,9)</f>
        <v>1555</v>
      </c>
      <c r="K6" s="237">
        <f t="shared" si="0"/>
        <v>1795</v>
      </c>
      <c r="L6" s="238">
        <f t="shared" si="1"/>
        <v>240</v>
      </c>
      <c r="M6" s="237">
        <f t="shared" si="2"/>
        <v>1315</v>
      </c>
      <c r="N6" s="283">
        <f t="shared" si="3"/>
        <v>1555</v>
      </c>
    </row>
    <row r="7" spans="2:14" x14ac:dyDescent="0.3">
      <c r="B7" s="87" t="s">
        <v>234</v>
      </c>
      <c r="C7" s="235" t="s">
        <v>221</v>
      </c>
      <c r="D7" s="236" t="s">
        <v>731</v>
      </c>
      <c r="E7" s="235" t="s">
        <v>586</v>
      </c>
      <c r="F7" s="281">
        <v>44197</v>
      </c>
      <c r="G7" s="281">
        <v>44620</v>
      </c>
      <c r="H7" s="235" t="s">
        <v>587</v>
      </c>
      <c r="I7" s="282">
        <v>4</v>
      </c>
      <c r="J7" s="282">
        <f>VLOOKUP(B7,'[1]2020'!$B$4:$K$149,9)</f>
        <v>1680</v>
      </c>
      <c r="K7" s="237">
        <f t="shared" si="0"/>
        <v>1920</v>
      </c>
      <c r="L7" s="238">
        <f t="shared" si="1"/>
        <v>240</v>
      </c>
      <c r="M7" s="237">
        <f t="shared" si="2"/>
        <v>1440</v>
      </c>
      <c r="N7" s="283">
        <f t="shared" si="3"/>
        <v>1680</v>
      </c>
    </row>
    <row r="8" spans="2:14" x14ac:dyDescent="0.3">
      <c r="B8" s="87" t="s">
        <v>241</v>
      </c>
      <c r="C8" s="235" t="s">
        <v>221</v>
      </c>
      <c r="D8" s="236" t="s">
        <v>242</v>
      </c>
      <c r="E8" s="235" t="s">
        <v>588</v>
      </c>
      <c r="F8" s="281">
        <v>44289</v>
      </c>
      <c r="G8" s="281">
        <v>44304</v>
      </c>
      <c r="H8" s="235" t="s">
        <v>591</v>
      </c>
      <c r="I8" s="282">
        <v>2</v>
      </c>
      <c r="J8" s="282">
        <v>2145</v>
      </c>
      <c r="K8" s="237">
        <f t="shared" si="0"/>
        <v>2385</v>
      </c>
      <c r="L8" s="238">
        <f t="shared" si="1"/>
        <v>240</v>
      </c>
      <c r="M8" s="237">
        <f t="shared" si="2"/>
        <v>1905</v>
      </c>
      <c r="N8" s="283">
        <f t="shared" si="3"/>
        <v>2145</v>
      </c>
    </row>
    <row r="9" spans="2:14" x14ac:dyDescent="0.3">
      <c r="B9" s="87" t="s">
        <v>241</v>
      </c>
      <c r="C9" s="235" t="s">
        <v>221</v>
      </c>
      <c r="D9" s="236" t="s">
        <v>242</v>
      </c>
      <c r="E9" s="235" t="s">
        <v>588</v>
      </c>
      <c r="F9" s="281">
        <v>44388</v>
      </c>
      <c r="G9" s="281">
        <v>44059</v>
      </c>
      <c r="H9" s="235" t="s">
        <v>591</v>
      </c>
      <c r="I9" s="282">
        <v>2</v>
      </c>
      <c r="J9" s="282">
        <v>2145</v>
      </c>
      <c r="K9" s="237">
        <f t="shared" si="0"/>
        <v>2385</v>
      </c>
      <c r="L9" s="238">
        <f t="shared" si="1"/>
        <v>240</v>
      </c>
      <c r="M9" s="237">
        <f t="shared" si="2"/>
        <v>1905</v>
      </c>
      <c r="N9" s="283">
        <f t="shared" si="3"/>
        <v>2145</v>
      </c>
    </row>
    <row r="10" spans="2:14" x14ac:dyDescent="0.3">
      <c r="B10" s="87" t="s">
        <v>241</v>
      </c>
      <c r="C10" s="235" t="s">
        <v>221</v>
      </c>
      <c r="D10" s="236" t="s">
        <v>242</v>
      </c>
      <c r="E10" s="235" t="s">
        <v>589</v>
      </c>
      <c r="F10" s="281">
        <v>44197</v>
      </c>
      <c r="G10" s="281">
        <v>44288</v>
      </c>
      <c r="H10" s="235" t="s">
        <v>591</v>
      </c>
      <c r="I10" s="282">
        <v>3</v>
      </c>
      <c r="J10" s="282">
        <v>1650</v>
      </c>
      <c r="K10" s="237">
        <f t="shared" si="0"/>
        <v>1890</v>
      </c>
      <c r="L10" s="238">
        <f t="shared" si="1"/>
        <v>240</v>
      </c>
      <c r="M10" s="237">
        <f t="shared" si="2"/>
        <v>1410</v>
      </c>
      <c r="N10" s="283">
        <f t="shared" si="3"/>
        <v>1650</v>
      </c>
    </row>
    <row r="11" spans="2:14" x14ac:dyDescent="0.3">
      <c r="B11" s="87" t="s">
        <v>241</v>
      </c>
      <c r="C11" s="235" t="s">
        <v>221</v>
      </c>
      <c r="D11" s="236" t="s">
        <v>242</v>
      </c>
      <c r="E11" s="235" t="s">
        <v>589</v>
      </c>
      <c r="F11" s="281">
        <v>44305</v>
      </c>
      <c r="G11" s="281">
        <v>44387</v>
      </c>
      <c r="H11" s="235" t="s">
        <v>591</v>
      </c>
      <c r="I11" s="282">
        <v>3</v>
      </c>
      <c r="J11" s="282">
        <v>1745</v>
      </c>
      <c r="K11" s="237">
        <f t="shared" si="0"/>
        <v>1985</v>
      </c>
      <c r="L11" s="238">
        <f t="shared" si="1"/>
        <v>240</v>
      </c>
      <c r="M11" s="237">
        <f t="shared" si="2"/>
        <v>1505</v>
      </c>
      <c r="N11" s="283">
        <f t="shared" si="3"/>
        <v>1745</v>
      </c>
    </row>
    <row r="12" spans="2:14" x14ac:dyDescent="0.3">
      <c r="B12" s="87" t="s">
        <v>241</v>
      </c>
      <c r="C12" s="235" t="s">
        <v>221</v>
      </c>
      <c r="D12" s="236" t="s">
        <v>242</v>
      </c>
      <c r="E12" s="235" t="s">
        <v>589</v>
      </c>
      <c r="F12" s="281">
        <v>44425</v>
      </c>
      <c r="G12" s="281">
        <v>44553</v>
      </c>
      <c r="H12" s="235" t="s">
        <v>591</v>
      </c>
      <c r="I12" s="282">
        <v>3</v>
      </c>
      <c r="J12" s="282">
        <v>1745</v>
      </c>
      <c r="K12" s="237">
        <f t="shared" si="0"/>
        <v>1985</v>
      </c>
      <c r="L12" s="238">
        <f t="shared" si="1"/>
        <v>240</v>
      </c>
      <c r="M12" s="237">
        <f t="shared" si="2"/>
        <v>1505</v>
      </c>
      <c r="N12" s="283">
        <f t="shared" si="3"/>
        <v>1745</v>
      </c>
    </row>
    <row r="13" spans="2:14" x14ac:dyDescent="0.3">
      <c r="B13" s="87" t="s">
        <v>275</v>
      </c>
      <c r="C13" s="235" t="s">
        <v>592</v>
      </c>
      <c r="D13" s="236" t="s">
        <v>79</v>
      </c>
      <c r="E13" s="235" t="s">
        <v>586</v>
      </c>
      <c r="F13" s="281">
        <v>44197</v>
      </c>
      <c r="G13" s="281">
        <v>44620</v>
      </c>
      <c r="H13" s="235" t="s">
        <v>591</v>
      </c>
      <c r="I13" s="282">
        <v>3</v>
      </c>
      <c r="J13" s="282">
        <f>VLOOKUP(B13,'[1]2020'!$B$4:$K$149,9)</f>
        <v>2500</v>
      </c>
      <c r="K13" s="237">
        <f t="shared" si="0"/>
        <v>2799</v>
      </c>
      <c r="L13" s="238">
        <f t="shared" si="1"/>
        <v>299</v>
      </c>
      <c r="M13" s="237">
        <f t="shared" si="2"/>
        <v>2201</v>
      </c>
      <c r="N13" s="283">
        <f t="shared" si="3"/>
        <v>2500</v>
      </c>
    </row>
    <row r="14" spans="2:14" x14ac:dyDescent="0.3">
      <c r="B14" s="284" t="s">
        <v>150</v>
      </c>
      <c r="C14" s="238" t="s">
        <v>138</v>
      </c>
      <c r="D14" s="238" t="s">
        <v>740</v>
      </c>
      <c r="E14" s="238" t="s">
        <v>586</v>
      </c>
      <c r="F14" s="281">
        <v>44197</v>
      </c>
      <c r="G14" s="281">
        <v>44620</v>
      </c>
      <c r="H14" s="238" t="s">
        <v>587</v>
      </c>
      <c r="I14" s="238">
        <v>3</v>
      </c>
      <c r="J14" s="237">
        <f>VLOOKUP(B14,'[1]2020'!$B$4:$K$149,9)</f>
        <v>950</v>
      </c>
      <c r="K14" s="237">
        <f t="shared" ref="K14:K30" si="4">J14+L14</f>
        <v>1135</v>
      </c>
      <c r="L14" s="238">
        <f t="shared" ref="L14:L30" si="5">IF(C14="AQ",370,IF(C14="FA",240,IF(C14="FAG",299,185)))</f>
        <v>185</v>
      </c>
      <c r="M14" s="237">
        <f t="shared" ref="M14:M30" si="6">J14-L14</f>
        <v>765</v>
      </c>
      <c r="N14" s="283">
        <f t="shared" ref="N14:N30" si="7">M14+L14</f>
        <v>950</v>
      </c>
    </row>
    <row r="15" spans="2:14" x14ac:dyDescent="0.3">
      <c r="B15" s="87" t="s">
        <v>152</v>
      </c>
      <c r="C15" s="235" t="s">
        <v>138</v>
      </c>
      <c r="D15" s="236" t="s">
        <v>732</v>
      </c>
      <c r="E15" s="235" t="s">
        <v>586</v>
      </c>
      <c r="F15" s="281">
        <v>44197</v>
      </c>
      <c r="G15" s="281">
        <v>44620</v>
      </c>
      <c r="H15" s="235" t="s">
        <v>587</v>
      </c>
      <c r="I15" s="282">
        <v>3</v>
      </c>
      <c r="J15" s="282">
        <f>VLOOKUP(B15,'[1]2020'!$B$4:$K$149,9)</f>
        <v>1050</v>
      </c>
      <c r="K15" s="237">
        <f t="shared" si="4"/>
        <v>1235</v>
      </c>
      <c r="L15" s="238">
        <f t="shared" si="5"/>
        <v>185</v>
      </c>
      <c r="M15" s="237">
        <f t="shared" si="6"/>
        <v>865</v>
      </c>
      <c r="N15" s="283">
        <f t="shared" si="7"/>
        <v>1050</v>
      </c>
    </row>
    <row r="16" spans="2:14" x14ac:dyDescent="0.3">
      <c r="B16" s="291" t="s">
        <v>149</v>
      </c>
      <c r="C16" s="235" t="s">
        <v>138</v>
      </c>
      <c r="D16" s="236" t="s">
        <v>617</v>
      </c>
      <c r="E16" s="235" t="s">
        <v>586</v>
      </c>
      <c r="F16" s="281">
        <v>44197</v>
      </c>
      <c r="G16" s="281">
        <v>44620</v>
      </c>
      <c r="H16" s="235" t="s">
        <v>587</v>
      </c>
      <c r="I16" s="282">
        <v>3</v>
      </c>
      <c r="J16" s="282">
        <v>985</v>
      </c>
      <c r="K16" s="237">
        <v>1095</v>
      </c>
      <c r="L16" s="238">
        <f t="shared" ref="L16" si="8">IF(C16="AQ",370,IF(C16="FA",240,IF(C16="FAG",299,185)))</f>
        <v>185</v>
      </c>
      <c r="M16" s="237">
        <f t="shared" ref="M16" si="9">J16-L16</f>
        <v>800</v>
      </c>
      <c r="N16" s="283">
        <f t="shared" ref="N16" si="10">M16+L16</f>
        <v>985</v>
      </c>
    </row>
    <row r="17" spans="2:14" x14ac:dyDescent="0.3">
      <c r="B17" s="87" t="s">
        <v>155</v>
      </c>
      <c r="C17" s="235" t="s">
        <v>138</v>
      </c>
      <c r="D17" s="236" t="s">
        <v>733</v>
      </c>
      <c r="E17" s="235" t="s">
        <v>586</v>
      </c>
      <c r="F17" s="281">
        <v>44197</v>
      </c>
      <c r="G17" s="281">
        <v>44620</v>
      </c>
      <c r="H17" s="235" t="s">
        <v>587</v>
      </c>
      <c r="I17" s="282">
        <v>3</v>
      </c>
      <c r="J17" s="282">
        <f>VLOOKUP(B17,'[1]2020'!$B$4:$K$149,9)</f>
        <v>1089</v>
      </c>
      <c r="K17" s="237">
        <f t="shared" si="4"/>
        <v>1274</v>
      </c>
      <c r="L17" s="238">
        <f t="shared" si="5"/>
        <v>185</v>
      </c>
      <c r="M17" s="237">
        <f t="shared" si="6"/>
        <v>904</v>
      </c>
      <c r="N17" s="283">
        <f t="shared" si="7"/>
        <v>1089</v>
      </c>
    </row>
    <row r="18" spans="2:14" x14ac:dyDescent="0.3">
      <c r="B18" s="87" t="s">
        <v>154</v>
      </c>
      <c r="C18" s="235" t="s">
        <v>138</v>
      </c>
      <c r="D18" s="236" t="s">
        <v>734</v>
      </c>
      <c r="E18" s="235" t="s">
        <v>586</v>
      </c>
      <c r="F18" s="281">
        <v>44197</v>
      </c>
      <c r="G18" s="281">
        <v>44620</v>
      </c>
      <c r="H18" s="235" t="s">
        <v>587</v>
      </c>
      <c r="I18" s="282">
        <v>4</v>
      </c>
      <c r="J18" s="282">
        <f>VLOOKUP(B18,'[1]2020'!$B$4:$K$149,9)</f>
        <v>950</v>
      </c>
      <c r="K18" s="237">
        <f t="shared" si="4"/>
        <v>1135</v>
      </c>
      <c r="L18" s="238">
        <f t="shared" si="5"/>
        <v>185</v>
      </c>
      <c r="M18" s="237">
        <f t="shared" si="6"/>
        <v>765</v>
      </c>
      <c r="N18" s="283">
        <f t="shared" si="7"/>
        <v>950</v>
      </c>
    </row>
    <row r="19" spans="2:14" x14ac:dyDescent="0.3">
      <c r="B19" s="294" t="s">
        <v>156</v>
      </c>
      <c r="C19" s="238" t="s">
        <v>138</v>
      </c>
      <c r="D19" s="238" t="s">
        <v>741</v>
      </c>
      <c r="E19" s="238" t="s">
        <v>586</v>
      </c>
      <c r="F19" s="281">
        <v>44197</v>
      </c>
      <c r="G19" s="281">
        <v>44620</v>
      </c>
      <c r="H19" s="238" t="s">
        <v>587</v>
      </c>
      <c r="I19" s="238">
        <v>3</v>
      </c>
      <c r="J19" s="237">
        <f>VLOOKUP(B19,'[1]2020'!$B$4:$K$149,9)</f>
        <v>1719</v>
      </c>
      <c r="K19" s="237">
        <f t="shared" si="4"/>
        <v>1904</v>
      </c>
      <c r="L19" s="238">
        <f t="shared" si="5"/>
        <v>185</v>
      </c>
      <c r="M19" s="237">
        <f t="shared" si="6"/>
        <v>1534</v>
      </c>
      <c r="N19" s="283">
        <f t="shared" si="7"/>
        <v>1719</v>
      </c>
    </row>
    <row r="20" spans="2:14" x14ac:dyDescent="0.3">
      <c r="B20" s="294" t="s">
        <v>545</v>
      </c>
      <c r="C20" s="238" t="s">
        <v>221</v>
      </c>
      <c r="D20" s="238" t="s">
        <v>745</v>
      </c>
      <c r="E20" s="238" t="s">
        <v>586</v>
      </c>
      <c r="F20" s="281">
        <v>44197</v>
      </c>
      <c r="G20" s="281">
        <v>44620</v>
      </c>
      <c r="H20" s="238" t="s">
        <v>591</v>
      </c>
      <c r="I20" s="238">
        <v>4</v>
      </c>
      <c r="J20" s="237">
        <v>1150</v>
      </c>
      <c r="K20" s="237">
        <f t="shared" ref="K20:K24" si="11">J20+L20</f>
        <v>1390</v>
      </c>
      <c r="L20" s="238">
        <f t="shared" ref="L20:L24" si="12">IF(C20="AQ",370,IF(C20="FA",240,IF(C20="FAG",299,185)))</f>
        <v>240</v>
      </c>
      <c r="M20" s="237">
        <f t="shared" ref="M20:M24" si="13">J20-L20</f>
        <v>910</v>
      </c>
      <c r="N20" s="283">
        <f t="shared" ref="N20:N24" si="14">M20+L20</f>
        <v>1150</v>
      </c>
    </row>
    <row r="21" spans="2:14" x14ac:dyDescent="0.3">
      <c r="B21" s="294" t="s">
        <v>223</v>
      </c>
      <c r="C21" s="238" t="s">
        <v>221</v>
      </c>
      <c r="D21" s="238" t="s">
        <v>746</v>
      </c>
      <c r="E21" s="238" t="s">
        <v>586</v>
      </c>
      <c r="F21" s="281">
        <v>44197</v>
      </c>
      <c r="G21" s="281">
        <v>44620</v>
      </c>
      <c r="H21" s="238" t="s">
        <v>591</v>
      </c>
      <c r="I21" s="238">
        <v>4</v>
      </c>
      <c r="J21" s="237">
        <v>2000</v>
      </c>
      <c r="K21" s="237">
        <f t="shared" si="11"/>
        <v>2240</v>
      </c>
      <c r="L21" s="238">
        <f t="shared" si="12"/>
        <v>240</v>
      </c>
      <c r="M21" s="237">
        <f t="shared" si="13"/>
        <v>1760</v>
      </c>
      <c r="N21" s="283">
        <f t="shared" si="14"/>
        <v>2000</v>
      </c>
    </row>
    <row r="22" spans="2:14" x14ac:dyDescent="0.3">
      <c r="B22" s="294" t="s">
        <v>158</v>
      </c>
      <c r="C22" s="238" t="s">
        <v>138</v>
      </c>
      <c r="D22" s="238" t="s">
        <v>747</v>
      </c>
      <c r="E22" s="238" t="s">
        <v>586</v>
      </c>
      <c r="F22" s="281">
        <v>44197</v>
      </c>
      <c r="G22" s="281">
        <v>44620</v>
      </c>
      <c r="H22" s="238" t="s">
        <v>587</v>
      </c>
      <c r="I22" s="238">
        <v>3</v>
      </c>
      <c r="J22" s="237">
        <v>1299</v>
      </c>
      <c r="K22" s="237">
        <f t="shared" si="11"/>
        <v>1484</v>
      </c>
      <c r="L22" s="238">
        <f t="shared" si="12"/>
        <v>185</v>
      </c>
      <c r="M22" s="237">
        <f t="shared" si="13"/>
        <v>1114</v>
      </c>
      <c r="N22" s="283">
        <f t="shared" si="14"/>
        <v>1299</v>
      </c>
    </row>
    <row r="23" spans="2:14" x14ac:dyDescent="0.3">
      <c r="B23" s="294" t="s">
        <v>182</v>
      </c>
      <c r="C23" s="238" t="s">
        <v>138</v>
      </c>
      <c r="D23" s="238" t="s">
        <v>676</v>
      </c>
      <c r="E23" s="238" t="s">
        <v>586</v>
      </c>
      <c r="F23" s="281">
        <v>44197</v>
      </c>
      <c r="G23" s="281">
        <v>44620</v>
      </c>
      <c r="H23" s="238" t="s">
        <v>587</v>
      </c>
      <c r="I23" s="238">
        <v>3</v>
      </c>
      <c r="J23" s="237">
        <v>900</v>
      </c>
      <c r="K23" s="237">
        <f t="shared" si="11"/>
        <v>1085</v>
      </c>
      <c r="L23" s="238">
        <f t="shared" si="12"/>
        <v>185</v>
      </c>
      <c r="M23" s="237">
        <f t="shared" si="13"/>
        <v>715</v>
      </c>
      <c r="N23" s="283">
        <f t="shared" si="14"/>
        <v>900</v>
      </c>
    </row>
    <row r="24" spans="2:14" x14ac:dyDescent="0.3">
      <c r="B24" s="294" t="s">
        <v>209</v>
      </c>
      <c r="C24" s="238" t="s">
        <v>138</v>
      </c>
      <c r="D24" s="238" t="s">
        <v>464</v>
      </c>
      <c r="E24" s="238" t="s">
        <v>586</v>
      </c>
      <c r="F24" s="281">
        <v>44197</v>
      </c>
      <c r="G24" s="281">
        <v>44620</v>
      </c>
      <c r="H24" s="238" t="s">
        <v>587</v>
      </c>
      <c r="I24" s="238">
        <v>3</v>
      </c>
      <c r="J24" s="237">
        <v>1000</v>
      </c>
      <c r="K24" s="237">
        <f t="shared" si="11"/>
        <v>1185</v>
      </c>
      <c r="L24" s="238">
        <f t="shared" si="12"/>
        <v>185</v>
      </c>
      <c r="M24" s="237">
        <f t="shared" si="13"/>
        <v>815</v>
      </c>
      <c r="N24" s="283">
        <f t="shared" si="14"/>
        <v>1000</v>
      </c>
    </row>
    <row r="25" spans="2:14" x14ac:dyDescent="0.3">
      <c r="B25" s="295" t="s">
        <v>167</v>
      </c>
      <c r="C25" s="235" t="s">
        <v>138</v>
      </c>
      <c r="D25" s="236" t="s">
        <v>668</v>
      </c>
      <c r="E25" s="235" t="s">
        <v>586</v>
      </c>
      <c r="F25" s="281">
        <v>44197</v>
      </c>
      <c r="G25" s="281">
        <v>44620</v>
      </c>
      <c r="H25" s="235" t="s">
        <v>587</v>
      </c>
      <c r="I25" s="282">
        <v>3</v>
      </c>
      <c r="J25" s="282">
        <f>VLOOKUP(B25,'[1]2020'!$B$4:$K$149,9)</f>
        <v>1149</v>
      </c>
      <c r="K25" s="237">
        <f t="shared" si="4"/>
        <v>1334</v>
      </c>
      <c r="L25" s="238">
        <f t="shared" si="5"/>
        <v>185</v>
      </c>
      <c r="M25" s="237">
        <f t="shared" si="6"/>
        <v>964</v>
      </c>
      <c r="N25" s="283">
        <f t="shared" si="7"/>
        <v>1149</v>
      </c>
    </row>
    <row r="26" spans="2:14" x14ac:dyDescent="0.3">
      <c r="B26" s="295" t="s">
        <v>173</v>
      </c>
      <c r="C26" s="235" t="s">
        <v>138</v>
      </c>
      <c r="D26" s="236" t="s">
        <v>735</v>
      </c>
      <c r="E26" s="235" t="s">
        <v>586</v>
      </c>
      <c r="F26" s="281">
        <v>44197</v>
      </c>
      <c r="G26" s="281">
        <v>44620</v>
      </c>
      <c r="H26" s="235" t="s">
        <v>587</v>
      </c>
      <c r="I26" s="282">
        <v>4</v>
      </c>
      <c r="J26" s="282">
        <f>VLOOKUP(B26,'[1]2020'!$B$4:$K$149,9)</f>
        <v>1160</v>
      </c>
      <c r="K26" s="237">
        <f t="shared" si="4"/>
        <v>1345</v>
      </c>
      <c r="L26" s="238">
        <f t="shared" si="5"/>
        <v>185</v>
      </c>
      <c r="M26" s="237">
        <f t="shared" si="6"/>
        <v>975</v>
      </c>
      <c r="N26" s="283">
        <f t="shared" si="7"/>
        <v>1160</v>
      </c>
    </row>
    <row r="27" spans="2:14" x14ac:dyDescent="0.3">
      <c r="B27" s="295" t="s">
        <v>181</v>
      </c>
      <c r="C27" s="235" t="s">
        <v>138</v>
      </c>
      <c r="D27" s="236" t="s">
        <v>615</v>
      </c>
      <c r="E27" s="235" t="s">
        <v>586</v>
      </c>
      <c r="F27" s="281">
        <v>44197</v>
      </c>
      <c r="G27" s="281">
        <v>44620</v>
      </c>
      <c r="H27" s="235" t="s">
        <v>587</v>
      </c>
      <c r="I27" s="282">
        <v>3</v>
      </c>
      <c r="J27" s="282">
        <f>VLOOKUP(B27,'[1]2020'!$B$4:$K$149,9)</f>
        <v>1190</v>
      </c>
      <c r="K27" s="237">
        <f t="shared" si="4"/>
        <v>1375</v>
      </c>
      <c r="L27" s="238">
        <f t="shared" si="5"/>
        <v>185</v>
      </c>
      <c r="M27" s="237">
        <f t="shared" si="6"/>
        <v>1005</v>
      </c>
      <c r="N27" s="283">
        <f t="shared" si="7"/>
        <v>1190</v>
      </c>
    </row>
    <row r="28" spans="2:14" x14ac:dyDescent="0.3">
      <c r="B28" s="87" t="s">
        <v>180</v>
      </c>
      <c r="C28" s="235" t="s">
        <v>138</v>
      </c>
      <c r="D28" s="236" t="s">
        <v>744</v>
      </c>
      <c r="E28" s="235" t="s">
        <v>586</v>
      </c>
      <c r="F28" s="281">
        <v>44197</v>
      </c>
      <c r="G28" s="281">
        <v>44620</v>
      </c>
      <c r="H28" s="235" t="s">
        <v>587</v>
      </c>
      <c r="I28" s="282">
        <v>3</v>
      </c>
      <c r="J28" s="282">
        <v>1250</v>
      </c>
      <c r="K28" s="237">
        <f t="shared" ref="K28" si="15">J28+L28</f>
        <v>1435</v>
      </c>
      <c r="L28" s="238">
        <f t="shared" ref="L28" si="16">IF(C28="AQ",370,IF(C28="FA",240,IF(C28="FAG",299,185)))</f>
        <v>185</v>
      </c>
      <c r="M28" s="237">
        <f t="shared" ref="M28" si="17">J28-L28</f>
        <v>1065</v>
      </c>
      <c r="N28" s="283">
        <f t="shared" ref="N28" si="18">M28+L28</f>
        <v>1250</v>
      </c>
    </row>
    <row r="29" spans="2:14" x14ac:dyDescent="0.3">
      <c r="B29" s="284" t="s">
        <v>184</v>
      </c>
      <c r="C29" s="238" t="s">
        <v>138</v>
      </c>
      <c r="D29" s="238" t="s">
        <v>677</v>
      </c>
      <c r="E29" s="238" t="s">
        <v>586</v>
      </c>
      <c r="F29" s="281">
        <v>44197</v>
      </c>
      <c r="G29" s="281">
        <v>44620</v>
      </c>
      <c r="H29" s="238" t="s">
        <v>587</v>
      </c>
      <c r="I29" s="238">
        <v>3</v>
      </c>
      <c r="J29" s="237">
        <f>VLOOKUP(B29,'[1]2020'!$B$4:$K$149,9)</f>
        <v>1300</v>
      </c>
      <c r="K29" s="237">
        <f t="shared" si="4"/>
        <v>1485</v>
      </c>
      <c r="L29" s="238">
        <f t="shared" si="5"/>
        <v>185</v>
      </c>
      <c r="M29" s="237">
        <f t="shared" si="6"/>
        <v>1115</v>
      </c>
      <c r="N29" s="283">
        <f t="shared" si="7"/>
        <v>1300</v>
      </c>
    </row>
    <row r="30" spans="2:14" x14ac:dyDescent="0.3">
      <c r="B30" s="284" t="s">
        <v>187</v>
      </c>
      <c r="C30" s="238" t="s">
        <v>138</v>
      </c>
      <c r="D30" s="238" t="s">
        <v>681</v>
      </c>
      <c r="E30" s="238" t="s">
        <v>586</v>
      </c>
      <c r="F30" s="281">
        <v>44197</v>
      </c>
      <c r="G30" s="281">
        <v>44620</v>
      </c>
      <c r="H30" s="238" t="s">
        <v>587</v>
      </c>
      <c r="I30" s="238">
        <v>4</v>
      </c>
      <c r="J30" s="237">
        <f>VLOOKUP(B30,'[1]2020'!$B$4:$K$149,9)</f>
        <v>1000</v>
      </c>
      <c r="K30" s="237">
        <f t="shared" si="4"/>
        <v>1185</v>
      </c>
      <c r="L30" s="238">
        <f t="shared" si="5"/>
        <v>185</v>
      </c>
      <c r="M30" s="237">
        <f t="shared" si="6"/>
        <v>815</v>
      </c>
      <c r="N30" s="283">
        <f t="shared" si="7"/>
        <v>1000</v>
      </c>
    </row>
    <row r="31" spans="2:14" x14ac:dyDescent="0.3">
      <c r="B31" s="284" t="s">
        <v>200</v>
      </c>
      <c r="C31" s="238" t="s">
        <v>138</v>
      </c>
      <c r="D31" s="238" t="s">
        <v>736</v>
      </c>
      <c r="E31" s="238" t="s">
        <v>586</v>
      </c>
      <c r="F31" s="281">
        <v>44197</v>
      </c>
      <c r="G31" s="281">
        <v>44620</v>
      </c>
      <c r="H31" s="238" t="s">
        <v>587</v>
      </c>
      <c r="I31" s="238">
        <v>3</v>
      </c>
      <c r="J31" s="237">
        <f>VLOOKUP(B31,'[1]2020'!$B$4:$K$149,9)</f>
        <v>1250</v>
      </c>
      <c r="K31" s="237">
        <f t="shared" ref="K31:K43" si="19">J31+L31</f>
        <v>1435</v>
      </c>
      <c r="L31" s="238">
        <f t="shared" ref="L31:L40" si="20">IF(C31="AQ",370,IF(C31="FA",240,IF(C31="FAG",299,185)))</f>
        <v>185</v>
      </c>
      <c r="M31" s="237">
        <f t="shared" ref="M31:M43" si="21">J31-L31</f>
        <v>1065</v>
      </c>
      <c r="N31" s="283">
        <f t="shared" ref="N31:N43" si="22">M31+L31</f>
        <v>1250</v>
      </c>
    </row>
    <row r="32" spans="2:14" x14ac:dyDescent="0.3">
      <c r="B32" s="284" t="s">
        <v>208</v>
      </c>
      <c r="C32" s="238" t="s">
        <v>138</v>
      </c>
      <c r="D32" s="238" t="s">
        <v>694</v>
      </c>
      <c r="E32" s="238" t="s">
        <v>586</v>
      </c>
      <c r="F32" s="281">
        <v>44197</v>
      </c>
      <c r="G32" s="281">
        <v>44620</v>
      </c>
      <c r="H32" s="238" t="s">
        <v>587</v>
      </c>
      <c r="I32" s="238">
        <v>4</v>
      </c>
      <c r="J32" s="237">
        <f>VLOOKUP(B32,'[1]2020'!$B$4:$K$149,9)</f>
        <v>1420</v>
      </c>
      <c r="K32" s="237">
        <f t="shared" si="19"/>
        <v>1605</v>
      </c>
      <c r="L32" s="238">
        <f t="shared" si="20"/>
        <v>185</v>
      </c>
      <c r="M32" s="237">
        <f t="shared" si="21"/>
        <v>1235</v>
      </c>
      <c r="N32" s="283">
        <f t="shared" si="22"/>
        <v>1420</v>
      </c>
    </row>
    <row r="33" spans="2:14" x14ac:dyDescent="0.3">
      <c r="B33" s="284" t="s">
        <v>217</v>
      </c>
      <c r="C33" s="238" t="s">
        <v>138</v>
      </c>
      <c r="D33" s="238" t="s">
        <v>455</v>
      </c>
      <c r="E33" s="238" t="s">
        <v>586</v>
      </c>
      <c r="F33" s="281">
        <v>44197</v>
      </c>
      <c r="G33" s="281">
        <v>44620</v>
      </c>
      <c r="H33" s="238" t="s">
        <v>587</v>
      </c>
      <c r="I33" s="238">
        <v>3</v>
      </c>
      <c r="J33" s="237">
        <v>1130</v>
      </c>
      <c r="K33" s="237">
        <f t="shared" si="19"/>
        <v>1315</v>
      </c>
      <c r="L33" s="238">
        <f t="shared" si="20"/>
        <v>185</v>
      </c>
      <c r="M33" s="237">
        <f t="shared" si="21"/>
        <v>945</v>
      </c>
      <c r="N33" s="283">
        <f t="shared" si="22"/>
        <v>1130</v>
      </c>
    </row>
    <row r="34" spans="2:14" x14ac:dyDescent="0.3">
      <c r="B34" s="284" t="s">
        <v>218</v>
      </c>
      <c r="C34" s="238" t="s">
        <v>138</v>
      </c>
      <c r="D34" s="238" t="s">
        <v>454</v>
      </c>
      <c r="E34" s="238" t="s">
        <v>586</v>
      </c>
      <c r="F34" s="281">
        <v>44197</v>
      </c>
      <c r="G34" s="281">
        <v>44620</v>
      </c>
      <c r="H34" s="238" t="s">
        <v>587</v>
      </c>
      <c r="I34" s="238">
        <v>3</v>
      </c>
      <c r="J34" s="237">
        <f>VLOOKUP(B34,'[1]2020'!$B$4:$K$149,9)</f>
        <v>1000</v>
      </c>
      <c r="K34" s="237">
        <f t="shared" si="19"/>
        <v>1185</v>
      </c>
      <c r="L34" s="238">
        <f t="shared" si="20"/>
        <v>185</v>
      </c>
      <c r="M34" s="237">
        <f t="shared" si="21"/>
        <v>815</v>
      </c>
      <c r="N34" s="283">
        <f t="shared" si="22"/>
        <v>1000</v>
      </c>
    </row>
    <row r="35" spans="2:14" x14ac:dyDescent="0.3">
      <c r="B35" s="284" t="s">
        <v>177</v>
      </c>
      <c r="C35" s="238" t="s">
        <v>138</v>
      </c>
      <c r="D35" s="238" t="s">
        <v>616</v>
      </c>
      <c r="E35" s="238" t="s">
        <v>586</v>
      </c>
      <c r="F35" s="281">
        <v>44197</v>
      </c>
      <c r="G35" s="281">
        <v>44620</v>
      </c>
      <c r="H35" s="238" t="s">
        <v>587</v>
      </c>
      <c r="I35" s="238">
        <v>3</v>
      </c>
      <c r="J35" s="237">
        <v>1150</v>
      </c>
      <c r="K35" s="237">
        <f t="shared" ref="K35:K38" si="23">J35+L35</f>
        <v>1335</v>
      </c>
      <c r="L35" s="238">
        <f t="shared" ref="L35:L38" si="24">IF(C35="AQ",370,IF(C35="FA",240,IF(C35="FAG",299,185)))</f>
        <v>185</v>
      </c>
      <c r="M35" s="237">
        <f t="shared" ref="M35:M38" si="25">J35-L35</f>
        <v>965</v>
      </c>
      <c r="N35" s="283">
        <f t="shared" ref="N35:N38" si="26">M35+L35</f>
        <v>1150</v>
      </c>
    </row>
    <row r="36" spans="2:14" x14ac:dyDescent="0.3">
      <c r="B36" s="284" t="s">
        <v>179</v>
      </c>
      <c r="C36" s="238" t="s">
        <v>138</v>
      </c>
      <c r="D36" s="238" t="s">
        <v>612</v>
      </c>
      <c r="E36" s="238" t="s">
        <v>586</v>
      </c>
      <c r="F36" s="281">
        <v>44197</v>
      </c>
      <c r="G36" s="281">
        <v>44620</v>
      </c>
      <c r="H36" s="238" t="s">
        <v>587</v>
      </c>
      <c r="I36" s="238">
        <v>3</v>
      </c>
      <c r="J36" s="237">
        <v>950</v>
      </c>
      <c r="K36" s="237">
        <f t="shared" si="23"/>
        <v>1135</v>
      </c>
      <c r="L36" s="238">
        <f t="shared" si="24"/>
        <v>185</v>
      </c>
      <c r="M36" s="237">
        <f t="shared" si="25"/>
        <v>765</v>
      </c>
      <c r="N36" s="283">
        <f t="shared" si="26"/>
        <v>950</v>
      </c>
    </row>
    <row r="37" spans="2:14" x14ac:dyDescent="0.3">
      <c r="B37" s="284" t="s">
        <v>179</v>
      </c>
      <c r="C37" s="238" t="s">
        <v>138</v>
      </c>
      <c r="D37" s="238" t="s">
        <v>612</v>
      </c>
      <c r="E37" s="238" t="s">
        <v>586</v>
      </c>
      <c r="F37" s="281">
        <v>44197</v>
      </c>
      <c r="G37" s="281">
        <v>44620</v>
      </c>
      <c r="H37" s="238" t="s">
        <v>613</v>
      </c>
      <c r="I37" s="238">
        <v>3</v>
      </c>
      <c r="J37" s="237">
        <v>1150</v>
      </c>
      <c r="K37" s="237">
        <f t="shared" ref="K37" si="27">J37+L37</f>
        <v>1335</v>
      </c>
      <c r="L37" s="238">
        <f t="shared" ref="L37" si="28">IF(C37="AQ",370,IF(C37="FA",240,IF(C37="FAG",299,185)))</f>
        <v>185</v>
      </c>
      <c r="M37" s="237">
        <f t="shared" ref="M37" si="29">J37-L37</f>
        <v>965</v>
      </c>
      <c r="N37" s="283">
        <f t="shared" ref="N37" si="30">M37+L37</f>
        <v>1150</v>
      </c>
    </row>
    <row r="38" spans="2:14" x14ac:dyDescent="0.3">
      <c r="B38" s="284" t="s">
        <v>236</v>
      </c>
      <c r="C38" s="238" t="s">
        <v>221</v>
      </c>
      <c r="D38" s="238" t="s">
        <v>742</v>
      </c>
      <c r="E38" s="238" t="s">
        <v>586</v>
      </c>
      <c r="F38" s="281">
        <v>44197</v>
      </c>
      <c r="G38" s="281">
        <v>44620</v>
      </c>
      <c r="H38" s="238" t="s">
        <v>591</v>
      </c>
      <c r="I38" s="238">
        <v>3</v>
      </c>
      <c r="J38" s="237">
        <v>1700</v>
      </c>
      <c r="K38" s="237">
        <f t="shared" si="23"/>
        <v>1940</v>
      </c>
      <c r="L38" s="238">
        <f t="shared" si="24"/>
        <v>240</v>
      </c>
      <c r="M38" s="237">
        <f t="shared" si="25"/>
        <v>1460</v>
      </c>
      <c r="N38" s="283">
        <f t="shared" si="26"/>
        <v>1700</v>
      </c>
    </row>
    <row r="39" spans="2:14" x14ac:dyDescent="0.3">
      <c r="B39" s="284" t="s">
        <v>259</v>
      </c>
      <c r="C39" s="238" t="s">
        <v>623</v>
      </c>
      <c r="D39" s="238" t="s">
        <v>737</v>
      </c>
      <c r="E39" s="238" t="s">
        <v>586</v>
      </c>
      <c r="F39" s="281">
        <v>44197</v>
      </c>
      <c r="G39" s="281">
        <v>44620</v>
      </c>
      <c r="H39" s="238" t="s">
        <v>710</v>
      </c>
      <c r="I39" s="238">
        <v>4</v>
      </c>
      <c r="J39" s="237">
        <f>VLOOKUP(B39,'[1]2020'!$B$4:$K$149,9)</f>
        <v>1220</v>
      </c>
      <c r="K39" s="237">
        <f t="shared" si="19"/>
        <v>1405</v>
      </c>
      <c r="L39" s="238">
        <f t="shared" si="20"/>
        <v>185</v>
      </c>
      <c r="M39" s="237">
        <f t="shared" si="21"/>
        <v>1035</v>
      </c>
      <c r="N39" s="283">
        <f t="shared" si="22"/>
        <v>1220</v>
      </c>
    </row>
    <row r="40" spans="2:14" x14ac:dyDescent="0.3">
      <c r="B40" s="284" t="s">
        <v>261</v>
      </c>
      <c r="C40" s="238" t="s">
        <v>623</v>
      </c>
      <c r="D40" s="238" t="s">
        <v>738</v>
      </c>
      <c r="E40" s="238" t="s">
        <v>586</v>
      </c>
      <c r="F40" s="281">
        <v>44197</v>
      </c>
      <c r="G40" s="281">
        <v>44620</v>
      </c>
      <c r="H40" s="238" t="s">
        <v>587</v>
      </c>
      <c r="I40" s="238">
        <v>4</v>
      </c>
      <c r="J40" s="237">
        <f>VLOOKUP(B40,'[1]2020'!$B$4:$K$149,9)</f>
        <v>800</v>
      </c>
      <c r="K40" s="237">
        <f t="shared" si="19"/>
        <v>985</v>
      </c>
      <c r="L40" s="238">
        <f t="shared" si="20"/>
        <v>185</v>
      </c>
      <c r="M40" s="237">
        <f t="shared" si="21"/>
        <v>615</v>
      </c>
      <c r="N40" s="283">
        <f t="shared" si="22"/>
        <v>800</v>
      </c>
    </row>
    <row r="41" spans="2:14" x14ac:dyDescent="0.3">
      <c r="B41" s="289" t="s">
        <v>247</v>
      </c>
      <c r="C41" s="238" t="s">
        <v>623</v>
      </c>
      <c r="D41" s="238" t="s">
        <v>739</v>
      </c>
      <c r="E41" s="238" t="s">
        <v>586</v>
      </c>
      <c r="F41" s="281">
        <v>44197</v>
      </c>
      <c r="G41" s="281">
        <v>44620</v>
      </c>
      <c r="H41" s="238" t="s">
        <v>587</v>
      </c>
      <c r="I41" s="238">
        <v>4</v>
      </c>
      <c r="J41" s="237">
        <v>1305</v>
      </c>
      <c r="K41" s="237">
        <f t="shared" si="19"/>
        <v>1490</v>
      </c>
      <c r="L41" s="238">
        <v>185</v>
      </c>
      <c r="M41" s="237">
        <f t="shared" si="21"/>
        <v>1120</v>
      </c>
      <c r="N41" s="283">
        <f t="shared" si="22"/>
        <v>1305</v>
      </c>
    </row>
    <row r="42" spans="2:14" x14ac:dyDescent="0.3">
      <c r="B42" s="289" t="s">
        <v>247</v>
      </c>
      <c r="C42" s="238" t="s">
        <v>623</v>
      </c>
      <c r="D42" s="238" t="s">
        <v>739</v>
      </c>
      <c r="E42" s="238" t="s">
        <v>586</v>
      </c>
      <c r="F42" s="281">
        <v>44197</v>
      </c>
      <c r="G42" s="281">
        <v>44620</v>
      </c>
      <c r="H42" s="238" t="s">
        <v>743</v>
      </c>
      <c r="I42" s="238">
        <v>4</v>
      </c>
      <c r="J42" s="237">
        <v>1755</v>
      </c>
      <c r="K42" s="237">
        <f t="shared" ref="K42" si="31">J42+L42</f>
        <v>1940</v>
      </c>
      <c r="L42" s="238">
        <v>185</v>
      </c>
      <c r="M42" s="237">
        <f t="shared" ref="M42" si="32">J42-L42</f>
        <v>1570</v>
      </c>
      <c r="N42" s="283">
        <f t="shared" ref="N42" si="33">M42+L42</f>
        <v>1755</v>
      </c>
    </row>
    <row r="43" spans="2:14" ht="15" thickBot="1" x14ac:dyDescent="0.35">
      <c r="B43" s="285" t="s">
        <v>265</v>
      </c>
      <c r="C43" s="286" t="s">
        <v>623</v>
      </c>
      <c r="D43" s="286" t="s">
        <v>266</v>
      </c>
      <c r="E43" s="286" t="s">
        <v>586</v>
      </c>
      <c r="F43" s="293">
        <v>44197</v>
      </c>
      <c r="G43" s="293">
        <v>44620</v>
      </c>
      <c r="H43" s="286" t="s">
        <v>587</v>
      </c>
      <c r="I43" s="286">
        <v>3</v>
      </c>
      <c r="J43" s="287">
        <f>VLOOKUP(B43,'[1]2020'!$B$4:$K$149,9)</f>
        <v>1350</v>
      </c>
      <c r="K43" s="287">
        <f t="shared" si="19"/>
        <v>1535</v>
      </c>
      <c r="L43" s="286">
        <f>IF(C43="AQ",370,IF(C43="FA",240,IF(C43="FAG",299,185)))</f>
        <v>185</v>
      </c>
      <c r="M43" s="287">
        <f t="shared" si="21"/>
        <v>1165</v>
      </c>
      <c r="N43" s="288">
        <f t="shared" si="22"/>
        <v>1350</v>
      </c>
    </row>
    <row r="1048456" spans="12:12" x14ac:dyDescent="0.3">
      <c r="L1048456" s="238"/>
    </row>
  </sheetData>
  <autoFilter ref="B3:O43" xr:uid="{4ECE2850-FE9C-4E7B-83E4-6480C09C2689}">
    <filterColumn colId="4" showButton="0"/>
  </autoFilter>
  <mergeCells count="15">
    <mergeCell ref="B1:G2"/>
    <mergeCell ref="J2:K2"/>
    <mergeCell ref="M2:N2"/>
    <mergeCell ref="B3:B4"/>
    <mergeCell ref="C3:C4"/>
    <mergeCell ref="D3:D4"/>
    <mergeCell ref="E3:E4"/>
    <mergeCell ref="F3:G3"/>
    <mergeCell ref="H3:H4"/>
    <mergeCell ref="I3:I4"/>
    <mergeCell ref="J3:J4"/>
    <mergeCell ref="K3:K4"/>
    <mergeCell ref="L3:L4"/>
    <mergeCell ref="M3:M4"/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EC0E-E46B-4A8A-8951-8AB9159CC60A}">
  <dimension ref="B1:K282"/>
  <sheetViews>
    <sheetView workbookViewId="0">
      <selection activeCell="F4" sqref="F4:G4"/>
    </sheetView>
  </sheetViews>
  <sheetFormatPr defaultColWidth="9.109375" defaultRowHeight="14.4" x14ac:dyDescent="0.3"/>
  <cols>
    <col min="1" max="1" width="9.109375" style="11"/>
    <col min="2" max="2" width="8.109375" style="11" bestFit="1" customWidth="1"/>
    <col min="3" max="3" width="7.6640625" style="11" bestFit="1" customWidth="1"/>
    <col min="4" max="4" width="45.88671875" style="11" bestFit="1" customWidth="1"/>
    <col min="5" max="5" width="12.44140625" style="11" bestFit="1" customWidth="1"/>
    <col min="6" max="7" width="10.109375" style="11" bestFit="1" customWidth="1"/>
    <col min="8" max="8" width="29.109375" style="11" bestFit="1" customWidth="1"/>
    <col min="9" max="9" width="10.44140625" style="11" bestFit="1" customWidth="1"/>
    <col min="10" max="10" width="3" style="11" bestFit="1" customWidth="1"/>
    <col min="11" max="11" width="55" style="11" bestFit="1" customWidth="1"/>
    <col min="12" max="16384" width="9.109375" style="11"/>
  </cols>
  <sheetData>
    <row r="1" spans="2:11" ht="15" thickBot="1" x14ac:dyDescent="0.35"/>
    <row r="2" spans="2:11" x14ac:dyDescent="0.3">
      <c r="B2" s="354" t="s">
        <v>573</v>
      </c>
      <c r="C2" s="356" t="s">
        <v>134</v>
      </c>
      <c r="D2" s="356" t="s">
        <v>415</v>
      </c>
      <c r="E2" s="348" t="s">
        <v>574</v>
      </c>
      <c r="F2" s="348" t="s">
        <v>575</v>
      </c>
      <c r="G2" s="348"/>
      <c r="H2" s="348" t="s">
        <v>576</v>
      </c>
      <c r="I2" s="348" t="s">
        <v>626</v>
      </c>
      <c r="J2" s="350" t="s">
        <v>577</v>
      </c>
      <c r="K2" s="352" t="s">
        <v>627</v>
      </c>
    </row>
    <row r="3" spans="2:11" ht="15" thickBot="1" x14ac:dyDescent="0.35">
      <c r="B3" s="355"/>
      <c r="C3" s="357"/>
      <c r="D3" s="357"/>
      <c r="E3" s="349"/>
      <c r="F3" s="240" t="s">
        <v>583</v>
      </c>
      <c r="G3" s="240" t="s">
        <v>584</v>
      </c>
      <c r="H3" s="349"/>
      <c r="I3" s="349"/>
      <c r="J3" s="351"/>
      <c r="K3" s="353"/>
    </row>
    <row r="4" spans="2:11" x14ac:dyDescent="0.3">
      <c r="B4" s="241" t="s">
        <v>285</v>
      </c>
      <c r="C4" s="233" t="s">
        <v>600</v>
      </c>
      <c r="D4" s="242" t="s">
        <v>601</v>
      </c>
      <c r="E4" s="234" t="s">
        <v>586</v>
      </c>
      <c r="F4" s="243">
        <v>43466</v>
      </c>
      <c r="G4" s="243">
        <v>43889</v>
      </c>
      <c r="H4" s="233" t="s">
        <v>591</v>
      </c>
      <c r="I4" s="244">
        <v>4449</v>
      </c>
      <c r="J4" s="234">
        <v>4</v>
      </c>
      <c r="K4" s="245"/>
    </row>
    <row r="5" spans="2:11" x14ac:dyDescent="0.3">
      <c r="B5" s="246" t="s">
        <v>286</v>
      </c>
      <c r="C5" s="247" t="s">
        <v>600</v>
      </c>
      <c r="D5" s="248" t="s">
        <v>628</v>
      </c>
      <c r="E5" s="249" t="s">
        <v>586</v>
      </c>
      <c r="F5" s="250">
        <v>43466</v>
      </c>
      <c r="G5" s="250">
        <v>43889</v>
      </c>
      <c r="H5" s="247" t="s">
        <v>591</v>
      </c>
      <c r="I5" s="251">
        <v>4499</v>
      </c>
      <c r="J5" s="247">
        <v>3</v>
      </c>
      <c r="K5" s="252"/>
    </row>
    <row r="6" spans="2:11" x14ac:dyDescent="0.3">
      <c r="B6" s="241" t="s">
        <v>542</v>
      </c>
      <c r="C6" s="233" t="s">
        <v>600</v>
      </c>
      <c r="D6" s="242" t="s">
        <v>629</v>
      </c>
      <c r="E6" s="234" t="s">
        <v>586</v>
      </c>
      <c r="F6" s="243">
        <v>43466</v>
      </c>
      <c r="G6" s="243">
        <v>43889</v>
      </c>
      <c r="H6" s="233" t="s">
        <v>591</v>
      </c>
      <c r="I6" s="244">
        <v>6765</v>
      </c>
      <c r="J6" s="234">
        <v>5</v>
      </c>
      <c r="K6" s="245"/>
    </row>
    <row r="7" spans="2:11" x14ac:dyDescent="0.3">
      <c r="B7" s="241" t="s">
        <v>222</v>
      </c>
      <c r="C7" s="233" t="s">
        <v>221</v>
      </c>
      <c r="D7" s="242" t="s">
        <v>85</v>
      </c>
      <c r="E7" s="234" t="s">
        <v>588</v>
      </c>
      <c r="F7" s="243">
        <v>43575</v>
      </c>
      <c r="G7" s="243">
        <v>43597</v>
      </c>
      <c r="H7" s="233" t="s">
        <v>587</v>
      </c>
      <c r="I7" s="244">
        <v>3300</v>
      </c>
      <c r="J7" s="234">
        <v>3</v>
      </c>
      <c r="K7" s="245"/>
    </row>
    <row r="8" spans="2:11" x14ac:dyDescent="0.3">
      <c r="B8" s="241" t="s">
        <v>222</v>
      </c>
      <c r="C8" s="233" t="s">
        <v>221</v>
      </c>
      <c r="D8" s="242" t="s">
        <v>85</v>
      </c>
      <c r="E8" s="234" t="s">
        <v>586</v>
      </c>
      <c r="F8" s="243">
        <v>43466</v>
      </c>
      <c r="G8" s="243">
        <v>43574</v>
      </c>
      <c r="H8" s="233" t="s">
        <v>587</v>
      </c>
      <c r="I8" s="244">
        <v>2040</v>
      </c>
      <c r="J8" s="234">
        <v>3</v>
      </c>
      <c r="K8" s="245"/>
    </row>
    <row r="9" spans="2:11" x14ac:dyDescent="0.3">
      <c r="B9" s="253" t="s">
        <v>222</v>
      </c>
      <c r="C9" s="254" t="s">
        <v>221</v>
      </c>
      <c r="D9" s="255" t="s">
        <v>85</v>
      </c>
      <c r="E9" s="256" t="s">
        <v>586</v>
      </c>
      <c r="F9" s="257">
        <v>43598</v>
      </c>
      <c r="G9" s="257">
        <v>43889</v>
      </c>
      <c r="H9" s="254" t="s">
        <v>587</v>
      </c>
      <c r="I9" s="258">
        <v>2040</v>
      </c>
      <c r="J9" s="254">
        <v>3</v>
      </c>
      <c r="K9" s="259" t="s">
        <v>630</v>
      </c>
    </row>
    <row r="10" spans="2:11" x14ac:dyDescent="0.3">
      <c r="B10" s="241" t="s">
        <v>243</v>
      </c>
      <c r="C10" s="233" t="s">
        <v>221</v>
      </c>
      <c r="D10" s="242" t="s">
        <v>244</v>
      </c>
      <c r="E10" s="234" t="s">
        <v>586</v>
      </c>
      <c r="F10" s="243">
        <v>43471</v>
      </c>
      <c r="G10" s="243">
        <v>43819</v>
      </c>
      <c r="H10" s="233" t="s">
        <v>631</v>
      </c>
      <c r="I10" s="244">
        <v>1450</v>
      </c>
      <c r="J10" s="234">
        <v>2</v>
      </c>
      <c r="K10" s="245"/>
    </row>
    <row r="11" spans="2:11" x14ac:dyDescent="0.3">
      <c r="B11" s="246" t="s">
        <v>270</v>
      </c>
      <c r="C11" s="247" t="s">
        <v>592</v>
      </c>
      <c r="D11" s="248" t="s">
        <v>632</v>
      </c>
      <c r="E11" s="249" t="s">
        <v>633</v>
      </c>
      <c r="F11" s="250">
        <v>43471</v>
      </c>
      <c r="G11" s="250">
        <v>43582</v>
      </c>
      <c r="H11" s="247" t="s">
        <v>634</v>
      </c>
      <c r="I11" s="251">
        <v>6350</v>
      </c>
      <c r="J11" s="247">
        <v>1</v>
      </c>
      <c r="K11" s="252"/>
    </row>
    <row r="12" spans="2:11" x14ac:dyDescent="0.3">
      <c r="B12" s="246" t="s">
        <v>270</v>
      </c>
      <c r="C12" s="247" t="s">
        <v>592</v>
      </c>
      <c r="D12" s="248" t="s">
        <v>632</v>
      </c>
      <c r="E12" s="249" t="s">
        <v>633</v>
      </c>
      <c r="F12" s="250">
        <v>43650</v>
      </c>
      <c r="G12" s="250">
        <v>43694</v>
      </c>
      <c r="H12" s="247" t="s">
        <v>634</v>
      </c>
      <c r="I12" s="251">
        <v>6350</v>
      </c>
      <c r="J12" s="247">
        <v>1</v>
      </c>
      <c r="K12" s="252"/>
    </row>
    <row r="13" spans="2:11" x14ac:dyDescent="0.3">
      <c r="B13" s="246" t="s">
        <v>270</v>
      </c>
      <c r="C13" s="247" t="s">
        <v>592</v>
      </c>
      <c r="D13" s="248" t="s">
        <v>632</v>
      </c>
      <c r="E13" s="249" t="s">
        <v>633</v>
      </c>
      <c r="F13" s="250">
        <v>43835</v>
      </c>
      <c r="G13" s="250">
        <v>43890</v>
      </c>
      <c r="H13" s="247" t="s">
        <v>634</v>
      </c>
      <c r="I13" s="251">
        <v>6350</v>
      </c>
      <c r="J13" s="247">
        <v>1</v>
      </c>
      <c r="K13" s="252"/>
    </row>
    <row r="14" spans="2:11" x14ac:dyDescent="0.3">
      <c r="B14" s="246" t="s">
        <v>270</v>
      </c>
      <c r="C14" s="247" t="s">
        <v>592</v>
      </c>
      <c r="D14" s="248" t="s">
        <v>632</v>
      </c>
      <c r="E14" s="249" t="s">
        <v>635</v>
      </c>
      <c r="F14" s="250">
        <v>43583</v>
      </c>
      <c r="G14" s="250">
        <v>43649</v>
      </c>
      <c r="H14" s="247" t="s">
        <v>634</v>
      </c>
      <c r="I14" s="251">
        <v>4250</v>
      </c>
      <c r="J14" s="247">
        <v>1</v>
      </c>
      <c r="K14" s="252"/>
    </row>
    <row r="15" spans="2:11" x14ac:dyDescent="0.3">
      <c r="B15" s="246" t="s">
        <v>270</v>
      </c>
      <c r="C15" s="247" t="s">
        <v>592</v>
      </c>
      <c r="D15" s="248" t="s">
        <v>632</v>
      </c>
      <c r="E15" s="249" t="s">
        <v>635</v>
      </c>
      <c r="F15" s="250">
        <v>43695</v>
      </c>
      <c r="G15" s="250">
        <v>43818</v>
      </c>
      <c r="H15" s="247" t="s">
        <v>634</v>
      </c>
      <c r="I15" s="251">
        <v>4250</v>
      </c>
      <c r="J15" s="247">
        <v>1</v>
      </c>
      <c r="K15" s="252"/>
    </row>
    <row r="16" spans="2:11" x14ac:dyDescent="0.3">
      <c r="B16" s="246" t="s">
        <v>270</v>
      </c>
      <c r="C16" s="247" t="s">
        <v>592</v>
      </c>
      <c r="D16" s="248" t="s">
        <v>632</v>
      </c>
      <c r="E16" s="249" t="s">
        <v>636</v>
      </c>
      <c r="F16" s="250">
        <v>43454</v>
      </c>
      <c r="G16" s="250">
        <v>43835</v>
      </c>
      <c r="H16" s="247" t="s">
        <v>634</v>
      </c>
      <c r="I16" s="251">
        <v>11650</v>
      </c>
      <c r="J16" s="247">
        <v>1</v>
      </c>
      <c r="K16" s="252"/>
    </row>
    <row r="17" spans="2:11" x14ac:dyDescent="0.3">
      <c r="B17" s="241" t="s">
        <v>245</v>
      </c>
      <c r="C17" s="233" t="s">
        <v>221</v>
      </c>
      <c r="D17" s="242" t="s">
        <v>246</v>
      </c>
      <c r="E17" s="234" t="s">
        <v>586</v>
      </c>
      <c r="F17" s="243">
        <v>43471</v>
      </c>
      <c r="G17" s="243">
        <v>43819</v>
      </c>
      <c r="H17" s="233" t="s">
        <v>631</v>
      </c>
      <c r="I17" s="244">
        <v>2199</v>
      </c>
      <c r="J17" s="234">
        <v>4</v>
      </c>
      <c r="K17" s="245"/>
    </row>
    <row r="18" spans="2:11" x14ac:dyDescent="0.3">
      <c r="B18" s="246" t="s">
        <v>268</v>
      </c>
      <c r="C18" s="247" t="s">
        <v>592</v>
      </c>
      <c r="D18" s="248" t="s">
        <v>602</v>
      </c>
      <c r="E18" s="249" t="s">
        <v>586</v>
      </c>
      <c r="F18" s="250">
        <v>43466</v>
      </c>
      <c r="G18" s="250">
        <v>43889</v>
      </c>
      <c r="H18" s="247" t="s">
        <v>591</v>
      </c>
      <c r="I18" s="251">
        <v>3149</v>
      </c>
      <c r="J18" s="247">
        <v>4</v>
      </c>
      <c r="K18" s="252"/>
    </row>
    <row r="19" spans="2:11" x14ac:dyDescent="0.3">
      <c r="B19" s="241" t="s">
        <v>229</v>
      </c>
      <c r="C19" s="233" t="s">
        <v>221</v>
      </c>
      <c r="D19" s="242" t="s">
        <v>117</v>
      </c>
      <c r="E19" s="234" t="s">
        <v>586</v>
      </c>
      <c r="F19" s="243">
        <v>43466</v>
      </c>
      <c r="G19" s="243">
        <v>43889</v>
      </c>
      <c r="H19" s="233" t="s">
        <v>637</v>
      </c>
      <c r="I19" s="244">
        <v>1899</v>
      </c>
      <c r="J19" s="234">
        <v>3</v>
      </c>
      <c r="K19" s="245"/>
    </row>
    <row r="20" spans="2:11" x14ac:dyDescent="0.3">
      <c r="B20" s="241" t="s">
        <v>229</v>
      </c>
      <c r="C20" s="233" t="s">
        <v>221</v>
      </c>
      <c r="D20" s="242" t="s">
        <v>117</v>
      </c>
      <c r="E20" s="234" t="s">
        <v>586</v>
      </c>
      <c r="F20" s="243">
        <v>43466</v>
      </c>
      <c r="G20" s="243">
        <v>43889</v>
      </c>
      <c r="H20" s="233" t="s">
        <v>591</v>
      </c>
      <c r="I20" s="244">
        <v>1699</v>
      </c>
      <c r="J20" s="234">
        <v>3</v>
      </c>
      <c r="K20" s="245"/>
    </row>
    <row r="21" spans="2:11" x14ac:dyDescent="0.3">
      <c r="B21" s="246" t="s">
        <v>272</v>
      </c>
      <c r="C21" s="247" t="s">
        <v>592</v>
      </c>
      <c r="D21" s="248" t="s">
        <v>638</v>
      </c>
      <c r="E21" s="249" t="s">
        <v>586</v>
      </c>
      <c r="F21" s="250">
        <v>43466</v>
      </c>
      <c r="G21" s="250">
        <v>43889</v>
      </c>
      <c r="H21" s="247" t="s">
        <v>591</v>
      </c>
      <c r="I21" s="251">
        <v>2299</v>
      </c>
      <c r="J21" s="247">
        <v>4</v>
      </c>
      <c r="K21" s="252"/>
    </row>
    <row r="22" spans="2:11" x14ac:dyDescent="0.3">
      <c r="B22" s="260" t="s">
        <v>233</v>
      </c>
      <c r="C22" s="261" t="s">
        <v>221</v>
      </c>
      <c r="D22" s="262" t="s">
        <v>89</v>
      </c>
      <c r="E22" s="263" t="s">
        <v>586</v>
      </c>
      <c r="F22" s="264">
        <v>43466</v>
      </c>
      <c r="G22" s="264">
        <v>43889</v>
      </c>
      <c r="H22" s="261" t="s">
        <v>591</v>
      </c>
      <c r="I22" s="265">
        <v>1489</v>
      </c>
      <c r="J22" s="263">
        <v>3</v>
      </c>
      <c r="K22" s="266"/>
    </row>
    <row r="23" spans="2:11" x14ac:dyDescent="0.3">
      <c r="B23" s="246" t="s">
        <v>230</v>
      </c>
      <c r="C23" s="247" t="s">
        <v>221</v>
      </c>
      <c r="D23" s="248" t="s">
        <v>87</v>
      </c>
      <c r="E23" s="249" t="s">
        <v>586</v>
      </c>
      <c r="F23" s="250">
        <v>43466</v>
      </c>
      <c r="G23" s="250" t="s">
        <v>639</v>
      </c>
      <c r="H23" s="247" t="s">
        <v>640</v>
      </c>
      <c r="I23" s="251">
        <v>1889</v>
      </c>
      <c r="J23" s="247">
        <v>4</v>
      </c>
      <c r="K23" s="252"/>
    </row>
    <row r="24" spans="2:11" x14ac:dyDescent="0.3">
      <c r="B24" s="241" t="s">
        <v>231</v>
      </c>
      <c r="C24" s="233" t="s">
        <v>221</v>
      </c>
      <c r="D24" s="242" t="s">
        <v>641</v>
      </c>
      <c r="E24" s="234" t="s">
        <v>586</v>
      </c>
      <c r="F24" s="243">
        <v>43466</v>
      </c>
      <c r="G24" s="243">
        <v>43889</v>
      </c>
      <c r="H24" s="233" t="s">
        <v>587</v>
      </c>
      <c r="I24" s="244">
        <v>1899</v>
      </c>
      <c r="J24" s="234">
        <v>4</v>
      </c>
      <c r="K24" s="245"/>
    </row>
    <row r="25" spans="2:11" x14ac:dyDescent="0.3">
      <c r="B25" s="246" t="s">
        <v>234</v>
      </c>
      <c r="C25" s="247" t="s">
        <v>221</v>
      </c>
      <c r="D25" s="248" t="s">
        <v>235</v>
      </c>
      <c r="E25" s="249" t="s">
        <v>586</v>
      </c>
      <c r="F25" s="250">
        <v>43466</v>
      </c>
      <c r="G25" s="250">
        <v>43889</v>
      </c>
      <c r="H25" s="247" t="s">
        <v>587</v>
      </c>
      <c r="I25" s="251">
        <v>1670</v>
      </c>
      <c r="J25" s="247">
        <v>4</v>
      </c>
      <c r="K25" s="252"/>
    </row>
    <row r="26" spans="2:11" x14ac:dyDescent="0.3">
      <c r="B26" s="241" t="s">
        <v>236</v>
      </c>
      <c r="C26" s="233" t="s">
        <v>221</v>
      </c>
      <c r="D26" s="242" t="s">
        <v>610</v>
      </c>
      <c r="E26" s="234" t="s">
        <v>586</v>
      </c>
      <c r="F26" s="243">
        <v>43466</v>
      </c>
      <c r="G26" s="243">
        <v>43889</v>
      </c>
      <c r="H26" s="233" t="s">
        <v>591</v>
      </c>
      <c r="I26" s="244">
        <v>2135</v>
      </c>
      <c r="J26" s="234">
        <v>3</v>
      </c>
      <c r="K26" s="245"/>
    </row>
    <row r="27" spans="2:11" x14ac:dyDescent="0.3">
      <c r="B27" s="246" t="s">
        <v>279</v>
      </c>
      <c r="C27" s="247" t="s">
        <v>592</v>
      </c>
      <c r="D27" s="248" t="s">
        <v>593</v>
      </c>
      <c r="E27" s="249" t="s">
        <v>586</v>
      </c>
      <c r="F27" s="250">
        <v>43466</v>
      </c>
      <c r="G27" s="250">
        <v>43889</v>
      </c>
      <c r="H27" s="247" t="s">
        <v>591</v>
      </c>
      <c r="I27" s="251">
        <v>2299</v>
      </c>
      <c r="J27" s="247">
        <v>3</v>
      </c>
      <c r="K27" s="252"/>
    </row>
    <row r="28" spans="2:11" x14ac:dyDescent="0.3">
      <c r="B28" s="241" t="s">
        <v>239</v>
      </c>
      <c r="C28" s="233" t="s">
        <v>221</v>
      </c>
      <c r="D28" s="242" t="s">
        <v>240</v>
      </c>
      <c r="E28" s="234" t="s">
        <v>586</v>
      </c>
      <c r="F28" s="243">
        <v>43466</v>
      </c>
      <c r="G28" s="243">
        <v>43889</v>
      </c>
      <c r="H28" s="233" t="s">
        <v>591</v>
      </c>
      <c r="I28" s="244">
        <v>1899</v>
      </c>
      <c r="J28" s="234">
        <v>4</v>
      </c>
      <c r="K28" s="245"/>
    </row>
    <row r="29" spans="2:11" x14ac:dyDescent="0.3">
      <c r="B29" s="246" t="s">
        <v>642</v>
      </c>
      <c r="C29" s="247" t="s">
        <v>221</v>
      </c>
      <c r="D29" s="248" t="s">
        <v>643</v>
      </c>
      <c r="E29" s="249" t="s">
        <v>586</v>
      </c>
      <c r="F29" s="250">
        <v>43466</v>
      </c>
      <c r="G29" s="250">
        <v>43889</v>
      </c>
      <c r="H29" s="247" t="s">
        <v>587</v>
      </c>
      <c r="I29" s="251">
        <v>2399</v>
      </c>
      <c r="J29" s="247">
        <v>3</v>
      </c>
      <c r="K29" s="252"/>
    </row>
    <row r="30" spans="2:11" x14ac:dyDescent="0.3">
      <c r="B30" s="241" t="s">
        <v>241</v>
      </c>
      <c r="C30" s="233" t="s">
        <v>221</v>
      </c>
      <c r="D30" s="242" t="s">
        <v>242</v>
      </c>
      <c r="E30" s="234" t="s">
        <v>588</v>
      </c>
      <c r="F30" s="243">
        <v>43568</v>
      </c>
      <c r="G30" s="243">
        <v>43582</v>
      </c>
      <c r="H30" s="233" t="s">
        <v>591</v>
      </c>
      <c r="I30" s="244">
        <v>2099</v>
      </c>
      <c r="J30" s="234">
        <v>2</v>
      </c>
      <c r="K30" s="245"/>
    </row>
    <row r="31" spans="2:11" x14ac:dyDescent="0.3">
      <c r="B31" s="241" t="s">
        <v>241</v>
      </c>
      <c r="C31" s="233" t="s">
        <v>221</v>
      </c>
      <c r="D31" s="242" t="s">
        <v>242</v>
      </c>
      <c r="E31" s="234" t="s">
        <v>588</v>
      </c>
      <c r="F31" s="243">
        <v>43659</v>
      </c>
      <c r="G31" s="243">
        <v>43694</v>
      </c>
      <c r="H31" s="233" t="s">
        <v>591</v>
      </c>
      <c r="I31" s="244">
        <v>2099</v>
      </c>
      <c r="J31" s="234">
        <v>2</v>
      </c>
      <c r="K31" s="245"/>
    </row>
    <row r="32" spans="2:11" x14ac:dyDescent="0.3">
      <c r="B32" s="241" t="s">
        <v>241</v>
      </c>
      <c r="C32" s="233" t="s">
        <v>221</v>
      </c>
      <c r="D32" s="242" t="s">
        <v>242</v>
      </c>
      <c r="E32" s="234" t="s">
        <v>588</v>
      </c>
      <c r="F32" s="243">
        <v>43821</v>
      </c>
      <c r="G32" s="243">
        <v>43834</v>
      </c>
      <c r="H32" s="233" t="s">
        <v>591</v>
      </c>
      <c r="I32" s="244">
        <v>2099</v>
      </c>
      <c r="J32" s="234">
        <v>2</v>
      </c>
      <c r="K32" s="245" t="s">
        <v>644</v>
      </c>
    </row>
    <row r="33" spans="2:11" x14ac:dyDescent="0.3">
      <c r="B33" s="241" t="s">
        <v>241</v>
      </c>
      <c r="C33" s="233" t="s">
        <v>221</v>
      </c>
      <c r="D33" s="242" t="s">
        <v>242</v>
      </c>
      <c r="E33" s="234" t="s">
        <v>589</v>
      </c>
      <c r="F33" s="243">
        <v>43468</v>
      </c>
      <c r="G33" s="243">
        <v>43567</v>
      </c>
      <c r="H33" s="233" t="s">
        <v>591</v>
      </c>
      <c r="I33" s="244">
        <v>1710</v>
      </c>
      <c r="J33" s="234">
        <v>3</v>
      </c>
      <c r="K33" s="245" t="s">
        <v>645</v>
      </c>
    </row>
    <row r="34" spans="2:11" x14ac:dyDescent="0.3">
      <c r="B34" s="241" t="s">
        <v>241</v>
      </c>
      <c r="C34" s="233" t="s">
        <v>221</v>
      </c>
      <c r="D34" s="242" t="s">
        <v>242</v>
      </c>
      <c r="E34" s="234" t="s">
        <v>589</v>
      </c>
      <c r="F34" s="243">
        <v>43583</v>
      </c>
      <c r="G34" s="243">
        <v>43658</v>
      </c>
      <c r="H34" s="233" t="s">
        <v>591</v>
      </c>
      <c r="I34" s="244">
        <v>1710</v>
      </c>
      <c r="J34" s="234">
        <v>3</v>
      </c>
      <c r="K34" s="245"/>
    </row>
    <row r="35" spans="2:11" x14ac:dyDescent="0.3">
      <c r="B35" s="241" t="s">
        <v>241</v>
      </c>
      <c r="C35" s="233" t="s">
        <v>221</v>
      </c>
      <c r="D35" s="242" t="s">
        <v>242</v>
      </c>
      <c r="E35" s="234" t="s">
        <v>589</v>
      </c>
      <c r="F35" s="243">
        <v>43695</v>
      </c>
      <c r="G35" s="243">
        <v>43820</v>
      </c>
      <c r="H35" s="233" t="s">
        <v>591</v>
      </c>
      <c r="I35" s="244">
        <v>1710</v>
      </c>
      <c r="J35" s="234">
        <v>3</v>
      </c>
      <c r="K35" s="245"/>
    </row>
    <row r="36" spans="2:11" x14ac:dyDescent="0.3">
      <c r="B36" s="246" t="s">
        <v>545</v>
      </c>
      <c r="C36" s="247" t="s">
        <v>221</v>
      </c>
      <c r="D36" s="248" t="s">
        <v>619</v>
      </c>
      <c r="E36" s="249" t="s">
        <v>586</v>
      </c>
      <c r="F36" s="250">
        <v>43466</v>
      </c>
      <c r="G36" s="250">
        <v>43889</v>
      </c>
      <c r="H36" s="247" t="s">
        <v>591</v>
      </c>
      <c r="I36" s="251">
        <v>2299</v>
      </c>
      <c r="J36" s="247">
        <v>4</v>
      </c>
      <c r="K36" s="252"/>
    </row>
    <row r="37" spans="2:11" x14ac:dyDescent="0.3">
      <c r="B37" s="241" t="s">
        <v>223</v>
      </c>
      <c r="C37" s="233" t="s">
        <v>221</v>
      </c>
      <c r="D37" s="242" t="s">
        <v>646</v>
      </c>
      <c r="E37" s="234" t="s">
        <v>586</v>
      </c>
      <c r="F37" s="243">
        <v>43466</v>
      </c>
      <c r="G37" s="243">
        <v>43889</v>
      </c>
      <c r="H37" s="233" t="s">
        <v>591</v>
      </c>
      <c r="I37" s="244">
        <v>2499</v>
      </c>
      <c r="J37" s="234">
        <v>4</v>
      </c>
      <c r="K37" s="245"/>
    </row>
    <row r="38" spans="2:11" x14ac:dyDescent="0.3">
      <c r="B38" s="246" t="s">
        <v>275</v>
      </c>
      <c r="C38" s="247" t="s">
        <v>592</v>
      </c>
      <c r="D38" s="248" t="s">
        <v>647</v>
      </c>
      <c r="E38" s="249" t="s">
        <v>586</v>
      </c>
      <c r="F38" s="250">
        <v>43466</v>
      </c>
      <c r="G38" s="250">
        <v>43889</v>
      </c>
      <c r="H38" s="247" t="s">
        <v>591</v>
      </c>
      <c r="I38" s="251">
        <v>2749</v>
      </c>
      <c r="J38" s="247">
        <v>3</v>
      </c>
      <c r="K38" s="252"/>
    </row>
    <row r="39" spans="2:11" x14ac:dyDescent="0.3">
      <c r="B39" s="241" t="s">
        <v>648</v>
      </c>
      <c r="C39" s="233" t="s">
        <v>592</v>
      </c>
      <c r="D39" s="242" t="s">
        <v>649</v>
      </c>
      <c r="E39" s="234" t="s">
        <v>586</v>
      </c>
      <c r="F39" s="243">
        <v>43466</v>
      </c>
      <c r="G39" s="243">
        <v>43889</v>
      </c>
      <c r="H39" s="233" t="s">
        <v>591</v>
      </c>
      <c r="I39" s="244">
        <v>2700</v>
      </c>
      <c r="J39" s="234">
        <v>4</v>
      </c>
      <c r="K39" s="245"/>
    </row>
    <row r="40" spans="2:11" x14ac:dyDescent="0.3">
      <c r="B40" s="246" t="s">
        <v>276</v>
      </c>
      <c r="C40" s="247" t="s">
        <v>592</v>
      </c>
      <c r="D40" s="248" t="s">
        <v>611</v>
      </c>
      <c r="E40" s="249" t="s">
        <v>586</v>
      </c>
      <c r="F40" s="250">
        <v>43466</v>
      </c>
      <c r="G40" s="250">
        <v>43889</v>
      </c>
      <c r="H40" s="247" t="s">
        <v>591</v>
      </c>
      <c r="I40" s="251">
        <v>2027</v>
      </c>
      <c r="J40" s="247">
        <v>3</v>
      </c>
      <c r="K40" s="252" t="s">
        <v>650</v>
      </c>
    </row>
    <row r="41" spans="2:11" x14ac:dyDescent="0.3">
      <c r="B41" s="241" t="s">
        <v>550</v>
      </c>
      <c r="C41" s="233" t="s">
        <v>138</v>
      </c>
      <c r="D41" s="242" t="s">
        <v>609</v>
      </c>
      <c r="E41" s="234" t="s">
        <v>588</v>
      </c>
      <c r="F41" s="243">
        <v>43575</v>
      </c>
      <c r="G41" s="243">
        <v>43597</v>
      </c>
      <c r="H41" s="233" t="s">
        <v>587</v>
      </c>
      <c r="I41" s="244">
        <v>2400</v>
      </c>
      <c r="J41" s="234">
        <v>3</v>
      </c>
      <c r="K41" s="245"/>
    </row>
    <row r="42" spans="2:11" x14ac:dyDescent="0.3">
      <c r="B42" s="241" t="s">
        <v>550</v>
      </c>
      <c r="C42" s="233" t="s">
        <v>138</v>
      </c>
      <c r="D42" s="242" t="s">
        <v>609</v>
      </c>
      <c r="E42" s="234" t="s">
        <v>586</v>
      </c>
      <c r="F42" s="243">
        <v>43466</v>
      </c>
      <c r="G42" s="243">
        <v>43574</v>
      </c>
      <c r="H42" s="233" t="s">
        <v>587</v>
      </c>
      <c r="I42" s="244">
        <v>1449</v>
      </c>
      <c r="J42" s="234">
        <v>3</v>
      </c>
      <c r="K42" s="245"/>
    </row>
    <row r="43" spans="2:11" x14ac:dyDescent="0.3">
      <c r="B43" s="253" t="s">
        <v>550</v>
      </c>
      <c r="C43" s="254" t="s">
        <v>138</v>
      </c>
      <c r="D43" s="255" t="s">
        <v>609</v>
      </c>
      <c r="E43" s="256" t="s">
        <v>586</v>
      </c>
      <c r="F43" s="257">
        <v>43598</v>
      </c>
      <c r="G43" s="257">
        <v>43889</v>
      </c>
      <c r="H43" s="254" t="s">
        <v>587</v>
      </c>
      <c r="I43" s="258">
        <v>1449</v>
      </c>
      <c r="J43" s="256">
        <v>3</v>
      </c>
      <c r="K43" s="259" t="s">
        <v>630</v>
      </c>
    </row>
    <row r="44" spans="2:11" x14ac:dyDescent="0.3">
      <c r="B44" s="241" t="s">
        <v>141</v>
      </c>
      <c r="C44" s="233" t="s">
        <v>138</v>
      </c>
      <c r="D44" s="242" t="s">
        <v>651</v>
      </c>
      <c r="E44" s="234" t="s">
        <v>588</v>
      </c>
      <c r="F44" s="243">
        <v>43575</v>
      </c>
      <c r="G44" s="243">
        <v>43597</v>
      </c>
      <c r="H44" s="233" t="s">
        <v>587</v>
      </c>
      <c r="I44" s="244">
        <v>2200</v>
      </c>
      <c r="J44" s="234">
        <v>3</v>
      </c>
      <c r="K44" s="245"/>
    </row>
    <row r="45" spans="2:11" x14ac:dyDescent="0.3">
      <c r="B45" s="241" t="s">
        <v>141</v>
      </c>
      <c r="C45" s="233" t="s">
        <v>138</v>
      </c>
      <c r="D45" s="242" t="s">
        <v>651</v>
      </c>
      <c r="E45" s="234" t="s">
        <v>586</v>
      </c>
      <c r="F45" s="243">
        <v>43466</v>
      </c>
      <c r="G45" s="243">
        <v>43574</v>
      </c>
      <c r="H45" s="233" t="s">
        <v>587</v>
      </c>
      <c r="I45" s="244">
        <v>1349</v>
      </c>
      <c r="J45" s="234">
        <v>3</v>
      </c>
      <c r="K45" s="245"/>
    </row>
    <row r="46" spans="2:11" x14ac:dyDescent="0.3">
      <c r="B46" s="253" t="s">
        <v>141</v>
      </c>
      <c r="C46" s="254" t="s">
        <v>138</v>
      </c>
      <c r="D46" s="255" t="s">
        <v>651</v>
      </c>
      <c r="E46" s="256" t="s">
        <v>586</v>
      </c>
      <c r="F46" s="257">
        <v>43598</v>
      </c>
      <c r="G46" s="257">
        <v>43889</v>
      </c>
      <c r="H46" s="254" t="s">
        <v>587</v>
      </c>
      <c r="I46" s="258">
        <v>1349</v>
      </c>
      <c r="J46" s="254">
        <v>3</v>
      </c>
      <c r="K46" s="259" t="s">
        <v>630</v>
      </c>
    </row>
    <row r="47" spans="2:11" x14ac:dyDescent="0.3">
      <c r="B47" s="241" t="s">
        <v>139</v>
      </c>
      <c r="C47" s="233" t="s">
        <v>138</v>
      </c>
      <c r="D47" s="242" t="s">
        <v>620</v>
      </c>
      <c r="E47" s="234" t="s">
        <v>586</v>
      </c>
      <c r="F47" s="243">
        <v>43466</v>
      </c>
      <c r="G47" s="243">
        <v>43889</v>
      </c>
      <c r="H47" s="233" t="s">
        <v>621</v>
      </c>
      <c r="I47" s="244">
        <v>1799</v>
      </c>
      <c r="J47" s="234">
        <v>3</v>
      </c>
      <c r="K47" s="245"/>
    </row>
    <row r="48" spans="2:11" x14ac:dyDescent="0.3">
      <c r="B48" s="246" t="s">
        <v>603</v>
      </c>
      <c r="C48" s="247" t="s">
        <v>138</v>
      </c>
      <c r="D48" s="248" t="s">
        <v>604</v>
      </c>
      <c r="E48" s="249" t="s">
        <v>586</v>
      </c>
      <c r="F48" s="250">
        <v>43466</v>
      </c>
      <c r="G48" s="250">
        <v>43889</v>
      </c>
      <c r="H48" s="247" t="s">
        <v>587</v>
      </c>
      <c r="I48" s="251">
        <v>1385</v>
      </c>
      <c r="J48" s="247">
        <v>4</v>
      </c>
      <c r="K48" s="252"/>
    </row>
    <row r="49" spans="2:11" x14ac:dyDescent="0.3">
      <c r="B49" s="241" t="s">
        <v>444</v>
      </c>
      <c r="C49" s="233" t="s">
        <v>138</v>
      </c>
      <c r="D49" s="242" t="s">
        <v>652</v>
      </c>
      <c r="E49" s="234" t="s">
        <v>586</v>
      </c>
      <c r="F49" s="243">
        <v>43466</v>
      </c>
      <c r="G49" s="243">
        <v>43889</v>
      </c>
      <c r="H49" s="233" t="s">
        <v>587</v>
      </c>
      <c r="I49" s="244">
        <v>800</v>
      </c>
      <c r="J49" s="234">
        <v>3</v>
      </c>
      <c r="K49" s="245"/>
    </row>
    <row r="50" spans="2:11" x14ac:dyDescent="0.3">
      <c r="B50" s="246" t="s">
        <v>150</v>
      </c>
      <c r="C50" s="247" t="s">
        <v>138</v>
      </c>
      <c r="D50" s="248" t="s">
        <v>653</v>
      </c>
      <c r="E50" s="249" t="s">
        <v>586</v>
      </c>
      <c r="F50" s="250">
        <v>43466</v>
      </c>
      <c r="G50" s="250">
        <v>43889</v>
      </c>
      <c r="H50" s="247" t="s">
        <v>587</v>
      </c>
      <c r="I50" s="251">
        <v>980</v>
      </c>
      <c r="J50" s="247">
        <v>3</v>
      </c>
      <c r="K50" s="252"/>
    </row>
    <row r="51" spans="2:11" x14ac:dyDescent="0.3">
      <c r="B51" s="260" t="s">
        <v>152</v>
      </c>
      <c r="C51" s="261" t="s">
        <v>138</v>
      </c>
      <c r="D51" s="262" t="s">
        <v>654</v>
      </c>
      <c r="E51" s="263" t="s">
        <v>586</v>
      </c>
      <c r="F51" s="264">
        <v>43466</v>
      </c>
      <c r="G51" s="264">
        <v>43889</v>
      </c>
      <c r="H51" s="261" t="s">
        <v>587</v>
      </c>
      <c r="I51" s="265">
        <v>1019</v>
      </c>
      <c r="J51" s="263">
        <v>3</v>
      </c>
      <c r="K51" s="266"/>
    </row>
    <row r="52" spans="2:11" x14ac:dyDescent="0.3">
      <c r="B52" s="246" t="s">
        <v>153</v>
      </c>
      <c r="C52" s="247" t="s">
        <v>138</v>
      </c>
      <c r="D52" s="248" t="s">
        <v>655</v>
      </c>
      <c r="E52" s="249" t="s">
        <v>586</v>
      </c>
      <c r="F52" s="250">
        <v>43466</v>
      </c>
      <c r="G52" s="250">
        <v>43889</v>
      </c>
      <c r="H52" s="247" t="s">
        <v>587</v>
      </c>
      <c r="I52" s="251">
        <v>1332</v>
      </c>
      <c r="J52" s="247">
        <v>4</v>
      </c>
      <c r="K52" s="252"/>
    </row>
    <row r="53" spans="2:11" x14ac:dyDescent="0.3">
      <c r="B53" s="241" t="s">
        <v>656</v>
      </c>
      <c r="C53" s="233" t="s">
        <v>138</v>
      </c>
      <c r="D53" s="242" t="s">
        <v>657</v>
      </c>
      <c r="E53" s="234" t="s">
        <v>586</v>
      </c>
      <c r="F53" s="243">
        <v>43466</v>
      </c>
      <c r="G53" s="243">
        <v>43889</v>
      </c>
      <c r="H53" s="233" t="s">
        <v>599</v>
      </c>
      <c r="I53" s="244">
        <v>1349</v>
      </c>
      <c r="J53" s="234">
        <v>4</v>
      </c>
      <c r="K53" s="245" t="s">
        <v>658</v>
      </c>
    </row>
    <row r="54" spans="2:11" x14ac:dyDescent="0.3">
      <c r="B54" s="246" t="s">
        <v>144</v>
      </c>
      <c r="C54" s="247" t="s">
        <v>138</v>
      </c>
      <c r="D54" s="248" t="s">
        <v>595</v>
      </c>
      <c r="E54" s="249" t="s">
        <v>586</v>
      </c>
      <c r="F54" s="250">
        <v>43466</v>
      </c>
      <c r="G54" s="250">
        <v>43889</v>
      </c>
      <c r="H54" s="247" t="s">
        <v>587</v>
      </c>
      <c r="I54" s="251">
        <v>960</v>
      </c>
      <c r="J54" s="247">
        <v>4</v>
      </c>
      <c r="K54" s="252" t="s">
        <v>658</v>
      </c>
    </row>
    <row r="55" spans="2:11" x14ac:dyDescent="0.3">
      <c r="B55" s="241" t="s">
        <v>145</v>
      </c>
      <c r="C55" s="233" t="s">
        <v>138</v>
      </c>
      <c r="D55" s="242" t="s">
        <v>659</v>
      </c>
      <c r="E55" s="234" t="s">
        <v>586</v>
      </c>
      <c r="F55" s="243">
        <v>43466</v>
      </c>
      <c r="G55" s="243">
        <v>43889</v>
      </c>
      <c r="H55" s="233" t="s">
        <v>621</v>
      </c>
      <c r="I55" s="244">
        <v>1649</v>
      </c>
      <c r="J55" s="234">
        <v>3</v>
      </c>
      <c r="K55" s="245"/>
    </row>
    <row r="56" spans="2:11" x14ac:dyDescent="0.3">
      <c r="B56" s="246" t="s">
        <v>147</v>
      </c>
      <c r="C56" s="247" t="s">
        <v>138</v>
      </c>
      <c r="D56" s="248" t="s">
        <v>660</v>
      </c>
      <c r="E56" s="249" t="s">
        <v>586</v>
      </c>
      <c r="F56" s="250">
        <v>43466</v>
      </c>
      <c r="G56" s="250">
        <v>43889</v>
      </c>
      <c r="H56" s="247" t="s">
        <v>587</v>
      </c>
      <c r="I56" s="251">
        <v>1380</v>
      </c>
      <c r="J56" s="247">
        <v>3</v>
      </c>
      <c r="K56" s="252" t="s">
        <v>661</v>
      </c>
    </row>
    <row r="57" spans="2:11" x14ac:dyDescent="0.3">
      <c r="B57" s="241" t="s">
        <v>149</v>
      </c>
      <c r="C57" s="233" t="s">
        <v>138</v>
      </c>
      <c r="D57" s="242" t="s">
        <v>617</v>
      </c>
      <c r="E57" s="234" t="s">
        <v>586</v>
      </c>
      <c r="F57" s="243">
        <v>43466</v>
      </c>
      <c r="G57" s="243">
        <v>43889</v>
      </c>
      <c r="H57" s="233" t="s">
        <v>587</v>
      </c>
      <c r="I57" s="244">
        <v>1025</v>
      </c>
      <c r="J57" s="234">
        <v>3</v>
      </c>
      <c r="K57" s="245"/>
    </row>
    <row r="58" spans="2:11" x14ac:dyDescent="0.3">
      <c r="B58" s="246" t="s">
        <v>430</v>
      </c>
      <c r="C58" s="247" t="s">
        <v>138</v>
      </c>
      <c r="D58" s="248" t="s">
        <v>618</v>
      </c>
      <c r="E58" s="249" t="s">
        <v>586</v>
      </c>
      <c r="F58" s="250">
        <v>43466</v>
      </c>
      <c r="G58" s="250">
        <v>43889</v>
      </c>
      <c r="H58" s="247" t="s">
        <v>587</v>
      </c>
      <c r="I58" s="251">
        <v>1422</v>
      </c>
      <c r="J58" s="247">
        <v>3</v>
      </c>
      <c r="K58" s="252"/>
    </row>
    <row r="59" spans="2:11" x14ac:dyDescent="0.3">
      <c r="B59" s="241" t="s">
        <v>155</v>
      </c>
      <c r="C59" s="233" t="s">
        <v>138</v>
      </c>
      <c r="D59" s="242" t="s">
        <v>585</v>
      </c>
      <c r="E59" s="234" t="s">
        <v>586</v>
      </c>
      <c r="F59" s="243">
        <v>43466</v>
      </c>
      <c r="G59" s="243">
        <v>43889</v>
      </c>
      <c r="H59" s="233" t="s">
        <v>587</v>
      </c>
      <c r="I59" s="244">
        <v>1219</v>
      </c>
      <c r="J59" s="234">
        <v>3</v>
      </c>
      <c r="K59" s="245"/>
    </row>
    <row r="60" spans="2:11" x14ac:dyDescent="0.3">
      <c r="B60" s="246" t="s">
        <v>154</v>
      </c>
      <c r="C60" s="247" t="s">
        <v>138</v>
      </c>
      <c r="D60" s="248" t="s">
        <v>622</v>
      </c>
      <c r="E60" s="249" t="s">
        <v>586</v>
      </c>
      <c r="F60" s="250">
        <v>43466</v>
      </c>
      <c r="G60" s="250">
        <v>43889</v>
      </c>
      <c r="H60" s="247" t="s">
        <v>587</v>
      </c>
      <c r="I60" s="251">
        <v>900</v>
      </c>
      <c r="J60" s="247">
        <v>4</v>
      </c>
      <c r="K60" s="252"/>
    </row>
    <row r="61" spans="2:11" x14ac:dyDescent="0.3">
      <c r="B61" s="241" t="s">
        <v>156</v>
      </c>
      <c r="C61" s="233" t="s">
        <v>138</v>
      </c>
      <c r="D61" s="242" t="s">
        <v>662</v>
      </c>
      <c r="E61" s="234" t="s">
        <v>586</v>
      </c>
      <c r="F61" s="243">
        <v>43466</v>
      </c>
      <c r="G61" s="243">
        <v>43889</v>
      </c>
      <c r="H61" s="233" t="s">
        <v>587</v>
      </c>
      <c r="I61" s="244">
        <v>1780</v>
      </c>
      <c r="J61" s="234">
        <v>3</v>
      </c>
      <c r="K61" s="245"/>
    </row>
    <row r="62" spans="2:11" x14ac:dyDescent="0.3">
      <c r="B62" s="246" t="s">
        <v>142</v>
      </c>
      <c r="C62" s="247" t="s">
        <v>138</v>
      </c>
      <c r="D62" s="248" t="s">
        <v>663</v>
      </c>
      <c r="E62" s="249" t="s">
        <v>586</v>
      </c>
      <c r="F62" s="250">
        <v>43466</v>
      </c>
      <c r="G62" s="250">
        <v>43889</v>
      </c>
      <c r="H62" s="247" t="s">
        <v>587</v>
      </c>
      <c r="I62" s="251">
        <v>1629</v>
      </c>
      <c r="J62" s="247">
        <v>4</v>
      </c>
      <c r="K62" s="252"/>
    </row>
    <row r="63" spans="2:11" x14ac:dyDescent="0.3">
      <c r="B63" s="260" t="s">
        <v>158</v>
      </c>
      <c r="C63" s="261" t="s">
        <v>138</v>
      </c>
      <c r="D63" s="262" t="s">
        <v>594</v>
      </c>
      <c r="E63" s="263" t="s">
        <v>586</v>
      </c>
      <c r="F63" s="264">
        <v>43466</v>
      </c>
      <c r="G63" s="264">
        <v>43889</v>
      </c>
      <c r="H63" s="261" t="s">
        <v>587</v>
      </c>
      <c r="I63" s="265">
        <v>1249</v>
      </c>
      <c r="J63" s="263">
        <v>3</v>
      </c>
      <c r="K63" s="266"/>
    </row>
    <row r="64" spans="2:11" x14ac:dyDescent="0.3">
      <c r="B64" s="246" t="s">
        <v>160</v>
      </c>
      <c r="C64" s="247" t="s">
        <v>138</v>
      </c>
      <c r="D64" s="248" t="s">
        <v>664</v>
      </c>
      <c r="E64" s="249" t="s">
        <v>586</v>
      </c>
      <c r="F64" s="250">
        <v>43466</v>
      </c>
      <c r="G64" s="250">
        <v>43889</v>
      </c>
      <c r="H64" s="247" t="s">
        <v>621</v>
      </c>
      <c r="I64" s="251">
        <v>1399</v>
      </c>
      <c r="J64" s="247">
        <v>3</v>
      </c>
      <c r="K64" s="252"/>
    </row>
    <row r="65" spans="2:11" x14ac:dyDescent="0.3">
      <c r="B65" s="241" t="s">
        <v>162</v>
      </c>
      <c r="C65" s="233" t="s">
        <v>138</v>
      </c>
      <c r="D65" s="242" t="s">
        <v>665</v>
      </c>
      <c r="E65" s="234" t="s">
        <v>586</v>
      </c>
      <c r="F65" s="243">
        <v>43466</v>
      </c>
      <c r="G65" s="243">
        <v>43889</v>
      </c>
      <c r="H65" s="233" t="s">
        <v>587</v>
      </c>
      <c r="I65" s="244">
        <v>1249</v>
      </c>
      <c r="J65" s="234">
        <v>3</v>
      </c>
      <c r="K65" s="245"/>
    </row>
    <row r="66" spans="2:11" x14ac:dyDescent="0.3">
      <c r="B66" s="246" t="s">
        <v>163</v>
      </c>
      <c r="C66" s="247" t="s">
        <v>138</v>
      </c>
      <c r="D66" s="248" t="s">
        <v>605</v>
      </c>
      <c r="E66" s="249" t="s">
        <v>586</v>
      </c>
      <c r="F66" s="250">
        <v>43466</v>
      </c>
      <c r="G66" s="250">
        <v>43889</v>
      </c>
      <c r="H66" s="247" t="s">
        <v>587</v>
      </c>
      <c r="I66" s="251">
        <v>1399</v>
      </c>
      <c r="J66" s="247">
        <v>4</v>
      </c>
      <c r="K66" s="252"/>
    </row>
    <row r="67" spans="2:11" x14ac:dyDescent="0.3">
      <c r="B67" s="241" t="s">
        <v>666</v>
      </c>
      <c r="C67" s="233" t="s">
        <v>138</v>
      </c>
      <c r="D67" s="242" t="s">
        <v>667</v>
      </c>
      <c r="E67" s="234" t="s">
        <v>586</v>
      </c>
      <c r="F67" s="243">
        <v>43466</v>
      </c>
      <c r="G67" s="243">
        <v>43889</v>
      </c>
      <c r="H67" s="233" t="s">
        <v>587</v>
      </c>
      <c r="I67" s="244">
        <v>1550</v>
      </c>
      <c r="J67" s="234">
        <v>4</v>
      </c>
      <c r="K67" s="245"/>
    </row>
    <row r="68" spans="2:11" x14ac:dyDescent="0.3">
      <c r="B68" s="246" t="s">
        <v>165</v>
      </c>
      <c r="C68" s="247" t="s">
        <v>138</v>
      </c>
      <c r="D68" s="248" t="s">
        <v>625</v>
      </c>
      <c r="E68" s="249" t="s">
        <v>586</v>
      </c>
      <c r="F68" s="250">
        <v>43466</v>
      </c>
      <c r="G68" s="250">
        <v>43889</v>
      </c>
      <c r="H68" s="247" t="s">
        <v>587</v>
      </c>
      <c r="I68" s="251">
        <v>1349</v>
      </c>
      <c r="J68" s="247">
        <v>4</v>
      </c>
      <c r="K68" s="252"/>
    </row>
    <row r="69" spans="2:11" x14ac:dyDescent="0.3">
      <c r="B69" s="241" t="s">
        <v>167</v>
      </c>
      <c r="C69" s="233" t="s">
        <v>138</v>
      </c>
      <c r="D69" s="242" t="s">
        <v>668</v>
      </c>
      <c r="E69" s="234" t="s">
        <v>586</v>
      </c>
      <c r="F69" s="243">
        <v>43466</v>
      </c>
      <c r="G69" s="243">
        <v>43889</v>
      </c>
      <c r="H69" s="233" t="s">
        <v>587</v>
      </c>
      <c r="I69" s="244">
        <v>1149</v>
      </c>
      <c r="J69" s="234">
        <v>3</v>
      </c>
      <c r="K69" s="245"/>
    </row>
    <row r="70" spans="2:11" x14ac:dyDescent="0.3">
      <c r="B70" s="246" t="s">
        <v>168</v>
      </c>
      <c r="C70" s="247" t="s">
        <v>138</v>
      </c>
      <c r="D70" s="248" t="s">
        <v>606</v>
      </c>
      <c r="E70" s="249" t="s">
        <v>586</v>
      </c>
      <c r="F70" s="250">
        <v>43466</v>
      </c>
      <c r="G70" s="250">
        <v>43889</v>
      </c>
      <c r="H70" s="247" t="s">
        <v>587</v>
      </c>
      <c r="I70" s="251">
        <v>1749</v>
      </c>
      <c r="J70" s="247">
        <v>3</v>
      </c>
      <c r="K70" s="252"/>
    </row>
    <row r="71" spans="2:11" x14ac:dyDescent="0.3">
      <c r="B71" s="241" t="s">
        <v>446</v>
      </c>
      <c r="C71" s="233" t="s">
        <v>138</v>
      </c>
      <c r="D71" s="242" t="s">
        <v>596</v>
      </c>
      <c r="E71" s="234" t="s">
        <v>586</v>
      </c>
      <c r="F71" s="243">
        <v>43466</v>
      </c>
      <c r="G71" s="243">
        <v>43889</v>
      </c>
      <c r="H71" s="233" t="s">
        <v>587</v>
      </c>
      <c r="I71" s="244">
        <v>1170</v>
      </c>
      <c r="J71" s="234">
        <v>4</v>
      </c>
      <c r="K71" s="245" t="s">
        <v>669</v>
      </c>
    </row>
    <row r="72" spans="2:11" x14ac:dyDescent="0.3">
      <c r="B72" s="246" t="s">
        <v>173</v>
      </c>
      <c r="C72" s="247" t="s">
        <v>138</v>
      </c>
      <c r="D72" s="248" t="s">
        <v>670</v>
      </c>
      <c r="E72" s="249" t="s">
        <v>586</v>
      </c>
      <c r="F72" s="250">
        <v>43466</v>
      </c>
      <c r="G72" s="250">
        <v>43889</v>
      </c>
      <c r="H72" s="247" t="s">
        <v>587</v>
      </c>
      <c r="I72" s="251">
        <v>1220</v>
      </c>
      <c r="J72" s="247">
        <v>4</v>
      </c>
      <c r="K72" s="252"/>
    </row>
    <row r="73" spans="2:11" x14ac:dyDescent="0.3">
      <c r="B73" s="241" t="s">
        <v>175</v>
      </c>
      <c r="C73" s="233" t="s">
        <v>138</v>
      </c>
      <c r="D73" s="242" t="s">
        <v>671</v>
      </c>
      <c r="E73" s="234" t="s">
        <v>586</v>
      </c>
      <c r="F73" s="243">
        <v>43466</v>
      </c>
      <c r="G73" s="243">
        <v>43889</v>
      </c>
      <c r="H73" s="233" t="s">
        <v>587</v>
      </c>
      <c r="I73" s="244">
        <v>1300</v>
      </c>
      <c r="J73" s="234">
        <v>3</v>
      </c>
      <c r="K73" s="245"/>
    </row>
    <row r="74" spans="2:11" x14ac:dyDescent="0.3">
      <c r="B74" s="246" t="s">
        <v>176</v>
      </c>
      <c r="C74" s="247" t="s">
        <v>138</v>
      </c>
      <c r="D74" s="248" t="s">
        <v>672</v>
      </c>
      <c r="E74" s="249" t="s">
        <v>586</v>
      </c>
      <c r="F74" s="250">
        <v>43466</v>
      </c>
      <c r="G74" s="250">
        <v>43889</v>
      </c>
      <c r="H74" s="247" t="s">
        <v>587</v>
      </c>
      <c r="I74" s="251">
        <v>1292</v>
      </c>
      <c r="J74" s="247">
        <v>3</v>
      </c>
      <c r="K74" s="252"/>
    </row>
    <row r="75" spans="2:11" x14ac:dyDescent="0.3">
      <c r="B75" s="246" t="s">
        <v>176</v>
      </c>
      <c r="C75" s="247" t="s">
        <v>138</v>
      </c>
      <c r="D75" s="248" t="s">
        <v>672</v>
      </c>
      <c r="E75" s="249" t="s">
        <v>586</v>
      </c>
      <c r="F75" s="250">
        <v>43466</v>
      </c>
      <c r="G75" s="250">
        <v>43889</v>
      </c>
      <c r="H75" s="247" t="s">
        <v>613</v>
      </c>
      <c r="I75" s="251">
        <v>1692</v>
      </c>
      <c r="J75" s="247">
        <v>3</v>
      </c>
      <c r="K75" s="252"/>
    </row>
    <row r="76" spans="2:11" x14ac:dyDescent="0.3">
      <c r="B76" s="241" t="s">
        <v>447</v>
      </c>
      <c r="C76" s="233" t="s">
        <v>138</v>
      </c>
      <c r="D76" s="242" t="s">
        <v>673</v>
      </c>
      <c r="E76" s="234" t="s">
        <v>586</v>
      </c>
      <c r="F76" s="243">
        <v>43466</v>
      </c>
      <c r="G76" s="243">
        <v>43889</v>
      </c>
      <c r="H76" s="233" t="s">
        <v>587</v>
      </c>
      <c r="I76" s="244">
        <v>1157</v>
      </c>
      <c r="J76" s="234">
        <v>4</v>
      </c>
      <c r="K76" s="245"/>
    </row>
    <row r="77" spans="2:11" x14ac:dyDescent="0.3">
      <c r="B77" s="246" t="s">
        <v>171</v>
      </c>
      <c r="C77" s="247" t="s">
        <v>138</v>
      </c>
      <c r="D77" s="248" t="s">
        <v>674</v>
      </c>
      <c r="E77" s="249" t="s">
        <v>586</v>
      </c>
      <c r="F77" s="250">
        <v>43466</v>
      </c>
      <c r="G77" s="250">
        <v>43889</v>
      </c>
      <c r="H77" s="247" t="s">
        <v>587</v>
      </c>
      <c r="I77" s="251">
        <v>1349</v>
      </c>
      <c r="J77" s="247">
        <v>4</v>
      </c>
      <c r="K77" s="252" t="s">
        <v>675</v>
      </c>
    </row>
    <row r="78" spans="2:11" x14ac:dyDescent="0.3">
      <c r="B78" s="241" t="s">
        <v>179</v>
      </c>
      <c r="C78" s="233" t="s">
        <v>138</v>
      </c>
      <c r="D78" s="242" t="s">
        <v>612</v>
      </c>
      <c r="E78" s="234" t="s">
        <v>586</v>
      </c>
      <c r="F78" s="243">
        <v>43466</v>
      </c>
      <c r="G78" s="243">
        <v>43889</v>
      </c>
      <c r="H78" s="233" t="s">
        <v>587</v>
      </c>
      <c r="I78" s="244">
        <v>1400</v>
      </c>
      <c r="J78" s="234">
        <v>3</v>
      </c>
      <c r="K78" s="245"/>
    </row>
    <row r="79" spans="2:11" x14ac:dyDescent="0.3">
      <c r="B79" s="241" t="s">
        <v>179</v>
      </c>
      <c r="C79" s="233" t="s">
        <v>138</v>
      </c>
      <c r="D79" s="242" t="s">
        <v>612</v>
      </c>
      <c r="E79" s="234" t="s">
        <v>586</v>
      </c>
      <c r="F79" s="243">
        <v>43466</v>
      </c>
      <c r="G79" s="243">
        <v>43889</v>
      </c>
      <c r="H79" s="233" t="s">
        <v>587</v>
      </c>
      <c r="I79" s="244">
        <v>1700</v>
      </c>
      <c r="J79" s="234">
        <v>3</v>
      </c>
      <c r="K79" s="245"/>
    </row>
    <row r="80" spans="2:11" x14ac:dyDescent="0.3">
      <c r="B80" s="246" t="s">
        <v>180</v>
      </c>
      <c r="C80" s="247" t="s">
        <v>138</v>
      </c>
      <c r="D80" s="248" t="s">
        <v>614</v>
      </c>
      <c r="E80" s="249" t="s">
        <v>586</v>
      </c>
      <c r="F80" s="250">
        <v>43466</v>
      </c>
      <c r="G80" s="250">
        <v>43889</v>
      </c>
      <c r="H80" s="247" t="s">
        <v>587</v>
      </c>
      <c r="I80" s="251">
        <v>1570</v>
      </c>
      <c r="J80" s="247">
        <v>3</v>
      </c>
      <c r="K80" s="252"/>
    </row>
    <row r="81" spans="2:11" x14ac:dyDescent="0.3">
      <c r="B81" s="241" t="s">
        <v>181</v>
      </c>
      <c r="C81" s="233" t="s">
        <v>138</v>
      </c>
      <c r="D81" s="242" t="s">
        <v>615</v>
      </c>
      <c r="E81" s="234" t="s">
        <v>586</v>
      </c>
      <c r="F81" s="243">
        <v>43466</v>
      </c>
      <c r="G81" s="243">
        <v>43889</v>
      </c>
      <c r="H81" s="233" t="s">
        <v>587</v>
      </c>
      <c r="I81" s="244">
        <v>1499</v>
      </c>
      <c r="J81" s="234">
        <v>3</v>
      </c>
      <c r="K81" s="245"/>
    </row>
    <row r="82" spans="2:11" x14ac:dyDescent="0.3">
      <c r="B82" s="246" t="s">
        <v>177</v>
      </c>
      <c r="C82" s="247" t="s">
        <v>138</v>
      </c>
      <c r="D82" s="248" t="s">
        <v>616</v>
      </c>
      <c r="E82" s="249" t="s">
        <v>586</v>
      </c>
      <c r="F82" s="250">
        <v>43466</v>
      </c>
      <c r="G82" s="250">
        <v>43889</v>
      </c>
      <c r="H82" s="247" t="s">
        <v>587</v>
      </c>
      <c r="I82" s="251">
        <v>1400</v>
      </c>
      <c r="J82" s="247">
        <v>3</v>
      </c>
      <c r="K82" s="252"/>
    </row>
    <row r="83" spans="2:11" x14ac:dyDescent="0.3">
      <c r="B83" s="241" t="s">
        <v>182</v>
      </c>
      <c r="C83" s="233" t="s">
        <v>138</v>
      </c>
      <c r="D83" s="242" t="s">
        <v>676</v>
      </c>
      <c r="E83" s="234" t="s">
        <v>586</v>
      </c>
      <c r="F83" s="243">
        <v>43466</v>
      </c>
      <c r="G83" s="243">
        <v>43889</v>
      </c>
      <c r="H83" s="233" t="s">
        <v>587</v>
      </c>
      <c r="I83" s="244">
        <v>1350</v>
      </c>
      <c r="J83" s="234">
        <v>3</v>
      </c>
      <c r="K83" s="245"/>
    </row>
    <row r="84" spans="2:11" x14ac:dyDescent="0.3">
      <c r="B84" s="246" t="s">
        <v>184</v>
      </c>
      <c r="C84" s="247" t="s">
        <v>138</v>
      </c>
      <c r="D84" s="248" t="s">
        <v>677</v>
      </c>
      <c r="E84" s="249" t="s">
        <v>586</v>
      </c>
      <c r="F84" s="250">
        <v>43466</v>
      </c>
      <c r="G84" s="250">
        <v>43889</v>
      </c>
      <c r="H84" s="247" t="s">
        <v>587</v>
      </c>
      <c r="I84" s="251">
        <v>1269</v>
      </c>
      <c r="J84" s="247">
        <v>3</v>
      </c>
      <c r="K84" s="252"/>
    </row>
    <row r="85" spans="2:11" x14ac:dyDescent="0.3">
      <c r="B85" s="241" t="s">
        <v>185</v>
      </c>
      <c r="C85" s="233" t="s">
        <v>138</v>
      </c>
      <c r="D85" s="242" t="s">
        <v>678</v>
      </c>
      <c r="E85" s="234" t="s">
        <v>586</v>
      </c>
      <c r="F85" s="243">
        <v>43466</v>
      </c>
      <c r="G85" s="243">
        <v>43889</v>
      </c>
      <c r="H85" s="233" t="s">
        <v>587</v>
      </c>
      <c r="I85" s="244">
        <v>1040</v>
      </c>
      <c r="J85" s="234">
        <v>4</v>
      </c>
      <c r="K85" s="245"/>
    </row>
    <row r="86" spans="2:11" x14ac:dyDescent="0.3">
      <c r="B86" s="246" t="s">
        <v>186</v>
      </c>
      <c r="C86" s="247" t="s">
        <v>138</v>
      </c>
      <c r="D86" s="248" t="s">
        <v>679</v>
      </c>
      <c r="E86" s="249" t="s">
        <v>586</v>
      </c>
      <c r="F86" s="250">
        <v>43466</v>
      </c>
      <c r="G86" s="250">
        <v>43889</v>
      </c>
      <c r="H86" s="247" t="s">
        <v>587</v>
      </c>
      <c r="I86" s="251">
        <v>1300</v>
      </c>
      <c r="J86" s="247">
        <v>3</v>
      </c>
      <c r="K86" s="252" t="s">
        <v>680</v>
      </c>
    </row>
    <row r="87" spans="2:11" x14ac:dyDescent="0.3">
      <c r="B87" s="241" t="s">
        <v>187</v>
      </c>
      <c r="C87" s="233" t="s">
        <v>138</v>
      </c>
      <c r="D87" s="242" t="s">
        <v>681</v>
      </c>
      <c r="E87" s="234" t="s">
        <v>586</v>
      </c>
      <c r="F87" s="243">
        <v>43466</v>
      </c>
      <c r="G87" s="243">
        <v>43889</v>
      </c>
      <c r="H87" s="233" t="s">
        <v>587</v>
      </c>
      <c r="I87" s="244">
        <v>1275</v>
      </c>
      <c r="J87" s="234">
        <v>4</v>
      </c>
      <c r="K87" s="245"/>
    </row>
    <row r="88" spans="2:11" x14ac:dyDescent="0.3">
      <c r="B88" s="246" t="s">
        <v>188</v>
      </c>
      <c r="C88" s="247" t="s">
        <v>138</v>
      </c>
      <c r="D88" s="248" t="s">
        <v>682</v>
      </c>
      <c r="E88" s="249" t="s">
        <v>586</v>
      </c>
      <c r="F88" s="250">
        <v>43466</v>
      </c>
      <c r="G88" s="250">
        <v>43889</v>
      </c>
      <c r="H88" s="247" t="s">
        <v>599</v>
      </c>
      <c r="I88" s="251">
        <v>1760</v>
      </c>
      <c r="J88" s="247">
        <v>4</v>
      </c>
      <c r="K88" s="252"/>
    </row>
    <row r="89" spans="2:11" x14ac:dyDescent="0.3">
      <c r="B89" s="241" t="s">
        <v>191</v>
      </c>
      <c r="C89" s="233" t="s">
        <v>138</v>
      </c>
      <c r="D89" s="242" t="s">
        <v>607</v>
      </c>
      <c r="E89" s="234" t="s">
        <v>586</v>
      </c>
      <c r="F89" s="243">
        <v>43466</v>
      </c>
      <c r="G89" s="243">
        <v>43889</v>
      </c>
      <c r="H89" s="233" t="s">
        <v>587</v>
      </c>
      <c r="I89" s="244">
        <v>1349</v>
      </c>
      <c r="J89" s="234">
        <v>4</v>
      </c>
      <c r="K89" s="245"/>
    </row>
    <row r="90" spans="2:11" x14ac:dyDescent="0.3">
      <c r="B90" s="246" t="s">
        <v>194</v>
      </c>
      <c r="C90" s="247" t="s">
        <v>138</v>
      </c>
      <c r="D90" s="248" t="s">
        <v>683</v>
      </c>
      <c r="E90" s="249" t="s">
        <v>586</v>
      </c>
      <c r="F90" s="250">
        <v>43466</v>
      </c>
      <c r="G90" s="250">
        <v>43889</v>
      </c>
      <c r="H90" s="247" t="s">
        <v>587</v>
      </c>
      <c r="I90" s="251">
        <v>1150</v>
      </c>
      <c r="J90" s="247">
        <v>3</v>
      </c>
      <c r="K90" s="252" t="s">
        <v>650</v>
      </c>
    </row>
    <row r="91" spans="2:11" x14ac:dyDescent="0.3">
      <c r="B91" s="241" t="s">
        <v>195</v>
      </c>
      <c r="C91" s="233" t="s">
        <v>138</v>
      </c>
      <c r="D91" s="242" t="s">
        <v>684</v>
      </c>
      <c r="E91" s="234" t="s">
        <v>586</v>
      </c>
      <c r="F91" s="243">
        <v>43466</v>
      </c>
      <c r="G91" s="243">
        <v>43889</v>
      </c>
      <c r="H91" s="233" t="s">
        <v>587</v>
      </c>
      <c r="I91" s="244">
        <v>1360</v>
      </c>
      <c r="J91" s="234">
        <v>3</v>
      </c>
      <c r="K91" s="245" t="s">
        <v>650</v>
      </c>
    </row>
    <row r="92" spans="2:11" x14ac:dyDescent="0.3">
      <c r="B92" s="246" t="s">
        <v>198</v>
      </c>
      <c r="C92" s="247" t="s">
        <v>138</v>
      </c>
      <c r="D92" s="248" t="s">
        <v>608</v>
      </c>
      <c r="E92" s="249" t="s">
        <v>586</v>
      </c>
      <c r="F92" s="250">
        <v>43466</v>
      </c>
      <c r="G92" s="250">
        <v>43889</v>
      </c>
      <c r="H92" s="247" t="s">
        <v>587</v>
      </c>
      <c r="I92" s="251">
        <v>1335</v>
      </c>
      <c r="J92" s="247">
        <v>3</v>
      </c>
      <c r="K92" s="252"/>
    </row>
    <row r="93" spans="2:11" x14ac:dyDescent="0.3">
      <c r="B93" s="241" t="s">
        <v>193</v>
      </c>
      <c r="C93" s="233" t="s">
        <v>138</v>
      </c>
      <c r="D93" s="242" t="s">
        <v>685</v>
      </c>
      <c r="E93" s="234" t="s">
        <v>586</v>
      </c>
      <c r="F93" s="243">
        <v>43466</v>
      </c>
      <c r="G93" s="243">
        <v>43889</v>
      </c>
      <c r="H93" s="233" t="s">
        <v>587</v>
      </c>
      <c r="I93" s="244">
        <v>1050</v>
      </c>
      <c r="J93" s="234">
        <v>4</v>
      </c>
      <c r="K93" s="245"/>
    </row>
    <row r="94" spans="2:11" x14ac:dyDescent="0.3">
      <c r="B94" s="246" t="s">
        <v>557</v>
      </c>
      <c r="C94" s="247" t="s">
        <v>138</v>
      </c>
      <c r="D94" s="248" t="s">
        <v>558</v>
      </c>
      <c r="E94" s="249" t="s">
        <v>586</v>
      </c>
      <c r="F94" s="250">
        <v>43466</v>
      </c>
      <c r="G94" s="250">
        <v>43889</v>
      </c>
      <c r="H94" s="247" t="s">
        <v>587</v>
      </c>
      <c r="I94" s="251">
        <v>1450</v>
      </c>
      <c r="J94" s="247">
        <v>4</v>
      </c>
      <c r="K94" s="252" t="s">
        <v>650</v>
      </c>
    </row>
    <row r="95" spans="2:11" x14ac:dyDescent="0.3">
      <c r="B95" s="241" t="s">
        <v>196</v>
      </c>
      <c r="C95" s="233" t="s">
        <v>138</v>
      </c>
      <c r="D95" s="242" t="s">
        <v>686</v>
      </c>
      <c r="E95" s="234" t="s">
        <v>633</v>
      </c>
      <c r="F95" s="243">
        <v>43466</v>
      </c>
      <c r="G95" s="243">
        <v>43583</v>
      </c>
      <c r="H95" s="233" t="s">
        <v>599</v>
      </c>
      <c r="I95" s="244">
        <v>1539</v>
      </c>
      <c r="J95" s="234">
        <v>4</v>
      </c>
      <c r="K95" s="245"/>
    </row>
    <row r="96" spans="2:11" x14ac:dyDescent="0.3">
      <c r="B96" s="241" t="s">
        <v>196</v>
      </c>
      <c r="C96" s="233" t="s">
        <v>138</v>
      </c>
      <c r="D96" s="242" t="s">
        <v>686</v>
      </c>
      <c r="E96" s="234" t="s">
        <v>635</v>
      </c>
      <c r="F96" s="243">
        <v>43584</v>
      </c>
      <c r="G96" s="243">
        <v>43660</v>
      </c>
      <c r="H96" s="233" t="s">
        <v>599</v>
      </c>
      <c r="I96" s="244">
        <v>1419</v>
      </c>
      <c r="J96" s="234">
        <v>4</v>
      </c>
      <c r="K96" s="245"/>
    </row>
    <row r="97" spans="2:11" x14ac:dyDescent="0.3">
      <c r="B97" s="241" t="s">
        <v>196</v>
      </c>
      <c r="C97" s="233" t="s">
        <v>138</v>
      </c>
      <c r="D97" s="242" t="s">
        <v>686</v>
      </c>
      <c r="E97" s="234" t="s">
        <v>633</v>
      </c>
      <c r="F97" s="243">
        <v>43661</v>
      </c>
      <c r="G97" s="243">
        <v>43688</v>
      </c>
      <c r="H97" s="233" t="s">
        <v>599</v>
      </c>
      <c r="I97" s="244">
        <v>1539</v>
      </c>
      <c r="J97" s="234">
        <v>4</v>
      </c>
      <c r="K97" s="245"/>
    </row>
    <row r="98" spans="2:11" x14ac:dyDescent="0.3">
      <c r="B98" s="241" t="s">
        <v>196</v>
      </c>
      <c r="C98" s="233" t="s">
        <v>138</v>
      </c>
      <c r="D98" s="242" t="s">
        <v>686</v>
      </c>
      <c r="E98" s="234" t="s">
        <v>687</v>
      </c>
      <c r="F98" s="243">
        <v>43689</v>
      </c>
      <c r="G98" s="243">
        <v>43821</v>
      </c>
      <c r="H98" s="233" t="s">
        <v>599</v>
      </c>
      <c r="I98" s="244">
        <v>1419</v>
      </c>
      <c r="J98" s="234">
        <v>4</v>
      </c>
      <c r="K98" s="245"/>
    </row>
    <row r="99" spans="2:11" x14ac:dyDescent="0.3">
      <c r="B99" s="241" t="s">
        <v>196</v>
      </c>
      <c r="C99" s="233" t="s">
        <v>138</v>
      </c>
      <c r="D99" s="242" t="s">
        <v>686</v>
      </c>
      <c r="E99" s="234" t="s">
        <v>633</v>
      </c>
      <c r="F99" s="243">
        <v>43821</v>
      </c>
      <c r="G99" s="243">
        <v>43835</v>
      </c>
      <c r="H99" s="233" t="s">
        <v>599</v>
      </c>
      <c r="I99" s="244">
        <v>1539</v>
      </c>
      <c r="J99" s="234">
        <v>4</v>
      </c>
      <c r="K99" s="245"/>
    </row>
    <row r="100" spans="2:11" x14ac:dyDescent="0.3">
      <c r="B100" s="241" t="s">
        <v>196</v>
      </c>
      <c r="C100" s="233" t="s">
        <v>138</v>
      </c>
      <c r="D100" s="242" t="s">
        <v>686</v>
      </c>
      <c r="E100" s="234" t="s">
        <v>635</v>
      </c>
      <c r="F100" s="243">
        <v>43836</v>
      </c>
      <c r="G100" s="243">
        <v>43889</v>
      </c>
      <c r="H100" s="233" t="s">
        <v>599</v>
      </c>
      <c r="I100" s="244">
        <v>1419</v>
      </c>
      <c r="J100" s="234">
        <v>4</v>
      </c>
      <c r="K100" s="245"/>
    </row>
    <row r="101" spans="2:11" x14ac:dyDescent="0.3">
      <c r="B101" s="246" t="s">
        <v>200</v>
      </c>
      <c r="C101" s="247" t="s">
        <v>138</v>
      </c>
      <c r="D101" s="248" t="s">
        <v>688</v>
      </c>
      <c r="E101" s="249" t="s">
        <v>586</v>
      </c>
      <c r="F101" s="250">
        <v>43466</v>
      </c>
      <c r="G101" s="250">
        <v>43889</v>
      </c>
      <c r="H101" s="247" t="s">
        <v>587</v>
      </c>
      <c r="I101" s="251">
        <v>1329</v>
      </c>
      <c r="J101" s="247">
        <v>3</v>
      </c>
      <c r="K101" s="252"/>
    </row>
    <row r="102" spans="2:11" x14ac:dyDescent="0.3">
      <c r="B102" s="260" t="s">
        <v>199</v>
      </c>
      <c r="C102" s="261" t="s">
        <v>138</v>
      </c>
      <c r="D102" s="262" t="s">
        <v>475</v>
      </c>
      <c r="E102" s="263" t="s">
        <v>586</v>
      </c>
      <c r="F102" s="264">
        <v>43466</v>
      </c>
      <c r="G102" s="264">
        <v>43889</v>
      </c>
      <c r="H102" s="261" t="s">
        <v>587</v>
      </c>
      <c r="I102" s="265">
        <v>1329</v>
      </c>
      <c r="J102" s="263">
        <v>3</v>
      </c>
      <c r="K102" s="266"/>
    </row>
    <row r="103" spans="2:11" x14ac:dyDescent="0.3">
      <c r="B103" s="260" t="s">
        <v>199</v>
      </c>
      <c r="C103" s="261" t="s">
        <v>138</v>
      </c>
      <c r="D103" s="262" t="s">
        <v>475</v>
      </c>
      <c r="E103" s="263" t="s">
        <v>586</v>
      </c>
      <c r="F103" s="264">
        <v>43466</v>
      </c>
      <c r="G103" s="264">
        <v>43889</v>
      </c>
      <c r="H103" s="261" t="s">
        <v>613</v>
      </c>
      <c r="I103" s="265">
        <v>1529</v>
      </c>
      <c r="J103" s="263">
        <v>3</v>
      </c>
      <c r="K103" s="266"/>
    </row>
    <row r="104" spans="2:11" x14ac:dyDescent="0.3">
      <c r="B104" s="246" t="s">
        <v>202</v>
      </c>
      <c r="C104" s="247" t="s">
        <v>138</v>
      </c>
      <c r="D104" s="248" t="s">
        <v>472</v>
      </c>
      <c r="E104" s="249" t="s">
        <v>586</v>
      </c>
      <c r="F104" s="250">
        <v>43466</v>
      </c>
      <c r="G104" s="250">
        <v>43889</v>
      </c>
      <c r="H104" s="247" t="s">
        <v>621</v>
      </c>
      <c r="I104" s="251">
        <v>1420</v>
      </c>
      <c r="J104" s="247">
        <v>3</v>
      </c>
      <c r="K104" s="252"/>
    </row>
    <row r="105" spans="2:11" x14ac:dyDescent="0.3">
      <c r="B105" s="241" t="s">
        <v>203</v>
      </c>
      <c r="C105" s="233" t="s">
        <v>138</v>
      </c>
      <c r="D105" s="242" t="s">
        <v>689</v>
      </c>
      <c r="E105" s="234" t="s">
        <v>586</v>
      </c>
      <c r="F105" s="243">
        <v>43466</v>
      </c>
      <c r="G105" s="243">
        <v>43889</v>
      </c>
      <c r="H105" s="233" t="s">
        <v>587</v>
      </c>
      <c r="I105" s="244">
        <v>1175</v>
      </c>
      <c r="J105" s="234">
        <v>3</v>
      </c>
      <c r="K105" s="245"/>
    </row>
    <row r="106" spans="2:11" x14ac:dyDescent="0.3">
      <c r="B106" s="246" t="s">
        <v>597</v>
      </c>
      <c r="C106" s="247" t="s">
        <v>138</v>
      </c>
      <c r="D106" s="248" t="s">
        <v>598</v>
      </c>
      <c r="E106" s="249" t="s">
        <v>586</v>
      </c>
      <c r="F106" s="250">
        <v>43466</v>
      </c>
      <c r="G106" s="250">
        <v>43889</v>
      </c>
      <c r="H106" s="247" t="s">
        <v>599</v>
      </c>
      <c r="I106" s="251">
        <v>1499</v>
      </c>
      <c r="J106" s="247">
        <v>4</v>
      </c>
      <c r="K106" s="252" t="s">
        <v>690</v>
      </c>
    </row>
    <row r="107" spans="2:11" x14ac:dyDescent="0.3">
      <c r="B107" s="241" t="s">
        <v>205</v>
      </c>
      <c r="C107" s="233" t="s">
        <v>138</v>
      </c>
      <c r="D107" s="242" t="s">
        <v>469</v>
      </c>
      <c r="E107" s="234" t="s">
        <v>586</v>
      </c>
      <c r="F107" s="243">
        <v>43466</v>
      </c>
      <c r="G107" s="243">
        <v>43889</v>
      </c>
      <c r="H107" s="233" t="s">
        <v>587</v>
      </c>
      <c r="I107" s="244">
        <v>1649</v>
      </c>
      <c r="J107" s="234">
        <v>3</v>
      </c>
      <c r="K107" s="245"/>
    </row>
    <row r="108" spans="2:11" x14ac:dyDescent="0.3">
      <c r="B108" s="246" t="s">
        <v>204</v>
      </c>
      <c r="C108" s="247" t="s">
        <v>138</v>
      </c>
      <c r="D108" s="248" t="s">
        <v>691</v>
      </c>
      <c r="E108" s="249" t="s">
        <v>586</v>
      </c>
      <c r="F108" s="250">
        <v>43466</v>
      </c>
      <c r="G108" s="250">
        <v>43889</v>
      </c>
      <c r="H108" s="247" t="s">
        <v>591</v>
      </c>
      <c r="I108" s="251">
        <v>1749</v>
      </c>
      <c r="J108" s="247">
        <v>3</v>
      </c>
      <c r="K108" s="252"/>
    </row>
    <row r="109" spans="2:11" x14ac:dyDescent="0.3">
      <c r="B109" s="241" t="s">
        <v>189</v>
      </c>
      <c r="C109" s="233" t="s">
        <v>138</v>
      </c>
      <c r="D109" s="242" t="s">
        <v>692</v>
      </c>
      <c r="E109" s="234" t="s">
        <v>586</v>
      </c>
      <c r="F109" s="243">
        <v>43466</v>
      </c>
      <c r="G109" s="243">
        <v>43889</v>
      </c>
      <c r="H109" s="233" t="s">
        <v>621</v>
      </c>
      <c r="I109" s="244">
        <v>1599</v>
      </c>
      <c r="J109" s="234">
        <v>3</v>
      </c>
      <c r="K109" s="245"/>
    </row>
    <row r="110" spans="2:11" x14ac:dyDescent="0.3">
      <c r="B110" s="246" t="s">
        <v>206</v>
      </c>
      <c r="C110" s="247" t="s">
        <v>138</v>
      </c>
      <c r="D110" s="248" t="s">
        <v>467</v>
      </c>
      <c r="E110" s="249" t="s">
        <v>586</v>
      </c>
      <c r="F110" s="250">
        <v>43466</v>
      </c>
      <c r="G110" s="250">
        <v>43889</v>
      </c>
      <c r="H110" s="247" t="s">
        <v>587</v>
      </c>
      <c r="I110" s="251">
        <v>1410</v>
      </c>
      <c r="J110" s="247">
        <v>3</v>
      </c>
      <c r="K110" s="252"/>
    </row>
    <row r="111" spans="2:11" x14ac:dyDescent="0.3">
      <c r="B111" s="241" t="s">
        <v>207</v>
      </c>
      <c r="C111" s="233" t="s">
        <v>138</v>
      </c>
      <c r="D111" s="242" t="s">
        <v>466</v>
      </c>
      <c r="E111" s="234" t="s">
        <v>586</v>
      </c>
      <c r="F111" s="243">
        <v>43466</v>
      </c>
      <c r="G111" s="243">
        <v>43889</v>
      </c>
      <c r="H111" s="233" t="s">
        <v>587</v>
      </c>
      <c r="I111" s="244">
        <v>1139</v>
      </c>
      <c r="J111" s="234">
        <v>3</v>
      </c>
      <c r="K111" s="245"/>
    </row>
    <row r="112" spans="2:11" x14ac:dyDescent="0.3">
      <c r="B112" s="246" t="s">
        <v>170</v>
      </c>
      <c r="C112" s="247" t="s">
        <v>138</v>
      </c>
      <c r="D112" s="248" t="s">
        <v>693</v>
      </c>
      <c r="E112" s="249" t="s">
        <v>586</v>
      </c>
      <c r="F112" s="250">
        <v>43466</v>
      </c>
      <c r="G112" s="250">
        <v>43889</v>
      </c>
      <c r="H112" s="247" t="s">
        <v>587</v>
      </c>
      <c r="I112" s="251">
        <v>2149</v>
      </c>
      <c r="J112" s="247">
        <v>3</v>
      </c>
      <c r="K112" s="252"/>
    </row>
    <row r="113" spans="2:11" x14ac:dyDescent="0.3">
      <c r="B113" s="241" t="s">
        <v>208</v>
      </c>
      <c r="C113" s="233" t="s">
        <v>138</v>
      </c>
      <c r="D113" s="242" t="s">
        <v>694</v>
      </c>
      <c r="E113" s="234" t="s">
        <v>586</v>
      </c>
      <c r="F113" s="243">
        <v>43466</v>
      </c>
      <c r="G113" s="243">
        <v>43889</v>
      </c>
      <c r="H113" s="233" t="s">
        <v>587</v>
      </c>
      <c r="I113" s="244">
        <v>1460</v>
      </c>
      <c r="J113" s="234">
        <v>3</v>
      </c>
      <c r="K113" s="245"/>
    </row>
    <row r="114" spans="2:11" x14ac:dyDescent="0.3">
      <c r="B114" s="246" t="s">
        <v>209</v>
      </c>
      <c r="C114" s="247" t="s">
        <v>138</v>
      </c>
      <c r="D114" s="248" t="s">
        <v>464</v>
      </c>
      <c r="E114" s="249" t="s">
        <v>586</v>
      </c>
      <c r="F114" s="250">
        <v>43466</v>
      </c>
      <c r="G114" s="250">
        <v>43889</v>
      </c>
      <c r="H114" s="247" t="s">
        <v>587</v>
      </c>
      <c r="I114" s="251">
        <v>1280</v>
      </c>
      <c r="J114" s="247">
        <v>3</v>
      </c>
      <c r="K114" s="252"/>
    </row>
    <row r="115" spans="2:11" x14ac:dyDescent="0.3">
      <c r="B115" s="241" t="s">
        <v>210</v>
      </c>
      <c r="C115" s="233" t="s">
        <v>138</v>
      </c>
      <c r="D115" s="242" t="s">
        <v>463</v>
      </c>
      <c r="E115" s="234" t="s">
        <v>586</v>
      </c>
      <c r="F115" s="243">
        <v>43466</v>
      </c>
      <c r="G115" s="243">
        <v>43889</v>
      </c>
      <c r="H115" s="233" t="s">
        <v>587</v>
      </c>
      <c r="I115" s="244">
        <v>1185</v>
      </c>
      <c r="J115" s="234">
        <v>4</v>
      </c>
      <c r="K115" s="245"/>
    </row>
    <row r="116" spans="2:11" x14ac:dyDescent="0.3">
      <c r="B116" s="246" t="s">
        <v>211</v>
      </c>
      <c r="C116" s="247" t="s">
        <v>138</v>
      </c>
      <c r="D116" s="248" t="s">
        <v>462</v>
      </c>
      <c r="E116" s="249" t="s">
        <v>586</v>
      </c>
      <c r="F116" s="250">
        <v>43466</v>
      </c>
      <c r="G116" s="250">
        <v>43889</v>
      </c>
      <c r="H116" s="247" t="s">
        <v>587</v>
      </c>
      <c r="I116" s="251">
        <v>1185</v>
      </c>
      <c r="J116" s="247">
        <v>4</v>
      </c>
      <c r="K116" s="252"/>
    </row>
    <row r="117" spans="2:11" x14ac:dyDescent="0.3">
      <c r="B117" s="267" t="s">
        <v>213</v>
      </c>
      <c r="C117" s="268" t="s">
        <v>138</v>
      </c>
      <c r="D117" s="269" t="s">
        <v>695</v>
      </c>
      <c r="E117" s="270" t="s">
        <v>586</v>
      </c>
      <c r="F117" s="271">
        <v>43466</v>
      </c>
      <c r="G117" s="271">
        <v>43889</v>
      </c>
      <c r="H117" s="268" t="s">
        <v>587</v>
      </c>
      <c r="I117" s="272">
        <v>1500</v>
      </c>
      <c r="J117" s="270">
        <v>3</v>
      </c>
      <c r="K117" s="273"/>
    </row>
    <row r="118" spans="2:11" x14ac:dyDescent="0.3">
      <c r="B118" s="246" t="s">
        <v>212</v>
      </c>
      <c r="C118" s="247" t="s">
        <v>138</v>
      </c>
      <c r="D118" s="248" t="s">
        <v>461</v>
      </c>
      <c r="E118" s="249" t="s">
        <v>586</v>
      </c>
      <c r="F118" s="250">
        <v>43466</v>
      </c>
      <c r="G118" s="250">
        <v>43889</v>
      </c>
      <c r="H118" s="247" t="s">
        <v>587</v>
      </c>
      <c r="I118" s="251">
        <v>1285</v>
      </c>
      <c r="J118" s="247">
        <v>3</v>
      </c>
      <c r="K118" s="252"/>
    </row>
    <row r="119" spans="2:11" x14ac:dyDescent="0.3">
      <c r="B119" s="241" t="s">
        <v>448</v>
      </c>
      <c r="C119" s="233" t="s">
        <v>138</v>
      </c>
      <c r="D119" s="242" t="s">
        <v>458</v>
      </c>
      <c r="E119" s="234" t="s">
        <v>586</v>
      </c>
      <c r="F119" s="243">
        <v>43466</v>
      </c>
      <c r="G119" s="243">
        <v>43889</v>
      </c>
      <c r="H119" s="233" t="s">
        <v>587</v>
      </c>
      <c r="I119" s="244">
        <v>1109</v>
      </c>
      <c r="J119" s="234">
        <v>3</v>
      </c>
      <c r="K119" s="245"/>
    </row>
    <row r="120" spans="2:11" x14ac:dyDescent="0.3">
      <c r="B120" s="246" t="s">
        <v>214</v>
      </c>
      <c r="C120" s="247" t="s">
        <v>138</v>
      </c>
      <c r="D120" s="248" t="s">
        <v>696</v>
      </c>
      <c r="E120" s="249" t="s">
        <v>586</v>
      </c>
      <c r="F120" s="250">
        <v>43466</v>
      </c>
      <c r="G120" s="250">
        <v>43889</v>
      </c>
      <c r="H120" s="247" t="s">
        <v>587</v>
      </c>
      <c r="I120" s="251">
        <v>999</v>
      </c>
      <c r="J120" s="247">
        <v>3</v>
      </c>
      <c r="K120" s="252"/>
    </row>
    <row r="121" spans="2:11" x14ac:dyDescent="0.3">
      <c r="B121" s="241" t="s">
        <v>217</v>
      </c>
      <c r="C121" s="233" t="s">
        <v>138</v>
      </c>
      <c r="D121" s="242" t="s">
        <v>455</v>
      </c>
      <c r="E121" s="234" t="s">
        <v>586</v>
      </c>
      <c r="F121" s="243">
        <v>43466</v>
      </c>
      <c r="G121" s="243">
        <v>43889</v>
      </c>
      <c r="H121" s="233" t="s">
        <v>587</v>
      </c>
      <c r="I121" s="244">
        <v>1099</v>
      </c>
      <c r="J121" s="234">
        <v>3</v>
      </c>
      <c r="K121" s="245"/>
    </row>
    <row r="122" spans="2:11" x14ac:dyDescent="0.3">
      <c r="B122" s="246" t="s">
        <v>216</v>
      </c>
      <c r="C122" s="247" t="s">
        <v>138</v>
      </c>
      <c r="D122" s="248" t="s">
        <v>456</v>
      </c>
      <c r="E122" s="249" t="s">
        <v>588</v>
      </c>
      <c r="F122" s="250">
        <v>43568</v>
      </c>
      <c r="G122" s="250">
        <v>43582</v>
      </c>
      <c r="H122" s="247" t="s">
        <v>587</v>
      </c>
      <c r="I122" s="251">
        <v>1599</v>
      </c>
      <c r="J122" s="247">
        <v>2</v>
      </c>
      <c r="K122" s="252"/>
    </row>
    <row r="123" spans="2:11" x14ac:dyDescent="0.3">
      <c r="B123" s="246" t="s">
        <v>216</v>
      </c>
      <c r="C123" s="247" t="s">
        <v>138</v>
      </c>
      <c r="D123" s="248" t="s">
        <v>456</v>
      </c>
      <c r="E123" s="249" t="s">
        <v>588</v>
      </c>
      <c r="F123" s="250">
        <v>43659</v>
      </c>
      <c r="G123" s="250">
        <v>43694</v>
      </c>
      <c r="H123" s="247" t="s">
        <v>587</v>
      </c>
      <c r="I123" s="251">
        <v>1599</v>
      </c>
      <c r="J123" s="247">
        <v>2</v>
      </c>
      <c r="K123" s="252"/>
    </row>
    <row r="124" spans="2:11" x14ac:dyDescent="0.3">
      <c r="B124" s="246" t="s">
        <v>216</v>
      </c>
      <c r="C124" s="247" t="s">
        <v>138</v>
      </c>
      <c r="D124" s="248" t="s">
        <v>456</v>
      </c>
      <c r="E124" s="249" t="s">
        <v>588</v>
      </c>
      <c r="F124" s="250">
        <v>43821</v>
      </c>
      <c r="G124" s="250">
        <v>43834</v>
      </c>
      <c r="H124" s="247" t="s">
        <v>587</v>
      </c>
      <c r="I124" s="251">
        <v>1599</v>
      </c>
      <c r="J124" s="247">
        <v>2</v>
      </c>
      <c r="K124" s="252" t="s">
        <v>644</v>
      </c>
    </row>
    <row r="125" spans="2:11" x14ac:dyDescent="0.3">
      <c r="B125" s="246" t="s">
        <v>216</v>
      </c>
      <c r="C125" s="247" t="s">
        <v>138</v>
      </c>
      <c r="D125" s="248" t="s">
        <v>456</v>
      </c>
      <c r="E125" s="249" t="s">
        <v>589</v>
      </c>
      <c r="F125" s="250">
        <v>43468</v>
      </c>
      <c r="G125" s="250">
        <v>43567</v>
      </c>
      <c r="H125" s="247" t="s">
        <v>587</v>
      </c>
      <c r="I125" s="251">
        <v>1149</v>
      </c>
      <c r="J125" s="247">
        <v>3</v>
      </c>
      <c r="K125" s="252" t="s">
        <v>645</v>
      </c>
    </row>
    <row r="126" spans="2:11" x14ac:dyDescent="0.3">
      <c r="B126" s="246" t="s">
        <v>216</v>
      </c>
      <c r="C126" s="247" t="s">
        <v>138</v>
      </c>
      <c r="D126" s="248" t="s">
        <v>456</v>
      </c>
      <c r="E126" s="249" t="s">
        <v>589</v>
      </c>
      <c r="F126" s="250">
        <v>43583</v>
      </c>
      <c r="G126" s="250">
        <v>43658</v>
      </c>
      <c r="H126" s="247" t="s">
        <v>587</v>
      </c>
      <c r="I126" s="251">
        <v>1149</v>
      </c>
      <c r="J126" s="247">
        <v>3</v>
      </c>
      <c r="K126" s="252"/>
    </row>
    <row r="127" spans="2:11" x14ac:dyDescent="0.3">
      <c r="B127" s="246" t="s">
        <v>216</v>
      </c>
      <c r="C127" s="247" t="s">
        <v>138</v>
      </c>
      <c r="D127" s="248" t="s">
        <v>456</v>
      </c>
      <c r="E127" s="249" t="s">
        <v>589</v>
      </c>
      <c r="F127" s="250">
        <v>43695</v>
      </c>
      <c r="G127" s="250">
        <v>43820</v>
      </c>
      <c r="H127" s="247" t="s">
        <v>587</v>
      </c>
      <c r="I127" s="251">
        <v>1149</v>
      </c>
      <c r="J127" s="247">
        <v>3</v>
      </c>
      <c r="K127" s="252"/>
    </row>
    <row r="128" spans="2:11" x14ac:dyDescent="0.3">
      <c r="B128" s="241" t="s">
        <v>215</v>
      </c>
      <c r="C128" s="233" t="s">
        <v>138</v>
      </c>
      <c r="D128" s="242" t="s">
        <v>590</v>
      </c>
      <c r="E128" s="234" t="s">
        <v>588</v>
      </c>
      <c r="F128" s="243">
        <v>43568</v>
      </c>
      <c r="G128" s="243">
        <v>43582</v>
      </c>
      <c r="H128" s="233" t="s">
        <v>587</v>
      </c>
      <c r="I128" s="244">
        <v>1799</v>
      </c>
      <c r="J128" s="234">
        <v>2</v>
      </c>
      <c r="K128" s="245"/>
    </row>
    <row r="129" spans="2:11" x14ac:dyDescent="0.3">
      <c r="B129" s="241" t="s">
        <v>215</v>
      </c>
      <c r="C129" s="233" t="s">
        <v>138</v>
      </c>
      <c r="D129" s="242" t="s">
        <v>590</v>
      </c>
      <c r="E129" s="234" t="s">
        <v>588</v>
      </c>
      <c r="F129" s="243">
        <v>43659</v>
      </c>
      <c r="G129" s="243">
        <v>43694</v>
      </c>
      <c r="H129" s="233" t="s">
        <v>587</v>
      </c>
      <c r="I129" s="244">
        <v>1799</v>
      </c>
      <c r="J129" s="234">
        <v>2</v>
      </c>
      <c r="K129" s="245"/>
    </row>
    <row r="130" spans="2:11" x14ac:dyDescent="0.3">
      <c r="B130" s="241" t="s">
        <v>215</v>
      </c>
      <c r="C130" s="233" t="s">
        <v>138</v>
      </c>
      <c r="D130" s="242" t="s">
        <v>590</v>
      </c>
      <c r="E130" s="234" t="s">
        <v>588</v>
      </c>
      <c r="F130" s="243">
        <v>43821</v>
      </c>
      <c r="G130" s="243">
        <v>43834</v>
      </c>
      <c r="H130" s="233" t="s">
        <v>587</v>
      </c>
      <c r="I130" s="244">
        <v>1799</v>
      </c>
      <c r="J130" s="234">
        <v>2</v>
      </c>
      <c r="K130" s="245" t="s">
        <v>644</v>
      </c>
    </row>
    <row r="131" spans="2:11" x14ac:dyDescent="0.3">
      <c r="B131" s="241" t="s">
        <v>215</v>
      </c>
      <c r="C131" s="233" t="s">
        <v>138</v>
      </c>
      <c r="D131" s="242" t="s">
        <v>590</v>
      </c>
      <c r="E131" s="234" t="s">
        <v>589</v>
      </c>
      <c r="F131" s="243">
        <v>43468</v>
      </c>
      <c r="G131" s="243">
        <v>43567</v>
      </c>
      <c r="H131" s="233" t="s">
        <v>587</v>
      </c>
      <c r="I131" s="244">
        <v>1340</v>
      </c>
      <c r="J131" s="234">
        <v>3</v>
      </c>
      <c r="K131" s="245" t="s">
        <v>645</v>
      </c>
    </row>
    <row r="132" spans="2:11" x14ac:dyDescent="0.3">
      <c r="B132" s="241" t="s">
        <v>215</v>
      </c>
      <c r="C132" s="233" t="s">
        <v>138</v>
      </c>
      <c r="D132" s="242" t="s">
        <v>590</v>
      </c>
      <c r="E132" s="234" t="s">
        <v>589</v>
      </c>
      <c r="F132" s="243">
        <v>43583</v>
      </c>
      <c r="G132" s="243">
        <v>43658</v>
      </c>
      <c r="H132" s="233" t="s">
        <v>587</v>
      </c>
      <c r="I132" s="244">
        <v>1340</v>
      </c>
      <c r="J132" s="234">
        <v>3</v>
      </c>
      <c r="K132" s="245"/>
    </row>
    <row r="133" spans="2:11" x14ac:dyDescent="0.3">
      <c r="B133" s="241" t="s">
        <v>215</v>
      </c>
      <c r="C133" s="233" t="s">
        <v>138</v>
      </c>
      <c r="D133" s="242" t="s">
        <v>590</v>
      </c>
      <c r="E133" s="234" t="s">
        <v>589</v>
      </c>
      <c r="F133" s="243">
        <v>43695</v>
      </c>
      <c r="G133" s="243">
        <v>43820</v>
      </c>
      <c r="H133" s="233" t="s">
        <v>587</v>
      </c>
      <c r="I133" s="244">
        <v>1340</v>
      </c>
      <c r="J133" s="234">
        <v>3</v>
      </c>
      <c r="K133" s="245"/>
    </row>
    <row r="134" spans="2:11" x14ac:dyDescent="0.3">
      <c r="B134" s="246" t="s">
        <v>218</v>
      </c>
      <c r="C134" s="247" t="s">
        <v>138</v>
      </c>
      <c r="D134" s="248" t="s">
        <v>454</v>
      </c>
      <c r="E134" s="249" t="s">
        <v>586</v>
      </c>
      <c r="F134" s="250">
        <v>43466</v>
      </c>
      <c r="G134" s="250">
        <v>43889</v>
      </c>
      <c r="H134" s="247" t="s">
        <v>587</v>
      </c>
      <c r="I134" s="251">
        <v>1049</v>
      </c>
      <c r="J134" s="247">
        <v>3</v>
      </c>
      <c r="K134" s="252"/>
    </row>
    <row r="135" spans="2:11" x14ac:dyDescent="0.3">
      <c r="B135" s="241" t="s">
        <v>219</v>
      </c>
      <c r="C135" s="233" t="s">
        <v>138</v>
      </c>
      <c r="D135" s="242" t="s">
        <v>453</v>
      </c>
      <c r="E135" s="234" t="s">
        <v>586</v>
      </c>
      <c r="F135" s="243">
        <v>43466</v>
      </c>
      <c r="G135" s="243">
        <v>43889</v>
      </c>
      <c r="H135" s="233" t="s">
        <v>587</v>
      </c>
      <c r="I135" s="244">
        <v>1275</v>
      </c>
      <c r="J135" s="234">
        <v>3</v>
      </c>
      <c r="K135" s="245"/>
    </row>
    <row r="136" spans="2:11" x14ac:dyDescent="0.3">
      <c r="B136" s="246" t="s">
        <v>220</v>
      </c>
      <c r="C136" s="247" t="s">
        <v>138</v>
      </c>
      <c r="D136" s="248" t="s">
        <v>452</v>
      </c>
      <c r="E136" s="249" t="s">
        <v>586</v>
      </c>
      <c r="F136" s="250">
        <v>43466</v>
      </c>
      <c r="G136" s="250">
        <v>43889</v>
      </c>
      <c r="H136" s="247" t="s">
        <v>697</v>
      </c>
      <c r="I136" s="251">
        <v>1000</v>
      </c>
      <c r="J136" s="247">
        <v>3</v>
      </c>
      <c r="K136" s="252"/>
    </row>
    <row r="137" spans="2:11" x14ac:dyDescent="0.3">
      <c r="B137" s="241" t="s">
        <v>698</v>
      </c>
      <c r="C137" s="233" t="s">
        <v>699</v>
      </c>
      <c r="D137" s="242" t="s">
        <v>700</v>
      </c>
      <c r="E137" s="234" t="s">
        <v>586</v>
      </c>
      <c r="F137" s="243">
        <v>43466</v>
      </c>
      <c r="G137" s="243">
        <v>43889</v>
      </c>
      <c r="H137" s="233" t="s">
        <v>587</v>
      </c>
      <c r="I137" s="244">
        <v>1550</v>
      </c>
      <c r="J137" s="234">
        <v>3</v>
      </c>
      <c r="K137" s="245"/>
    </row>
    <row r="138" spans="2:11" x14ac:dyDescent="0.3">
      <c r="B138" s="246" t="s">
        <v>546</v>
      </c>
      <c r="C138" s="247" t="s">
        <v>699</v>
      </c>
      <c r="D138" s="248" t="s">
        <v>701</v>
      </c>
      <c r="E138" s="249" t="s">
        <v>586</v>
      </c>
      <c r="F138" s="250">
        <v>43466</v>
      </c>
      <c r="G138" s="250">
        <v>43889</v>
      </c>
      <c r="H138" s="247" t="s">
        <v>587</v>
      </c>
      <c r="I138" s="251">
        <v>1360</v>
      </c>
      <c r="J138" s="247">
        <v>3</v>
      </c>
      <c r="K138" s="252" t="s">
        <v>650</v>
      </c>
    </row>
    <row r="139" spans="2:11" x14ac:dyDescent="0.3">
      <c r="B139" s="267" t="s">
        <v>445</v>
      </c>
      <c r="C139" s="268" t="s">
        <v>699</v>
      </c>
      <c r="D139" s="269" t="s">
        <v>702</v>
      </c>
      <c r="E139" s="270" t="s">
        <v>586</v>
      </c>
      <c r="F139" s="271">
        <v>43466</v>
      </c>
      <c r="G139" s="271">
        <v>43889</v>
      </c>
      <c r="H139" s="268" t="s">
        <v>587</v>
      </c>
      <c r="I139" s="272">
        <v>1479</v>
      </c>
      <c r="J139" s="270">
        <v>3</v>
      </c>
      <c r="K139" s="273"/>
    </row>
    <row r="140" spans="2:11" x14ac:dyDescent="0.3">
      <c r="B140" s="246" t="s">
        <v>703</v>
      </c>
      <c r="C140" s="247" t="s">
        <v>623</v>
      </c>
      <c r="D140" s="248" t="s">
        <v>704</v>
      </c>
      <c r="E140" s="249" t="s">
        <v>586</v>
      </c>
      <c r="F140" s="250">
        <v>43466</v>
      </c>
      <c r="G140" s="250">
        <v>43889</v>
      </c>
      <c r="H140" s="247" t="s">
        <v>705</v>
      </c>
      <c r="I140" s="251">
        <v>808</v>
      </c>
      <c r="J140" s="247">
        <v>4</v>
      </c>
      <c r="K140" s="252"/>
    </row>
    <row r="141" spans="2:11" x14ac:dyDescent="0.3">
      <c r="B141" s="241" t="s">
        <v>251</v>
      </c>
      <c r="C141" s="233" t="s">
        <v>623</v>
      </c>
      <c r="D141" s="242" t="s">
        <v>252</v>
      </c>
      <c r="E141" s="234" t="s">
        <v>586</v>
      </c>
      <c r="F141" s="243">
        <v>43466</v>
      </c>
      <c r="G141" s="243">
        <v>43889</v>
      </c>
      <c r="H141" s="233" t="s">
        <v>705</v>
      </c>
      <c r="I141" s="244">
        <v>1350</v>
      </c>
      <c r="J141" s="234">
        <v>4</v>
      </c>
      <c r="K141" s="245"/>
    </row>
    <row r="142" spans="2:11" x14ac:dyDescent="0.3">
      <c r="B142" s="241" t="s">
        <v>251</v>
      </c>
      <c r="C142" s="233" t="s">
        <v>623</v>
      </c>
      <c r="D142" s="242" t="s">
        <v>252</v>
      </c>
      <c r="E142" s="234" t="s">
        <v>586</v>
      </c>
      <c r="F142" s="243">
        <v>43466</v>
      </c>
      <c r="G142" s="243">
        <v>43889</v>
      </c>
      <c r="H142" s="233" t="s">
        <v>706</v>
      </c>
      <c r="I142" s="244">
        <v>1550</v>
      </c>
      <c r="J142" s="234">
        <v>4</v>
      </c>
      <c r="K142" s="245"/>
    </row>
    <row r="143" spans="2:11" x14ac:dyDescent="0.3">
      <c r="B143" s="246" t="s">
        <v>259</v>
      </c>
      <c r="C143" s="247" t="s">
        <v>623</v>
      </c>
      <c r="D143" s="248" t="s">
        <v>707</v>
      </c>
      <c r="E143" s="249" t="s">
        <v>586</v>
      </c>
      <c r="F143" s="250">
        <v>43466</v>
      </c>
      <c r="G143" s="250">
        <v>43889</v>
      </c>
      <c r="H143" s="247" t="s">
        <v>587</v>
      </c>
      <c r="I143" s="251">
        <v>785</v>
      </c>
      <c r="J143" s="247">
        <v>4</v>
      </c>
      <c r="K143" s="252"/>
    </row>
    <row r="144" spans="2:11" x14ac:dyDescent="0.3">
      <c r="B144" s="241" t="s">
        <v>479</v>
      </c>
      <c r="C144" s="233" t="s">
        <v>623</v>
      </c>
      <c r="D144" s="242" t="s">
        <v>708</v>
      </c>
      <c r="E144" s="234" t="s">
        <v>586</v>
      </c>
      <c r="F144" s="243">
        <v>43466</v>
      </c>
      <c r="G144" s="243">
        <v>43889</v>
      </c>
      <c r="H144" s="233" t="s">
        <v>709</v>
      </c>
      <c r="I144" s="244">
        <v>1099</v>
      </c>
      <c r="J144" s="234">
        <v>4</v>
      </c>
      <c r="K144" s="245"/>
    </row>
    <row r="145" spans="2:11" x14ac:dyDescent="0.3">
      <c r="B145" s="241" t="s">
        <v>479</v>
      </c>
      <c r="C145" s="233" t="s">
        <v>623</v>
      </c>
      <c r="D145" s="242" t="s">
        <v>708</v>
      </c>
      <c r="E145" s="234" t="s">
        <v>586</v>
      </c>
      <c r="F145" s="243">
        <v>43466</v>
      </c>
      <c r="G145" s="243">
        <v>43889</v>
      </c>
      <c r="H145" s="233" t="s">
        <v>710</v>
      </c>
      <c r="I145" s="244">
        <v>1399</v>
      </c>
      <c r="J145" s="234">
        <v>4</v>
      </c>
      <c r="K145" s="245"/>
    </row>
    <row r="146" spans="2:11" x14ac:dyDescent="0.3">
      <c r="B146" s="246" t="s">
        <v>556</v>
      </c>
      <c r="C146" s="247" t="s">
        <v>623</v>
      </c>
      <c r="D146" s="248" t="s">
        <v>624</v>
      </c>
      <c r="E146" s="249" t="s">
        <v>586</v>
      </c>
      <c r="F146" s="250">
        <v>43466</v>
      </c>
      <c r="G146" s="250">
        <v>43889</v>
      </c>
      <c r="H146" s="247" t="s">
        <v>587</v>
      </c>
      <c r="I146" s="251">
        <v>950</v>
      </c>
      <c r="J146" s="247">
        <v>4</v>
      </c>
      <c r="K146" s="252"/>
    </row>
    <row r="147" spans="2:11" x14ac:dyDescent="0.3">
      <c r="B147" s="241" t="s">
        <v>261</v>
      </c>
      <c r="C147" s="233" t="s">
        <v>623</v>
      </c>
      <c r="D147" s="242" t="s">
        <v>711</v>
      </c>
      <c r="E147" s="234" t="s">
        <v>586</v>
      </c>
      <c r="F147" s="243">
        <v>43466</v>
      </c>
      <c r="G147" s="243">
        <v>43889</v>
      </c>
      <c r="H147" s="233" t="s">
        <v>587</v>
      </c>
      <c r="I147" s="244">
        <v>910</v>
      </c>
      <c r="J147" s="234">
        <v>4</v>
      </c>
      <c r="K147" s="245" t="s">
        <v>669</v>
      </c>
    </row>
    <row r="148" spans="2:11" x14ac:dyDescent="0.3">
      <c r="B148" s="246" t="s">
        <v>559</v>
      </c>
      <c r="C148" s="247" t="s">
        <v>623</v>
      </c>
      <c r="D148" s="248" t="s">
        <v>712</v>
      </c>
      <c r="E148" s="249" t="s">
        <v>586</v>
      </c>
      <c r="F148" s="250">
        <v>43466</v>
      </c>
      <c r="G148" s="250">
        <v>43889</v>
      </c>
      <c r="H148" s="247" t="s">
        <v>587</v>
      </c>
      <c r="I148" s="251">
        <v>1350</v>
      </c>
      <c r="J148" s="234">
        <v>4</v>
      </c>
      <c r="K148" s="252"/>
    </row>
    <row r="149" spans="2:11" x14ac:dyDescent="0.3">
      <c r="B149" s="241" t="s">
        <v>253</v>
      </c>
      <c r="C149" s="233" t="s">
        <v>623</v>
      </c>
      <c r="D149" s="242" t="s">
        <v>713</v>
      </c>
      <c r="E149" s="234" t="s">
        <v>586</v>
      </c>
      <c r="F149" s="243">
        <v>43466</v>
      </c>
      <c r="G149" s="243">
        <v>43889</v>
      </c>
      <c r="H149" s="233" t="s">
        <v>714</v>
      </c>
      <c r="I149" s="244">
        <v>1125</v>
      </c>
      <c r="J149" s="234">
        <v>4</v>
      </c>
      <c r="K149" s="245"/>
    </row>
    <row r="150" spans="2:11" x14ac:dyDescent="0.3">
      <c r="B150" s="241" t="s">
        <v>253</v>
      </c>
      <c r="C150" s="233" t="s">
        <v>623</v>
      </c>
      <c r="D150" s="242" t="s">
        <v>713</v>
      </c>
      <c r="E150" s="234" t="s">
        <v>586</v>
      </c>
      <c r="F150" s="243">
        <v>43466</v>
      </c>
      <c r="G150" s="243">
        <v>43889</v>
      </c>
      <c r="H150" s="233" t="s">
        <v>705</v>
      </c>
      <c r="I150" s="244">
        <v>1325</v>
      </c>
      <c r="J150" s="234">
        <v>4</v>
      </c>
      <c r="K150" s="245"/>
    </row>
    <row r="151" spans="2:11" x14ac:dyDescent="0.3">
      <c r="B151" s="246" t="s">
        <v>257</v>
      </c>
      <c r="C151" s="247" t="s">
        <v>623</v>
      </c>
      <c r="D151" s="248" t="s">
        <v>258</v>
      </c>
      <c r="E151" s="249" t="s">
        <v>586</v>
      </c>
      <c r="F151" s="250">
        <v>43466</v>
      </c>
      <c r="G151" s="250">
        <v>43889</v>
      </c>
      <c r="H151" s="247" t="s">
        <v>705</v>
      </c>
      <c r="I151" s="251">
        <v>1051</v>
      </c>
      <c r="J151" s="247">
        <v>4</v>
      </c>
      <c r="K151" s="252"/>
    </row>
    <row r="152" spans="2:11" x14ac:dyDescent="0.3">
      <c r="B152" s="241" t="s">
        <v>263</v>
      </c>
      <c r="C152" s="233" t="s">
        <v>623</v>
      </c>
      <c r="D152" s="242" t="s">
        <v>264</v>
      </c>
      <c r="E152" s="234" t="s">
        <v>586</v>
      </c>
      <c r="F152" s="243">
        <v>43466</v>
      </c>
      <c r="G152" s="243">
        <v>43889</v>
      </c>
      <c r="H152" s="233" t="s">
        <v>587</v>
      </c>
      <c r="I152" s="244">
        <v>1070</v>
      </c>
      <c r="J152" s="234">
        <v>4</v>
      </c>
      <c r="K152" s="245"/>
    </row>
    <row r="153" spans="2:11" x14ac:dyDescent="0.3">
      <c r="B153" s="246" t="s">
        <v>715</v>
      </c>
      <c r="C153" s="247" t="s">
        <v>623</v>
      </c>
      <c r="D153" s="248" t="s">
        <v>716</v>
      </c>
      <c r="E153" s="249"/>
      <c r="F153" s="250"/>
      <c r="G153" s="250"/>
      <c r="H153" s="247"/>
      <c r="I153" s="251"/>
      <c r="J153" s="247"/>
      <c r="K153" s="252"/>
    </row>
    <row r="154" spans="2:11" x14ac:dyDescent="0.3">
      <c r="B154" s="241" t="s">
        <v>255</v>
      </c>
      <c r="C154" s="233" t="s">
        <v>623</v>
      </c>
      <c r="D154" s="242" t="s">
        <v>717</v>
      </c>
      <c r="E154" s="234" t="s">
        <v>586</v>
      </c>
      <c r="F154" s="243">
        <v>43466</v>
      </c>
      <c r="G154" s="243">
        <v>43889</v>
      </c>
      <c r="H154" s="233" t="s">
        <v>705</v>
      </c>
      <c r="I154" s="244">
        <v>1153</v>
      </c>
      <c r="J154" s="234">
        <v>4</v>
      </c>
      <c r="K154" s="245"/>
    </row>
    <row r="155" spans="2:11" x14ac:dyDescent="0.3">
      <c r="B155" s="246" t="s">
        <v>247</v>
      </c>
      <c r="C155" s="247" t="s">
        <v>623</v>
      </c>
      <c r="D155" s="248" t="s">
        <v>718</v>
      </c>
      <c r="E155" s="249" t="s">
        <v>586</v>
      </c>
      <c r="F155" s="250">
        <v>43466</v>
      </c>
      <c r="G155" s="250">
        <v>43889</v>
      </c>
      <c r="H155" s="247" t="s">
        <v>705</v>
      </c>
      <c r="I155" s="251">
        <v>1377</v>
      </c>
      <c r="J155" s="247">
        <v>4</v>
      </c>
      <c r="K155" s="252"/>
    </row>
    <row r="156" spans="2:11" x14ac:dyDescent="0.3">
      <c r="B156" s="241" t="s">
        <v>480</v>
      </c>
      <c r="C156" s="233" t="s">
        <v>623</v>
      </c>
      <c r="D156" s="242" t="s">
        <v>483</v>
      </c>
      <c r="E156" s="234" t="s">
        <v>586</v>
      </c>
      <c r="F156" s="243">
        <v>43466</v>
      </c>
      <c r="G156" s="243">
        <v>43889</v>
      </c>
      <c r="H156" s="233" t="s">
        <v>705</v>
      </c>
      <c r="I156" s="244">
        <v>1270</v>
      </c>
      <c r="J156" s="234">
        <v>4</v>
      </c>
      <c r="K156" s="245"/>
    </row>
    <row r="157" spans="2:11" x14ac:dyDescent="0.3">
      <c r="B157" s="246" t="s">
        <v>554</v>
      </c>
      <c r="C157" s="247" t="s">
        <v>623</v>
      </c>
      <c r="D157" s="248" t="s">
        <v>719</v>
      </c>
      <c r="E157" s="249" t="s">
        <v>586</v>
      </c>
      <c r="F157" s="250">
        <v>43466</v>
      </c>
      <c r="G157" s="250">
        <v>43889</v>
      </c>
      <c r="H157" s="247" t="s">
        <v>710</v>
      </c>
      <c r="I157" s="251">
        <v>1150</v>
      </c>
      <c r="J157" s="247">
        <v>4</v>
      </c>
      <c r="K157" s="252"/>
    </row>
    <row r="158" spans="2:11" x14ac:dyDescent="0.3">
      <c r="B158" s="241" t="s">
        <v>265</v>
      </c>
      <c r="C158" s="233" t="s">
        <v>623</v>
      </c>
      <c r="D158" s="242" t="s">
        <v>266</v>
      </c>
      <c r="E158" s="234" t="s">
        <v>586</v>
      </c>
      <c r="F158" s="243">
        <v>43466</v>
      </c>
      <c r="G158" s="243">
        <v>43889</v>
      </c>
      <c r="H158" s="233" t="s">
        <v>587</v>
      </c>
      <c r="I158" s="244">
        <v>1280</v>
      </c>
      <c r="J158" s="234">
        <v>3</v>
      </c>
      <c r="K158" s="245"/>
    </row>
    <row r="159" spans="2:11" x14ac:dyDescent="0.3">
      <c r="B159" s="246" t="s">
        <v>407</v>
      </c>
      <c r="C159" s="247" t="s">
        <v>623</v>
      </c>
      <c r="D159" s="248" t="s">
        <v>408</v>
      </c>
      <c r="E159" s="249" t="s">
        <v>586</v>
      </c>
      <c r="F159" s="250">
        <v>43466</v>
      </c>
      <c r="G159" s="250">
        <v>43889</v>
      </c>
      <c r="H159" s="247" t="s">
        <v>587</v>
      </c>
      <c r="I159" s="251">
        <v>1330</v>
      </c>
      <c r="J159" s="247">
        <v>4</v>
      </c>
      <c r="K159" s="252"/>
    </row>
    <row r="160" spans="2:11" x14ac:dyDescent="0.3">
      <c r="B160" s="241" t="s">
        <v>249</v>
      </c>
      <c r="C160" s="233" t="s">
        <v>623</v>
      </c>
      <c r="D160" s="242" t="s">
        <v>250</v>
      </c>
      <c r="E160" s="234" t="s">
        <v>586</v>
      </c>
      <c r="F160" s="243">
        <v>43466</v>
      </c>
      <c r="G160" s="243">
        <v>43889</v>
      </c>
      <c r="H160" s="233" t="s">
        <v>705</v>
      </c>
      <c r="I160" s="244">
        <v>1223</v>
      </c>
      <c r="J160" s="234">
        <v>4</v>
      </c>
      <c r="K160" s="245"/>
    </row>
    <row r="161" spans="2:11" ht="15" thickBot="1" x14ac:dyDescent="0.35">
      <c r="B161" s="274" t="s">
        <v>720</v>
      </c>
      <c r="C161" s="275" t="s">
        <v>720</v>
      </c>
      <c r="D161" s="276" t="s">
        <v>721</v>
      </c>
      <c r="E161" s="277"/>
      <c r="F161" s="278"/>
      <c r="G161" s="278"/>
      <c r="H161" s="275"/>
      <c r="I161" s="279"/>
      <c r="J161" s="275"/>
      <c r="K161" s="280"/>
    </row>
    <row r="229" spans="8:8" x14ac:dyDescent="0.3">
      <c r="H229" s="229"/>
    </row>
    <row r="230" spans="8:8" x14ac:dyDescent="0.3">
      <c r="H230" s="229"/>
    </row>
    <row r="231" spans="8:8" x14ac:dyDescent="0.3">
      <c r="H231" s="229"/>
    </row>
    <row r="232" spans="8:8" x14ac:dyDescent="0.3">
      <c r="H232" s="229"/>
    </row>
    <row r="233" spans="8:8" x14ac:dyDescent="0.3">
      <c r="H233" s="229"/>
    </row>
    <row r="234" spans="8:8" x14ac:dyDescent="0.3">
      <c r="H234" s="229"/>
    </row>
    <row r="235" spans="8:8" x14ac:dyDescent="0.3">
      <c r="H235" s="229"/>
    </row>
    <row r="236" spans="8:8" x14ac:dyDescent="0.3">
      <c r="H236" s="229"/>
    </row>
    <row r="237" spans="8:8" x14ac:dyDescent="0.3">
      <c r="H237" s="229"/>
    </row>
    <row r="238" spans="8:8" x14ac:dyDescent="0.3">
      <c r="H238" s="229"/>
    </row>
    <row r="239" spans="8:8" x14ac:dyDescent="0.3">
      <c r="H239" s="229"/>
    </row>
    <row r="240" spans="8:8" x14ac:dyDescent="0.3">
      <c r="H240" s="229"/>
    </row>
    <row r="241" spans="8:8" x14ac:dyDescent="0.3">
      <c r="H241" s="229"/>
    </row>
    <row r="242" spans="8:8" x14ac:dyDescent="0.3">
      <c r="H242" s="229"/>
    </row>
    <row r="243" spans="8:8" x14ac:dyDescent="0.3">
      <c r="H243" s="229"/>
    </row>
    <row r="244" spans="8:8" x14ac:dyDescent="0.3">
      <c r="H244" s="229"/>
    </row>
    <row r="245" spans="8:8" x14ac:dyDescent="0.3">
      <c r="H245" s="229"/>
    </row>
    <row r="246" spans="8:8" x14ac:dyDescent="0.3">
      <c r="H246" s="229"/>
    </row>
    <row r="247" spans="8:8" x14ac:dyDescent="0.3">
      <c r="H247" s="229"/>
    </row>
    <row r="248" spans="8:8" x14ac:dyDescent="0.3">
      <c r="H248" s="229"/>
    </row>
    <row r="249" spans="8:8" x14ac:dyDescent="0.3">
      <c r="H249" s="229"/>
    </row>
    <row r="250" spans="8:8" x14ac:dyDescent="0.3">
      <c r="H250" s="229"/>
    </row>
    <row r="251" spans="8:8" x14ac:dyDescent="0.3">
      <c r="H251" s="229"/>
    </row>
    <row r="252" spans="8:8" x14ac:dyDescent="0.3">
      <c r="H252" s="229"/>
    </row>
    <row r="253" spans="8:8" x14ac:dyDescent="0.3">
      <c r="H253" s="229"/>
    </row>
    <row r="254" spans="8:8" x14ac:dyDescent="0.3">
      <c r="H254" s="229"/>
    </row>
    <row r="255" spans="8:8" x14ac:dyDescent="0.3">
      <c r="H255" s="229"/>
    </row>
    <row r="256" spans="8:8" x14ac:dyDescent="0.3">
      <c r="H256" s="229"/>
    </row>
    <row r="257" spans="8:8" x14ac:dyDescent="0.3">
      <c r="H257" s="229"/>
    </row>
    <row r="258" spans="8:8" x14ac:dyDescent="0.3">
      <c r="H258" s="229"/>
    </row>
    <row r="259" spans="8:8" x14ac:dyDescent="0.3">
      <c r="H259" s="229"/>
    </row>
    <row r="260" spans="8:8" x14ac:dyDescent="0.3">
      <c r="H260" s="229"/>
    </row>
    <row r="261" spans="8:8" x14ac:dyDescent="0.3">
      <c r="H261" s="229"/>
    </row>
    <row r="262" spans="8:8" x14ac:dyDescent="0.3">
      <c r="H262" s="229"/>
    </row>
    <row r="263" spans="8:8" x14ac:dyDescent="0.3">
      <c r="H263" s="229"/>
    </row>
    <row r="264" spans="8:8" x14ac:dyDescent="0.3">
      <c r="H264" s="229"/>
    </row>
    <row r="265" spans="8:8" x14ac:dyDescent="0.3">
      <c r="H265" s="229"/>
    </row>
    <row r="266" spans="8:8" x14ac:dyDescent="0.3">
      <c r="H266" s="229"/>
    </row>
    <row r="267" spans="8:8" x14ac:dyDescent="0.3">
      <c r="H267" s="229"/>
    </row>
    <row r="268" spans="8:8" x14ac:dyDescent="0.3">
      <c r="H268" s="229"/>
    </row>
    <row r="269" spans="8:8" x14ac:dyDescent="0.3">
      <c r="H269" s="229"/>
    </row>
    <row r="270" spans="8:8" x14ac:dyDescent="0.3">
      <c r="H270" s="229"/>
    </row>
    <row r="271" spans="8:8" x14ac:dyDescent="0.3">
      <c r="H271" s="229"/>
    </row>
    <row r="272" spans="8:8" x14ac:dyDescent="0.3">
      <c r="H272" s="229"/>
    </row>
    <row r="273" spans="8:8" x14ac:dyDescent="0.3">
      <c r="H273" s="229"/>
    </row>
    <row r="274" spans="8:8" x14ac:dyDescent="0.3">
      <c r="H274" s="229"/>
    </row>
    <row r="275" spans="8:8" x14ac:dyDescent="0.3">
      <c r="H275" s="229"/>
    </row>
    <row r="276" spans="8:8" x14ac:dyDescent="0.3">
      <c r="H276" s="229"/>
    </row>
    <row r="277" spans="8:8" x14ac:dyDescent="0.3">
      <c r="H277" s="229"/>
    </row>
    <row r="278" spans="8:8" x14ac:dyDescent="0.3">
      <c r="H278" s="229"/>
    </row>
    <row r="279" spans="8:8" x14ac:dyDescent="0.3">
      <c r="H279" s="229"/>
    </row>
    <row r="280" spans="8:8" x14ac:dyDescent="0.3">
      <c r="H280" s="229"/>
    </row>
    <row r="281" spans="8:8" x14ac:dyDescent="0.3">
      <c r="H281" s="229"/>
    </row>
    <row r="282" spans="8:8" x14ac:dyDescent="0.3">
      <c r="H282" s="229"/>
    </row>
  </sheetData>
  <mergeCells count="9">
    <mergeCell ref="I2:I3"/>
    <mergeCell ref="J2:J3"/>
    <mergeCell ref="K2:K3"/>
    <mergeCell ref="B2:B3"/>
    <mergeCell ref="C2:C3"/>
    <mergeCell ref="D2:D3"/>
    <mergeCell ref="E2:E3"/>
    <mergeCell ref="F2:G2"/>
    <mergeCell ref="H2:H3"/>
  </mergeCells>
  <conditionalFormatting sqref="B4 D4">
    <cfRule type="cellIs" dxfId="106" priority="23" operator="lessThan">
      <formula>0</formula>
    </cfRule>
  </conditionalFormatting>
  <conditionalFormatting sqref="B6 B10 B76 B78 B102 D6 D10 D76 D78 D102">
    <cfRule type="cellIs" dxfId="105" priority="22" operator="lessThan">
      <formula>0</formula>
    </cfRule>
  </conditionalFormatting>
  <conditionalFormatting sqref="B17 D17">
    <cfRule type="cellIs" dxfId="104" priority="21" operator="lessThan">
      <formula>0</formula>
    </cfRule>
  </conditionalFormatting>
  <conditionalFormatting sqref="B19 B37 B39 D19 D37 D39">
    <cfRule type="cellIs" dxfId="103" priority="20" operator="lessThan">
      <formula>0</formula>
    </cfRule>
  </conditionalFormatting>
  <conditionalFormatting sqref="B20 D20">
    <cfRule type="cellIs" dxfId="102" priority="19" operator="lessThan">
      <formula>0</formula>
    </cfRule>
  </conditionalFormatting>
  <conditionalFormatting sqref="B22 B24 B26 B28 D22 D24 D26 D28">
    <cfRule type="cellIs" dxfId="101" priority="18" operator="lessThan">
      <formula>0</formula>
    </cfRule>
  </conditionalFormatting>
  <conditionalFormatting sqref="B30:B35 D30:D35">
    <cfRule type="cellIs" dxfId="100" priority="17" operator="lessThan">
      <formula>0</formula>
    </cfRule>
  </conditionalFormatting>
  <conditionalFormatting sqref="B43 D43">
    <cfRule type="cellIs" dxfId="99" priority="16" operator="lessThan">
      <formula>0</formula>
    </cfRule>
  </conditionalFormatting>
  <conditionalFormatting sqref="B47 B49 B51 B53 B55 B57 B59 B61 B63 B65 B67 B69 B71 B73 D47 D49 D51 D53 D55 D57 D59 D61 D63 D65 D67 D69 D71 D73">
    <cfRule type="cellIs" dxfId="98" priority="15" operator="lessThan">
      <formula>0</formula>
    </cfRule>
  </conditionalFormatting>
  <conditionalFormatting sqref="B79 D79">
    <cfRule type="cellIs" dxfId="97" priority="14" operator="lessThan">
      <formula>0</formula>
    </cfRule>
  </conditionalFormatting>
  <conditionalFormatting sqref="B81 B83 B85 B87 B89 B91 B93 D81 D83 D85 D87 D89 D91 D93">
    <cfRule type="cellIs" dxfId="96" priority="13" operator="lessThan">
      <formula>0</formula>
    </cfRule>
  </conditionalFormatting>
  <conditionalFormatting sqref="B95:B100 D95:D100">
    <cfRule type="cellIs" dxfId="95" priority="12" operator="lessThan">
      <formula>0</formula>
    </cfRule>
  </conditionalFormatting>
  <conditionalFormatting sqref="B103 D103">
    <cfRule type="cellIs" dxfId="94" priority="11" operator="lessThan">
      <formula>0</formula>
    </cfRule>
  </conditionalFormatting>
  <conditionalFormatting sqref="B105 B107 B109 B111 B113 B115 B117 B119 B121 D105 D107 D109 D111 D113 D115 D117 D119 D121">
    <cfRule type="cellIs" dxfId="93" priority="10" operator="lessThan">
      <formula>0</formula>
    </cfRule>
  </conditionalFormatting>
  <conditionalFormatting sqref="B128:B133 D128:D133">
    <cfRule type="cellIs" dxfId="92" priority="9" operator="lessThan">
      <formula>0</formula>
    </cfRule>
  </conditionalFormatting>
  <conditionalFormatting sqref="B135 B137 B139 B141:B142 B144:B145 B147 B149 B152 B154 B156 B158 B160 D135 D137 D139 D141:D142 D144:D145 D147 D149 D152 D154 D156 D158 D160">
    <cfRule type="cellIs" dxfId="91" priority="8" operator="lessThan">
      <formula>0</formula>
    </cfRule>
  </conditionalFormatting>
  <conditionalFormatting sqref="B150 D150">
    <cfRule type="cellIs" dxfId="90" priority="7" operator="lessThan">
      <formula>0</formula>
    </cfRule>
  </conditionalFormatting>
  <conditionalFormatting sqref="B7 D7">
    <cfRule type="cellIs" dxfId="89" priority="6" operator="lessThan">
      <formula>0</formula>
    </cfRule>
  </conditionalFormatting>
  <conditionalFormatting sqref="B8 D8">
    <cfRule type="cellIs" dxfId="88" priority="5" operator="lessThan">
      <formula>0</formula>
    </cfRule>
  </conditionalFormatting>
  <conditionalFormatting sqref="B41 D41">
    <cfRule type="cellIs" dxfId="87" priority="4" operator="lessThan">
      <formula>0</formula>
    </cfRule>
  </conditionalFormatting>
  <conditionalFormatting sqref="B44 D44">
    <cfRule type="cellIs" dxfId="86" priority="3" operator="lessThan">
      <formula>0</formula>
    </cfRule>
  </conditionalFormatting>
  <conditionalFormatting sqref="B42 D42">
    <cfRule type="cellIs" dxfId="85" priority="2" operator="lessThan">
      <formula>0</formula>
    </cfRule>
  </conditionalFormatting>
  <conditionalFormatting sqref="B45 D45">
    <cfRule type="cellIs" dxfId="84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374"/>
  <sheetViews>
    <sheetView showGridLines="0" view="pageBreakPreview" zoomScale="70" zoomScaleNormal="85" zoomScaleSheetLayoutView="70" workbookViewId="0">
      <selection activeCell="AY49" sqref="AY49"/>
    </sheetView>
  </sheetViews>
  <sheetFormatPr defaultColWidth="9.109375" defaultRowHeight="14.4" outlineLevelRow="1" x14ac:dyDescent="0.3"/>
  <cols>
    <col min="1" max="1" width="2.109375" style="93" customWidth="1"/>
    <col min="2" max="49" width="3" style="93" customWidth="1"/>
    <col min="50" max="51" width="9.109375" style="96"/>
    <col min="52" max="52" width="9.109375" style="96" customWidth="1"/>
    <col min="53" max="53" width="42.88671875" style="96" bestFit="1" customWidth="1"/>
    <col min="54" max="54" width="9.109375" style="97" customWidth="1"/>
    <col min="55" max="55" width="9.109375" style="97"/>
    <col min="56" max="16384" width="9.109375" style="93"/>
  </cols>
  <sheetData>
    <row r="1" spans="1:65" ht="6" customHeight="1" x14ac:dyDescent="0.3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5"/>
    </row>
    <row r="2" spans="1:65" ht="12" customHeight="1" x14ac:dyDescent="0.3">
      <c r="A2" s="94"/>
      <c r="B2" s="493"/>
      <c r="C2" s="493"/>
      <c r="D2" s="493"/>
      <c r="E2" s="493"/>
      <c r="F2" s="493"/>
      <c r="G2" s="493"/>
      <c r="H2" s="493"/>
      <c r="I2" s="494" t="s">
        <v>60</v>
      </c>
      <c r="J2" s="494"/>
      <c r="K2" s="494"/>
      <c r="L2" s="494"/>
      <c r="M2" s="494"/>
      <c r="N2" s="494"/>
      <c r="O2" s="494"/>
      <c r="P2" s="495" t="str">
        <f>+'OPI-BDD-MKT'!G9</f>
        <v>Desayuno buffet en consorcios BCD,CTS,CWT, Corte Inglés y  Creatour</v>
      </c>
      <c r="Q2" s="496"/>
      <c r="R2" s="496"/>
      <c r="S2" s="496"/>
      <c r="T2" s="496"/>
      <c r="U2" s="496"/>
      <c r="V2" s="496"/>
      <c r="W2" s="496"/>
      <c r="X2" s="496"/>
      <c r="Y2" s="496"/>
      <c r="Z2" s="496"/>
      <c r="AA2" s="496"/>
      <c r="AB2" s="496"/>
      <c r="AC2" s="496"/>
      <c r="AD2" s="496"/>
      <c r="AE2" s="496"/>
      <c r="AF2" s="496"/>
      <c r="AG2" s="496"/>
      <c r="AH2" s="496"/>
      <c r="AI2" s="496"/>
      <c r="AJ2" s="496"/>
      <c r="AK2" s="496"/>
      <c r="AL2" s="496"/>
      <c r="AM2" s="496"/>
      <c r="AN2" s="496"/>
      <c r="AO2" s="496"/>
      <c r="AP2" s="496"/>
      <c r="AQ2" s="496"/>
      <c r="AR2" s="496"/>
      <c r="AS2" s="496"/>
      <c r="AT2" s="496"/>
      <c r="AU2" s="496"/>
      <c r="AV2" s="496"/>
      <c r="AW2" s="497"/>
    </row>
    <row r="3" spans="1:65" ht="21" customHeight="1" x14ac:dyDescent="0.3">
      <c r="A3" s="94"/>
      <c r="B3" s="493"/>
      <c r="C3" s="493"/>
      <c r="D3" s="493"/>
      <c r="E3" s="493"/>
      <c r="F3" s="493"/>
      <c r="G3" s="493"/>
      <c r="H3" s="493"/>
      <c r="I3" s="494"/>
      <c r="J3" s="494"/>
      <c r="K3" s="494"/>
      <c r="L3" s="494"/>
      <c r="M3" s="494"/>
      <c r="N3" s="494"/>
      <c r="O3" s="494"/>
      <c r="P3" s="498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500"/>
    </row>
    <row r="4" spans="1:65" ht="6" customHeight="1" x14ac:dyDescent="0.3">
      <c r="B4" s="98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5"/>
    </row>
    <row r="5" spans="1:65" ht="15" customHeight="1" x14ac:dyDescent="0.3">
      <c r="A5" s="94"/>
      <c r="B5" s="501" t="s">
        <v>61</v>
      </c>
      <c r="C5" s="502"/>
      <c r="D5" s="502"/>
      <c r="E5" s="502"/>
      <c r="F5" s="502"/>
      <c r="G5" s="502"/>
      <c r="H5" s="503"/>
      <c r="I5" s="507">
        <f>+'OPI-BDD-MKT'!K19</f>
        <v>44378</v>
      </c>
      <c r="J5" s="508"/>
      <c r="K5" s="508"/>
      <c r="L5" s="508"/>
      <c r="M5" s="509"/>
      <c r="N5" s="513" t="s">
        <v>123</v>
      </c>
      <c r="O5" s="515">
        <f>+'OPI-BDD-MKT'!L19</f>
        <v>44469</v>
      </c>
      <c r="P5" s="516"/>
      <c r="Q5" s="516"/>
      <c r="R5" s="516"/>
      <c r="S5" s="517"/>
      <c r="T5" s="501" t="s">
        <v>75</v>
      </c>
      <c r="U5" s="502"/>
      <c r="V5" s="502"/>
      <c r="W5" s="502"/>
      <c r="X5" s="502"/>
      <c r="Y5" s="503"/>
      <c r="Z5" s="99"/>
      <c r="AA5" s="100"/>
      <c r="AB5" s="100"/>
      <c r="AC5" s="101"/>
      <c r="AD5" s="518" t="s">
        <v>114</v>
      </c>
      <c r="AE5" s="519"/>
      <c r="AF5" s="519"/>
      <c r="AG5" s="519"/>
      <c r="AH5" s="520"/>
      <c r="AI5" s="477" t="s">
        <v>119</v>
      </c>
      <c r="AJ5" s="478"/>
      <c r="AK5" s="478"/>
      <c r="AL5" s="478"/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521"/>
      <c r="AX5" s="95"/>
    </row>
    <row r="6" spans="1:65" ht="15" customHeight="1" x14ac:dyDescent="0.3">
      <c r="A6" s="94"/>
      <c r="B6" s="504"/>
      <c r="C6" s="505"/>
      <c r="D6" s="505"/>
      <c r="E6" s="505"/>
      <c r="F6" s="505"/>
      <c r="G6" s="505"/>
      <c r="H6" s="506"/>
      <c r="I6" s="510"/>
      <c r="J6" s="511"/>
      <c r="K6" s="511"/>
      <c r="L6" s="511"/>
      <c r="M6" s="512"/>
      <c r="N6" s="514"/>
      <c r="O6" s="515"/>
      <c r="P6" s="516"/>
      <c r="Q6" s="516"/>
      <c r="R6" s="516"/>
      <c r="S6" s="517"/>
      <c r="T6" s="504"/>
      <c r="U6" s="505"/>
      <c r="V6" s="505"/>
      <c r="W6" s="505"/>
      <c r="X6" s="505"/>
      <c r="Y6" s="506"/>
      <c r="Z6" s="102"/>
      <c r="AA6" s="103"/>
      <c r="AB6" s="103"/>
      <c r="AC6" s="104"/>
      <c r="AD6" s="522" t="str">
        <f>+'OPI-BDD-MKT'!G33</f>
        <v>N/A</v>
      </c>
      <c r="AE6" s="523"/>
      <c r="AF6" s="523"/>
      <c r="AG6" s="523"/>
      <c r="AH6" s="524"/>
      <c r="AI6" s="525" t="s">
        <v>131</v>
      </c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7"/>
      <c r="AX6" s="95"/>
    </row>
    <row r="7" spans="1:65" ht="15" customHeight="1" x14ac:dyDescent="0.3">
      <c r="A7" s="94"/>
      <c r="B7" s="501" t="s">
        <v>62</v>
      </c>
      <c r="C7" s="502"/>
      <c r="D7" s="502"/>
      <c r="E7" s="502"/>
      <c r="F7" s="502"/>
      <c r="G7" s="502"/>
      <c r="H7" s="503"/>
      <c r="I7" s="507">
        <f>+'OPI-BDD-MKT'!K20</f>
        <v>44378</v>
      </c>
      <c r="J7" s="508"/>
      <c r="K7" s="508"/>
      <c r="L7" s="508"/>
      <c r="M7" s="509"/>
      <c r="N7" s="513" t="s">
        <v>123</v>
      </c>
      <c r="O7" s="515">
        <f>+'OPI-BDD-MKT'!L20</f>
        <v>44469</v>
      </c>
      <c r="P7" s="516"/>
      <c r="Q7" s="516"/>
      <c r="R7" s="516"/>
      <c r="S7" s="517"/>
      <c r="T7" s="501" t="s">
        <v>63</v>
      </c>
      <c r="U7" s="502"/>
      <c r="V7" s="502"/>
      <c r="W7" s="502"/>
      <c r="X7" s="502"/>
      <c r="Y7" s="503"/>
      <c r="Z7" s="528"/>
      <c r="AA7" s="529"/>
      <c r="AB7" s="529"/>
      <c r="AC7" s="529"/>
      <c r="AD7" s="529"/>
      <c r="AE7" s="529"/>
      <c r="AF7" s="529"/>
      <c r="AG7" s="529"/>
      <c r="AH7" s="530"/>
      <c r="AI7" s="534" t="s">
        <v>130</v>
      </c>
      <c r="AJ7" s="535"/>
      <c r="AK7" s="535"/>
      <c r="AL7" s="535"/>
      <c r="AM7" s="535"/>
      <c r="AN7" s="535"/>
      <c r="AO7" s="535"/>
      <c r="AP7" s="535"/>
      <c r="AQ7" s="535"/>
      <c r="AR7" s="535"/>
      <c r="AS7" s="535"/>
      <c r="AT7" s="535"/>
      <c r="AU7" s="535"/>
      <c r="AV7" s="535"/>
      <c r="AW7" s="536"/>
      <c r="AX7" s="95"/>
      <c r="AY7" s="105"/>
      <c r="AZ7" s="106" t="s">
        <v>64</v>
      </c>
      <c r="BA7" s="107"/>
      <c r="BB7" s="108"/>
      <c r="BC7" s="108"/>
      <c r="BD7" s="109"/>
      <c r="BE7" s="109"/>
      <c r="BF7" s="109"/>
      <c r="BG7" s="109"/>
      <c r="BH7" s="109"/>
      <c r="BI7" s="109"/>
      <c r="BJ7" s="109"/>
      <c r="BK7" s="109"/>
      <c r="BL7" s="109"/>
      <c r="BM7" s="110"/>
    </row>
    <row r="8" spans="1:65" x14ac:dyDescent="0.3">
      <c r="A8" s="94"/>
      <c r="B8" s="504"/>
      <c r="C8" s="505"/>
      <c r="D8" s="505"/>
      <c r="E8" s="505"/>
      <c r="F8" s="505"/>
      <c r="G8" s="505"/>
      <c r="H8" s="506"/>
      <c r="I8" s="510"/>
      <c r="J8" s="511"/>
      <c r="K8" s="511"/>
      <c r="L8" s="511"/>
      <c r="M8" s="512"/>
      <c r="N8" s="514"/>
      <c r="O8" s="515"/>
      <c r="P8" s="516"/>
      <c r="Q8" s="516"/>
      <c r="R8" s="516"/>
      <c r="S8" s="517"/>
      <c r="T8" s="504"/>
      <c r="U8" s="505"/>
      <c r="V8" s="505"/>
      <c r="W8" s="505"/>
      <c r="X8" s="505"/>
      <c r="Y8" s="506"/>
      <c r="Z8" s="531"/>
      <c r="AA8" s="532"/>
      <c r="AB8" s="532"/>
      <c r="AC8" s="532"/>
      <c r="AD8" s="532"/>
      <c r="AE8" s="532"/>
      <c r="AF8" s="532"/>
      <c r="AG8" s="532"/>
      <c r="AH8" s="533"/>
      <c r="AI8" s="537" t="s">
        <v>127</v>
      </c>
      <c r="AJ8" s="538"/>
      <c r="AK8" s="538"/>
      <c r="AL8" s="538"/>
      <c r="AM8" s="538"/>
      <c r="AN8" s="538"/>
      <c r="AO8" s="538"/>
      <c r="AP8" s="538"/>
      <c r="AQ8" s="538"/>
      <c r="AR8" s="538"/>
      <c r="AS8" s="538"/>
      <c r="AT8" s="538"/>
      <c r="AU8" s="538"/>
      <c r="AV8" s="538"/>
      <c r="AW8" s="539"/>
      <c r="AX8" s="95"/>
      <c r="AY8" s="105"/>
      <c r="AZ8" s="106" t="s">
        <v>65</v>
      </c>
      <c r="BA8" s="95"/>
      <c r="BB8" s="111"/>
      <c r="BC8" s="111"/>
      <c r="BD8" s="98"/>
      <c r="BE8" s="98"/>
      <c r="BF8" s="98"/>
      <c r="BG8" s="98"/>
      <c r="BH8" s="98"/>
    </row>
    <row r="9" spans="1:65" ht="21" customHeight="1" x14ac:dyDescent="0.3">
      <c r="B9" s="477" t="s">
        <v>125</v>
      </c>
      <c r="C9" s="478"/>
      <c r="D9" s="478"/>
      <c r="E9" s="478"/>
      <c r="F9" s="478"/>
      <c r="G9" s="478"/>
      <c r="H9" s="478"/>
      <c r="I9" s="478"/>
      <c r="J9" s="478"/>
      <c r="K9" s="478"/>
      <c r="L9" s="478"/>
      <c r="M9" s="478"/>
      <c r="N9" s="479" t="s">
        <v>127</v>
      </c>
      <c r="O9" s="479"/>
      <c r="P9" s="479"/>
      <c r="Q9" s="479"/>
      <c r="R9" s="479"/>
      <c r="S9" s="479"/>
      <c r="T9" s="479"/>
      <c r="U9" s="479"/>
      <c r="V9" s="479"/>
      <c r="W9" s="479"/>
      <c r="X9" s="479"/>
      <c r="Y9" s="479"/>
      <c r="Z9" s="479"/>
      <c r="AA9" s="479"/>
      <c r="AB9" s="479"/>
      <c r="AC9" s="479"/>
      <c r="AD9" s="479"/>
      <c r="AE9" s="479"/>
      <c r="AF9" s="479"/>
      <c r="AG9" s="479"/>
      <c r="AH9" s="479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80"/>
      <c r="AX9" s="95"/>
    </row>
    <row r="10" spans="1:65" ht="6" customHeight="1" x14ac:dyDescent="0.3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5"/>
    </row>
    <row r="11" spans="1:65" ht="15" customHeight="1" x14ac:dyDescent="0.3">
      <c r="B11" s="481" t="s">
        <v>124</v>
      </c>
      <c r="C11" s="482"/>
      <c r="D11" s="482"/>
      <c r="E11" s="482"/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82"/>
      <c r="V11" s="482"/>
      <c r="W11" s="482"/>
      <c r="X11" s="482"/>
      <c r="Y11" s="482"/>
      <c r="Z11" s="482"/>
      <c r="AA11" s="482"/>
      <c r="AB11" s="482"/>
      <c r="AC11" s="482"/>
      <c r="AD11" s="482"/>
      <c r="AE11" s="482"/>
      <c r="AF11" s="482"/>
      <c r="AG11" s="482"/>
      <c r="AH11" s="482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3"/>
      <c r="AX11" s="95"/>
    </row>
    <row r="12" spans="1:65" ht="39.75" hidden="1" customHeight="1" x14ac:dyDescent="0.3">
      <c r="B12" s="484" t="s">
        <v>439</v>
      </c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485"/>
      <c r="O12" s="485"/>
      <c r="P12" s="485"/>
      <c r="Q12" s="485"/>
      <c r="R12" s="485"/>
      <c r="S12" s="485"/>
      <c r="T12" s="485"/>
      <c r="U12" s="485"/>
      <c r="V12" s="485"/>
      <c r="W12" s="485"/>
      <c r="X12" s="485"/>
      <c r="Y12" s="485"/>
      <c r="Z12" s="485"/>
      <c r="AA12" s="485"/>
      <c r="AB12" s="485"/>
      <c r="AC12" s="485"/>
      <c r="AD12" s="485"/>
      <c r="AE12" s="485"/>
      <c r="AF12" s="485"/>
      <c r="AG12" s="485"/>
      <c r="AH12" s="485"/>
      <c r="AI12" s="485"/>
      <c r="AJ12" s="485"/>
      <c r="AK12" s="485"/>
      <c r="AL12" s="485"/>
      <c r="AM12" s="485"/>
      <c r="AN12" s="485"/>
      <c r="AO12" s="485"/>
      <c r="AP12" s="485"/>
      <c r="AQ12" s="485"/>
      <c r="AR12" s="485"/>
      <c r="AS12" s="485"/>
      <c r="AT12" s="485"/>
      <c r="AU12" s="485"/>
      <c r="AV12" s="485"/>
      <c r="AW12" s="486"/>
      <c r="AX12" s="95"/>
    </row>
    <row r="13" spans="1:65" s="118" customFormat="1" ht="30" customHeight="1" x14ac:dyDescent="0.3">
      <c r="A13" s="112"/>
      <c r="B13" s="487" t="s">
        <v>122</v>
      </c>
      <c r="C13" s="487"/>
      <c r="D13" s="487"/>
      <c r="E13" s="487"/>
      <c r="F13" s="487"/>
      <c r="G13" s="487"/>
      <c r="H13" s="487" t="s">
        <v>128</v>
      </c>
      <c r="I13" s="487"/>
      <c r="J13" s="487"/>
      <c r="K13" s="487"/>
      <c r="L13" s="487"/>
      <c r="M13" s="487"/>
      <c r="N13" s="487" t="s">
        <v>129</v>
      </c>
      <c r="O13" s="487"/>
      <c r="P13" s="487"/>
      <c r="Q13" s="487"/>
      <c r="R13" s="487"/>
      <c r="S13" s="487" t="s">
        <v>126</v>
      </c>
      <c r="T13" s="487"/>
      <c r="U13" s="487"/>
      <c r="V13" s="487"/>
      <c r="W13" s="487"/>
      <c r="X13" s="487"/>
      <c r="Y13" s="487"/>
      <c r="Z13" s="487"/>
      <c r="AA13" s="487"/>
      <c r="AB13" s="487"/>
      <c r="AC13" s="487"/>
      <c r="AD13" s="487"/>
      <c r="AE13" s="487"/>
      <c r="AF13" s="487"/>
      <c r="AG13" s="487"/>
      <c r="AH13" s="487"/>
      <c r="AI13" s="487"/>
      <c r="AJ13" s="487"/>
      <c r="AK13" s="487"/>
      <c r="AL13" s="487"/>
      <c r="AM13" s="487"/>
      <c r="AN13" s="487"/>
      <c r="AO13" s="487"/>
      <c r="AP13" s="487"/>
      <c r="AQ13" s="487"/>
      <c r="AR13" s="487"/>
      <c r="AS13" s="487"/>
      <c r="AT13" s="487"/>
      <c r="AU13" s="487"/>
      <c r="AV13" s="487"/>
      <c r="AW13" s="487"/>
      <c r="AX13" s="113"/>
      <c r="AY13" s="114"/>
      <c r="AZ13" s="115"/>
      <c r="BA13" s="113"/>
      <c r="BB13" s="116"/>
      <c r="BC13" s="116"/>
      <c r="BD13" s="117"/>
      <c r="BE13" s="117"/>
      <c r="BF13" s="117"/>
      <c r="BG13" s="117"/>
      <c r="BH13" s="117"/>
    </row>
    <row r="14" spans="1:65" ht="30" customHeight="1" x14ac:dyDescent="0.3">
      <c r="A14" s="94"/>
      <c r="B14" s="540" t="s">
        <v>121</v>
      </c>
      <c r="C14" s="541"/>
      <c r="D14" s="541"/>
      <c r="E14" s="541"/>
      <c r="F14" s="541"/>
      <c r="G14" s="542"/>
      <c r="H14" s="543" t="str">
        <f>+'OPI-BDD-MKT'!H23</f>
        <v>CNNA01,CNNA02,CNNA06,CNNA09,CNNA15,CNNA04,CNNA57,CNNA24,CNNA45, CNNA04, CNNA31, CNNA50</v>
      </c>
      <c r="I14" s="543"/>
      <c r="J14" s="543"/>
      <c r="K14" s="543"/>
      <c r="L14" s="543"/>
      <c r="M14" s="543"/>
      <c r="N14" s="544" t="str">
        <f>+'OPI-BDD-MKT'!D24</f>
        <v>CNDESAYUNO</v>
      </c>
      <c r="O14" s="544"/>
      <c r="P14" s="544"/>
      <c r="Q14" s="544"/>
      <c r="R14" s="544"/>
      <c r="S14" s="476" t="str">
        <f>CONCATENATE(P2," ", "$......CON IMPUESTOS")</f>
        <v>Desayuno buffet en consorcios BCD,CTS,CWT, Corte Inglés y  Creatour $......CON IMPUESTOS</v>
      </c>
      <c r="T14" s="476"/>
      <c r="U14" s="476"/>
      <c r="V14" s="476"/>
      <c r="W14" s="476"/>
      <c r="X14" s="476"/>
      <c r="Y14" s="476"/>
      <c r="Z14" s="476"/>
      <c r="AA14" s="476"/>
      <c r="AB14" s="476"/>
      <c r="AC14" s="476"/>
      <c r="AD14" s="476"/>
      <c r="AE14" s="476"/>
      <c r="AF14" s="476"/>
      <c r="AG14" s="476"/>
      <c r="AH14" s="476"/>
      <c r="AI14" s="476"/>
      <c r="AJ14" s="476"/>
      <c r="AK14" s="476"/>
      <c r="AL14" s="476"/>
      <c r="AM14" s="476"/>
      <c r="AN14" s="476"/>
      <c r="AO14" s="476"/>
      <c r="AP14" s="476"/>
      <c r="AQ14" s="476"/>
      <c r="AR14" s="476"/>
      <c r="AS14" s="476"/>
      <c r="AT14" s="476"/>
      <c r="AU14" s="476"/>
      <c r="AV14" s="476"/>
      <c r="AW14" s="476"/>
      <c r="AX14" s="95"/>
      <c r="AY14" s="105"/>
      <c r="AZ14" s="107"/>
      <c r="BA14" s="95"/>
      <c r="BB14" s="111"/>
      <c r="BC14" s="111"/>
      <c r="BD14" s="98"/>
      <c r="BE14" s="98"/>
      <c r="BF14" s="98"/>
      <c r="BG14" s="98"/>
      <c r="BH14" s="98"/>
    </row>
    <row r="15" spans="1:65" ht="30" hidden="1" customHeight="1" x14ac:dyDescent="0.3">
      <c r="A15" s="94"/>
      <c r="B15" s="540" t="s">
        <v>120</v>
      </c>
      <c r="C15" s="541"/>
      <c r="D15" s="541"/>
      <c r="E15" s="541"/>
      <c r="F15" s="541"/>
      <c r="G15" s="542"/>
      <c r="H15" s="543" t="s">
        <v>115</v>
      </c>
      <c r="I15" s="543"/>
      <c r="J15" s="543"/>
      <c r="K15" s="543"/>
      <c r="L15" s="543"/>
      <c r="M15" s="543"/>
      <c r="N15" s="544" t="s">
        <v>116</v>
      </c>
      <c r="O15" s="544"/>
      <c r="P15" s="544"/>
      <c r="Q15" s="544"/>
      <c r="R15" s="544"/>
      <c r="S15" s="476" t="str">
        <f>CONCATENATE(P2," ", "$......CON IMPUESTOS SIN INGREDIENTES 50% DE DESCUENTO 2/2 RXXXXX")</f>
        <v>Desayuno buffet en consorcios BCD,CTS,CWT, Corte Inglés y  Creatour $......CON IMPUESTOS SIN INGREDIENTES 50% DE DESCUENTO 2/2 RXXXXX</v>
      </c>
      <c r="T15" s="476"/>
      <c r="U15" s="476"/>
      <c r="V15" s="476"/>
      <c r="W15" s="476"/>
      <c r="X15" s="476"/>
      <c r="Y15" s="476"/>
      <c r="Z15" s="476"/>
      <c r="AA15" s="476"/>
      <c r="AB15" s="476"/>
      <c r="AC15" s="476"/>
      <c r="AD15" s="476"/>
      <c r="AE15" s="476"/>
      <c r="AF15" s="476"/>
      <c r="AG15" s="476"/>
      <c r="AH15" s="476"/>
      <c r="AI15" s="476"/>
      <c r="AJ15" s="476"/>
      <c r="AK15" s="476"/>
      <c r="AL15" s="476"/>
      <c r="AM15" s="476"/>
      <c r="AN15" s="476"/>
      <c r="AO15" s="476"/>
      <c r="AP15" s="476"/>
      <c r="AQ15" s="476"/>
      <c r="AR15" s="476"/>
      <c r="AS15" s="476"/>
      <c r="AT15" s="476"/>
      <c r="AU15" s="476"/>
      <c r="AV15" s="476"/>
      <c r="AW15" s="476"/>
      <c r="AX15" s="95"/>
      <c r="AY15" s="105"/>
      <c r="AZ15" s="107"/>
      <c r="BA15" s="95"/>
      <c r="BB15" s="111"/>
      <c r="BC15" s="111"/>
      <c r="BD15" s="98"/>
      <c r="BE15" s="98"/>
      <c r="BF15" s="98"/>
      <c r="BG15" s="98"/>
      <c r="BH15" s="98"/>
    </row>
    <row r="16" spans="1:65" ht="6.75" customHeight="1" x14ac:dyDescent="0.3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5"/>
    </row>
    <row r="17" spans="1:52" ht="15" customHeight="1" x14ac:dyDescent="0.3">
      <c r="A17" s="94"/>
      <c r="B17" s="488" t="s">
        <v>66</v>
      </c>
      <c r="C17" s="489"/>
      <c r="D17" s="489"/>
      <c r="E17" s="489"/>
      <c r="F17" s="489"/>
      <c r="G17" s="489"/>
      <c r="H17" s="489"/>
      <c r="I17" s="489"/>
      <c r="J17" s="489"/>
      <c r="K17" s="489"/>
      <c r="L17" s="489"/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489"/>
      <c r="AT17" s="489"/>
      <c r="AU17" s="489"/>
      <c r="AV17" s="489"/>
      <c r="AW17" s="490"/>
      <c r="AY17" s="105"/>
    </row>
    <row r="18" spans="1:52" ht="12" customHeight="1" x14ac:dyDescent="0.25">
      <c r="A18" s="94"/>
      <c r="B18" s="119"/>
      <c r="C18" s="120"/>
      <c r="D18" s="120"/>
      <c r="E18" s="120"/>
      <c r="F18" s="120"/>
      <c r="G18" s="120"/>
      <c r="H18" s="120"/>
      <c r="I18" s="120"/>
      <c r="J18" s="120"/>
      <c r="K18" s="120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2"/>
      <c r="Z18" s="473"/>
      <c r="AA18" s="474"/>
      <c r="AB18" s="474"/>
      <c r="AC18" s="474"/>
      <c r="AD18" s="474"/>
      <c r="AE18" s="474"/>
      <c r="AF18" s="474"/>
      <c r="AG18" s="474"/>
      <c r="AH18" s="474"/>
      <c r="AI18" s="474"/>
      <c r="AJ18" s="474"/>
      <c r="AK18" s="474"/>
      <c r="AL18" s="474"/>
      <c r="AM18" s="474"/>
      <c r="AN18" s="474"/>
      <c r="AO18" s="474"/>
      <c r="AP18" s="474"/>
      <c r="AQ18" s="474"/>
      <c r="AR18" s="474"/>
      <c r="AS18" s="474"/>
      <c r="AT18" s="474"/>
      <c r="AU18" s="474"/>
      <c r="AV18" s="474"/>
      <c r="AW18" s="475"/>
    </row>
    <row r="19" spans="1:52" ht="12" customHeight="1" x14ac:dyDescent="0.3">
      <c r="A19" s="94"/>
      <c r="B19" s="123"/>
      <c r="C19" s="124"/>
      <c r="D19" s="124"/>
      <c r="E19" s="124"/>
      <c r="F19" s="124"/>
      <c r="G19" s="124"/>
      <c r="H19" s="124"/>
      <c r="I19" s="124"/>
      <c r="J19" s="124"/>
      <c r="K19" s="124"/>
      <c r="L19" s="468" t="s">
        <v>65</v>
      </c>
      <c r="M19" s="468"/>
      <c r="N19" s="468"/>
      <c r="O19" s="468"/>
      <c r="P19" s="468"/>
      <c r="Q19" s="468"/>
      <c r="R19" s="468"/>
      <c r="S19" s="468"/>
      <c r="T19" s="468"/>
      <c r="U19" s="468"/>
      <c r="V19" s="468"/>
      <c r="W19" s="468"/>
      <c r="X19" s="468"/>
      <c r="Y19" s="469"/>
      <c r="Z19" s="125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27"/>
      <c r="AM19" s="127"/>
      <c r="AN19" s="138"/>
      <c r="AO19" s="138"/>
      <c r="AP19" s="127"/>
      <c r="AQ19" s="127"/>
      <c r="AR19" s="127"/>
      <c r="AS19" s="127"/>
      <c r="AT19" s="127"/>
      <c r="AU19" s="127"/>
      <c r="AV19" s="127"/>
      <c r="AW19" s="169"/>
      <c r="AX19" s="95"/>
    </row>
    <row r="20" spans="1:52" ht="12" customHeight="1" x14ac:dyDescent="0.3">
      <c r="A20" s="94"/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30"/>
      <c r="M20" s="130"/>
      <c r="N20" s="130"/>
      <c r="O20" s="130"/>
      <c r="P20" s="130"/>
      <c r="Q20" s="130"/>
      <c r="R20" s="470" t="str">
        <f>IF(L19="Todos los hoteles excepto","Ver lista de hoteles",IF(L19="Solo algunos hoteles","Ver lista de hoteles"," "))</f>
        <v xml:space="preserve"> </v>
      </c>
      <c r="S20" s="470"/>
      <c r="T20" s="470"/>
      <c r="U20" s="470"/>
      <c r="V20" s="470"/>
      <c r="W20" s="470"/>
      <c r="X20" s="470"/>
      <c r="Y20" s="470"/>
      <c r="Z20" s="131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0"/>
      <c r="AL20" s="130"/>
      <c r="AM20" s="130"/>
      <c r="AN20" s="130"/>
      <c r="AO20" s="130"/>
      <c r="AP20" s="170"/>
      <c r="AQ20" s="170"/>
      <c r="AR20" s="170"/>
      <c r="AS20" s="170"/>
      <c r="AT20" s="170"/>
      <c r="AU20" s="170"/>
      <c r="AV20" s="170"/>
      <c r="AW20" s="171"/>
      <c r="AZ20" s="95"/>
    </row>
    <row r="21" spans="1:52" ht="12" customHeight="1" x14ac:dyDescent="0.25">
      <c r="A21" s="94"/>
      <c r="B21" s="133"/>
      <c r="C21" s="134"/>
      <c r="D21" s="134"/>
      <c r="E21" s="134"/>
      <c r="F21" s="134"/>
      <c r="G21" s="134"/>
      <c r="H21" s="134"/>
      <c r="I21" s="134"/>
      <c r="J21" s="134"/>
      <c r="K21" s="134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6"/>
      <c r="Z21" s="473"/>
      <c r="AA21" s="474"/>
      <c r="AB21" s="474"/>
      <c r="AC21" s="474"/>
      <c r="AD21" s="474"/>
      <c r="AE21" s="474"/>
      <c r="AF21" s="474"/>
      <c r="AG21" s="474"/>
      <c r="AH21" s="474"/>
      <c r="AI21" s="474"/>
      <c r="AJ21" s="474"/>
      <c r="AK21" s="474"/>
      <c r="AL21" s="474"/>
      <c r="AM21" s="474"/>
      <c r="AN21" s="474"/>
      <c r="AO21" s="474"/>
      <c r="AP21" s="474"/>
      <c r="AQ21" s="474"/>
      <c r="AR21" s="474"/>
      <c r="AS21" s="474"/>
      <c r="AT21" s="474"/>
      <c r="AU21" s="474"/>
      <c r="AV21" s="474"/>
      <c r="AW21" s="475"/>
      <c r="AY21" s="96" t="s">
        <v>57</v>
      </c>
    </row>
    <row r="22" spans="1:52" ht="12" customHeight="1" x14ac:dyDescent="0.3">
      <c r="A22" s="94"/>
      <c r="B22" s="123"/>
      <c r="C22" s="124"/>
      <c r="D22" s="124"/>
      <c r="E22" s="124"/>
      <c r="F22" s="124"/>
      <c r="G22" s="124"/>
      <c r="H22" s="124"/>
      <c r="I22" s="124"/>
      <c r="J22" s="124"/>
      <c r="K22" s="124"/>
      <c r="L22" s="468" t="s">
        <v>65</v>
      </c>
      <c r="M22" s="468"/>
      <c r="N22" s="468"/>
      <c r="O22" s="468"/>
      <c r="P22" s="468"/>
      <c r="Q22" s="468"/>
      <c r="R22" s="468"/>
      <c r="S22" s="468"/>
      <c r="T22" s="468"/>
      <c r="U22" s="468"/>
      <c r="V22" s="468"/>
      <c r="W22" s="468"/>
      <c r="X22" s="468"/>
      <c r="Y22" s="469"/>
      <c r="Z22" s="125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7"/>
      <c r="AL22" s="127"/>
      <c r="AM22" s="127"/>
      <c r="AN22" s="138"/>
      <c r="AO22" s="138"/>
      <c r="AP22" s="127"/>
      <c r="AQ22" s="127"/>
      <c r="AR22" s="127"/>
      <c r="AS22" s="127"/>
      <c r="AT22" s="127"/>
      <c r="AU22" s="127"/>
      <c r="AV22" s="127"/>
      <c r="AW22" s="169"/>
    </row>
    <row r="23" spans="1:52" ht="12" customHeight="1" x14ac:dyDescent="0.3">
      <c r="A23" s="94"/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30"/>
      <c r="M23" s="130"/>
      <c r="N23" s="130"/>
      <c r="O23" s="130"/>
      <c r="P23" s="130"/>
      <c r="Q23" s="130"/>
      <c r="R23" s="470" t="str">
        <f>IF(L22="Todos los hoteles excepto","Ver lista de hoteles",IF(L22="Solo algunos hoteles","Ver lista de hoteles"," "))</f>
        <v xml:space="preserve"> </v>
      </c>
      <c r="S23" s="470"/>
      <c r="T23" s="470"/>
      <c r="U23" s="470"/>
      <c r="V23" s="470"/>
      <c r="W23" s="470"/>
      <c r="X23" s="470"/>
      <c r="Y23" s="470"/>
      <c r="Z23" s="131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0"/>
      <c r="AL23" s="130"/>
      <c r="AM23" s="130"/>
      <c r="AN23" s="130"/>
      <c r="AO23" s="130"/>
      <c r="AP23" s="170"/>
      <c r="AQ23" s="170"/>
      <c r="AR23" s="170"/>
      <c r="AS23" s="170"/>
      <c r="AT23" s="170"/>
      <c r="AU23" s="170"/>
      <c r="AV23" s="170"/>
      <c r="AW23" s="171"/>
    </row>
    <row r="24" spans="1:52" ht="12" customHeight="1" x14ac:dyDescent="0.25">
      <c r="A24" s="94"/>
      <c r="B24" s="133"/>
      <c r="C24" s="134"/>
      <c r="D24" s="134"/>
      <c r="E24" s="134"/>
      <c r="F24" s="134"/>
      <c r="G24" s="134"/>
      <c r="H24" s="134"/>
      <c r="I24" s="134"/>
      <c r="J24" s="134"/>
      <c r="K24" s="134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6"/>
      <c r="Z24" s="473"/>
      <c r="AA24" s="474"/>
      <c r="AB24" s="474"/>
      <c r="AC24" s="474"/>
      <c r="AD24" s="474"/>
      <c r="AE24" s="474"/>
      <c r="AF24" s="474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74"/>
      <c r="AS24" s="474"/>
      <c r="AT24" s="474"/>
      <c r="AU24" s="474"/>
      <c r="AV24" s="474"/>
      <c r="AW24" s="475"/>
    </row>
    <row r="25" spans="1:52" ht="12" customHeight="1" x14ac:dyDescent="0.3">
      <c r="A25" s="94"/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468" t="s">
        <v>65</v>
      </c>
      <c r="M25" s="468"/>
      <c r="N25" s="468"/>
      <c r="O25" s="468"/>
      <c r="P25" s="468"/>
      <c r="Q25" s="468"/>
      <c r="R25" s="468"/>
      <c r="S25" s="468"/>
      <c r="T25" s="468"/>
      <c r="U25" s="468"/>
      <c r="V25" s="468"/>
      <c r="W25" s="468"/>
      <c r="X25" s="468"/>
      <c r="Y25" s="469"/>
      <c r="Z25" s="125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27"/>
      <c r="AM25" s="127"/>
      <c r="AN25" s="138"/>
      <c r="AO25" s="138"/>
      <c r="AP25" s="127"/>
      <c r="AQ25" s="127"/>
      <c r="AR25" s="127"/>
      <c r="AS25" s="127"/>
      <c r="AT25" s="127"/>
      <c r="AU25" s="127"/>
      <c r="AV25" s="127"/>
      <c r="AW25" s="169"/>
    </row>
    <row r="26" spans="1:52" ht="12" customHeight="1" x14ac:dyDescent="0.3">
      <c r="A26" s="94"/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30"/>
      <c r="M26" s="130"/>
      <c r="N26" s="130"/>
      <c r="O26" s="130"/>
      <c r="P26" s="130"/>
      <c r="Q26" s="130"/>
      <c r="R26" s="470" t="str">
        <f>IF(L25="Todos los hoteles excepto","Ver lista de hoteles",IF(L25="Solo algunos hoteles","Ver lista de hoteles"," "))</f>
        <v xml:space="preserve"> </v>
      </c>
      <c r="S26" s="470"/>
      <c r="T26" s="470"/>
      <c r="U26" s="470"/>
      <c r="V26" s="470"/>
      <c r="W26" s="470"/>
      <c r="X26" s="470"/>
      <c r="Y26" s="470"/>
      <c r="Z26" s="131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0"/>
      <c r="AL26" s="130"/>
      <c r="AM26" s="130"/>
      <c r="AN26" s="130"/>
      <c r="AO26" s="130"/>
      <c r="AP26" s="170"/>
      <c r="AQ26" s="170"/>
      <c r="AR26" s="170"/>
      <c r="AS26" s="170"/>
      <c r="AT26" s="170"/>
      <c r="AU26" s="170"/>
      <c r="AV26" s="170"/>
      <c r="AW26" s="171"/>
    </row>
    <row r="27" spans="1:52" ht="12" customHeight="1" x14ac:dyDescent="0.25">
      <c r="A27" s="94"/>
      <c r="B27" s="119"/>
      <c r="C27" s="120"/>
      <c r="D27" s="120"/>
      <c r="E27" s="120"/>
      <c r="F27" s="120"/>
      <c r="G27" s="120"/>
      <c r="H27" s="120"/>
      <c r="I27" s="120"/>
      <c r="J27" s="120"/>
      <c r="K27" s="120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2"/>
      <c r="Z27" s="473"/>
      <c r="AA27" s="474"/>
      <c r="AB27" s="474"/>
      <c r="AC27" s="474"/>
      <c r="AD27" s="474"/>
      <c r="AE27" s="474"/>
      <c r="AF27" s="474"/>
      <c r="AG27" s="474"/>
      <c r="AH27" s="474"/>
      <c r="AI27" s="474"/>
      <c r="AJ27" s="474"/>
      <c r="AK27" s="474"/>
      <c r="AL27" s="474"/>
      <c r="AM27" s="474"/>
      <c r="AN27" s="474"/>
      <c r="AO27" s="474"/>
      <c r="AP27" s="474"/>
      <c r="AQ27" s="474"/>
      <c r="AR27" s="474"/>
      <c r="AS27" s="474"/>
      <c r="AT27" s="474"/>
      <c r="AU27" s="474"/>
      <c r="AV27" s="474"/>
      <c r="AW27" s="475"/>
    </row>
    <row r="28" spans="1:52" ht="12" customHeight="1" x14ac:dyDescent="0.3">
      <c r="A28" s="94"/>
      <c r="B28" s="123"/>
      <c r="C28" s="124"/>
      <c r="D28" s="124"/>
      <c r="E28" s="124"/>
      <c r="F28" s="124"/>
      <c r="G28" s="124"/>
      <c r="H28" s="124"/>
      <c r="I28" s="124"/>
      <c r="J28" s="124"/>
      <c r="K28" s="124"/>
      <c r="L28" s="468" t="s">
        <v>65</v>
      </c>
      <c r="M28" s="468"/>
      <c r="N28" s="468"/>
      <c r="O28" s="468"/>
      <c r="P28" s="468"/>
      <c r="Q28" s="468"/>
      <c r="R28" s="468"/>
      <c r="S28" s="468"/>
      <c r="T28" s="468"/>
      <c r="U28" s="468"/>
      <c r="V28" s="468"/>
      <c r="W28" s="468"/>
      <c r="X28" s="468"/>
      <c r="Y28" s="469"/>
      <c r="Z28" s="125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27"/>
      <c r="AM28" s="127"/>
      <c r="AN28" s="138"/>
      <c r="AO28" s="138"/>
      <c r="AP28" s="127"/>
      <c r="AQ28" s="127"/>
      <c r="AR28" s="127"/>
      <c r="AS28" s="127"/>
      <c r="AT28" s="127"/>
      <c r="AU28" s="127"/>
      <c r="AV28" s="127"/>
      <c r="AW28" s="169"/>
      <c r="AX28" s="95"/>
    </row>
    <row r="29" spans="1:52" ht="12" customHeight="1" x14ac:dyDescent="0.3">
      <c r="A29" s="94"/>
      <c r="B29" s="128"/>
      <c r="C29" s="129"/>
      <c r="D29" s="129"/>
      <c r="E29" s="129"/>
      <c r="F29" s="129"/>
      <c r="G29" s="129"/>
      <c r="H29" s="129"/>
      <c r="I29" s="129"/>
      <c r="J29" s="129"/>
      <c r="K29" s="129"/>
      <c r="L29" s="130"/>
      <c r="M29" s="130"/>
      <c r="N29" s="130"/>
      <c r="O29" s="130"/>
      <c r="P29" s="130"/>
      <c r="Q29" s="130"/>
      <c r="R29" s="470" t="str">
        <f>IF(L28="Todos los hoteles excepto","Ver lista de hoteles",IF(L28="Solo algunos hoteles","Ver lista de hoteles"," "))</f>
        <v xml:space="preserve"> </v>
      </c>
      <c r="S29" s="470"/>
      <c r="T29" s="470"/>
      <c r="U29" s="470"/>
      <c r="V29" s="470"/>
      <c r="W29" s="470"/>
      <c r="X29" s="470"/>
      <c r="Y29" s="470"/>
      <c r="Z29" s="131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0"/>
      <c r="AL29" s="130"/>
      <c r="AM29" s="130"/>
      <c r="AN29" s="130"/>
      <c r="AO29" s="130"/>
      <c r="AP29" s="170"/>
      <c r="AQ29" s="170"/>
      <c r="AR29" s="170"/>
      <c r="AS29" s="170"/>
      <c r="AT29" s="170"/>
      <c r="AU29" s="170"/>
      <c r="AV29" s="170"/>
      <c r="AW29" s="171"/>
      <c r="AZ29" s="95"/>
    </row>
    <row r="30" spans="1:52" ht="12" customHeight="1" x14ac:dyDescent="0.25">
      <c r="A30" s="94"/>
      <c r="B30" s="133"/>
      <c r="C30" s="134"/>
      <c r="D30" s="134"/>
      <c r="E30" s="134"/>
      <c r="F30" s="134"/>
      <c r="G30" s="134"/>
      <c r="H30" s="134"/>
      <c r="I30" s="134"/>
      <c r="J30" s="134"/>
      <c r="K30" s="134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6"/>
      <c r="Z30" s="473"/>
      <c r="AA30" s="474"/>
      <c r="AB30" s="474"/>
      <c r="AC30" s="474"/>
      <c r="AD30" s="474"/>
      <c r="AE30" s="474"/>
      <c r="AF30" s="474"/>
      <c r="AG30" s="474"/>
      <c r="AH30" s="474"/>
      <c r="AI30" s="474"/>
      <c r="AJ30" s="474"/>
      <c r="AK30" s="474"/>
      <c r="AL30" s="474"/>
      <c r="AM30" s="474"/>
      <c r="AN30" s="474"/>
      <c r="AO30" s="474"/>
      <c r="AP30" s="474"/>
      <c r="AQ30" s="474"/>
      <c r="AR30" s="474"/>
      <c r="AS30" s="474"/>
      <c r="AT30" s="474"/>
      <c r="AU30" s="474"/>
      <c r="AV30" s="474"/>
      <c r="AW30" s="475"/>
      <c r="AY30" s="96" t="s">
        <v>57</v>
      </c>
    </row>
    <row r="31" spans="1:52" ht="12" customHeight="1" x14ac:dyDescent="0.3">
      <c r="A31" s="94"/>
      <c r="B31" s="123"/>
      <c r="C31" s="124"/>
      <c r="D31" s="124"/>
      <c r="E31" s="124"/>
      <c r="F31" s="124"/>
      <c r="G31" s="124"/>
      <c r="H31" s="124"/>
      <c r="I31" s="124"/>
      <c r="J31" s="124"/>
      <c r="K31" s="124"/>
      <c r="L31" s="468" t="s">
        <v>65</v>
      </c>
      <c r="M31" s="468"/>
      <c r="N31" s="468"/>
      <c r="O31" s="468"/>
      <c r="P31" s="468"/>
      <c r="Q31" s="468"/>
      <c r="R31" s="468"/>
      <c r="S31" s="468"/>
      <c r="T31" s="468"/>
      <c r="U31" s="468"/>
      <c r="V31" s="468"/>
      <c r="W31" s="468"/>
      <c r="X31" s="468"/>
      <c r="Y31" s="469"/>
      <c r="Z31" s="125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27"/>
      <c r="AM31" s="127"/>
      <c r="AN31" s="138"/>
      <c r="AO31" s="138"/>
      <c r="AP31" s="138"/>
      <c r="AQ31" s="127"/>
      <c r="AR31" s="127"/>
      <c r="AS31" s="127"/>
      <c r="AT31" s="127"/>
      <c r="AU31" s="127"/>
      <c r="AV31" s="127"/>
      <c r="AW31" s="169"/>
    </row>
    <row r="32" spans="1:52" ht="12" customHeight="1" x14ac:dyDescent="0.3">
      <c r="A32" s="94"/>
      <c r="B32" s="128"/>
      <c r="C32" s="129"/>
      <c r="D32" s="129"/>
      <c r="E32" s="129"/>
      <c r="F32" s="129"/>
      <c r="G32" s="129"/>
      <c r="H32" s="129"/>
      <c r="I32" s="129"/>
      <c r="J32" s="129"/>
      <c r="K32" s="129"/>
      <c r="L32" s="130"/>
      <c r="M32" s="130"/>
      <c r="N32" s="130"/>
      <c r="O32" s="130"/>
      <c r="P32" s="130"/>
      <c r="Q32" s="130"/>
      <c r="R32" s="470" t="str">
        <f>IF(L31="Todos los hoteles excepto","Ver lista de hoteles",IF(L31="Solo algunos hoteles","Ver lista de hoteles"," "))</f>
        <v xml:space="preserve"> </v>
      </c>
      <c r="S32" s="470"/>
      <c r="T32" s="470"/>
      <c r="U32" s="470"/>
      <c r="V32" s="470"/>
      <c r="W32" s="470"/>
      <c r="X32" s="470"/>
      <c r="Y32" s="470"/>
      <c r="Z32" s="131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0"/>
      <c r="AL32" s="130"/>
      <c r="AM32" s="130"/>
      <c r="AN32" s="130"/>
      <c r="AO32" s="130"/>
      <c r="AP32" s="138"/>
      <c r="AQ32" s="170"/>
      <c r="AR32" s="170"/>
      <c r="AS32" s="170"/>
      <c r="AT32" s="170"/>
      <c r="AU32" s="170"/>
      <c r="AV32" s="170"/>
      <c r="AW32" s="171"/>
    </row>
    <row r="33" spans="1:51" ht="12" customHeight="1" x14ac:dyDescent="0.25">
      <c r="A33" s="94"/>
      <c r="B33" s="133"/>
      <c r="C33" s="134"/>
      <c r="D33" s="134"/>
      <c r="E33" s="134"/>
      <c r="F33" s="134"/>
      <c r="G33" s="134"/>
      <c r="H33" s="134"/>
      <c r="I33" s="134"/>
      <c r="J33" s="134"/>
      <c r="K33" s="134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6"/>
      <c r="Z33" s="473"/>
      <c r="AA33" s="474"/>
      <c r="AB33" s="474"/>
      <c r="AC33" s="474"/>
      <c r="AD33" s="474"/>
      <c r="AE33" s="474"/>
      <c r="AF33" s="474"/>
      <c r="AG33" s="474"/>
      <c r="AH33" s="474"/>
      <c r="AI33" s="474"/>
      <c r="AJ33" s="474"/>
      <c r="AK33" s="474"/>
      <c r="AL33" s="474"/>
      <c r="AM33" s="474"/>
      <c r="AN33" s="474"/>
      <c r="AO33" s="474"/>
      <c r="AP33" s="474"/>
      <c r="AQ33" s="474"/>
      <c r="AR33" s="474"/>
      <c r="AS33" s="474"/>
      <c r="AT33" s="474"/>
      <c r="AU33" s="474"/>
      <c r="AV33" s="474"/>
      <c r="AW33" s="475"/>
    </row>
    <row r="34" spans="1:51" ht="12" customHeight="1" x14ac:dyDescent="0.3">
      <c r="A34" s="94"/>
      <c r="B34" s="123"/>
      <c r="C34" s="124"/>
      <c r="D34" s="124"/>
      <c r="E34" s="124"/>
      <c r="F34" s="124"/>
      <c r="G34" s="124"/>
      <c r="H34" s="124"/>
      <c r="I34" s="124"/>
      <c r="J34" s="124"/>
      <c r="K34" s="124"/>
      <c r="L34" s="468" t="s">
        <v>65</v>
      </c>
      <c r="M34" s="468"/>
      <c r="N34" s="468"/>
      <c r="O34" s="468"/>
      <c r="P34" s="468"/>
      <c r="Q34" s="468"/>
      <c r="R34" s="468"/>
      <c r="S34" s="468"/>
      <c r="T34" s="468"/>
      <c r="U34" s="468"/>
      <c r="V34" s="468"/>
      <c r="W34" s="468"/>
      <c r="X34" s="468"/>
      <c r="Y34" s="469"/>
      <c r="Z34" s="125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27"/>
      <c r="AM34" s="127"/>
      <c r="AN34" s="138"/>
      <c r="AO34" s="138"/>
      <c r="AP34" s="127"/>
      <c r="AQ34" s="127"/>
      <c r="AR34" s="127"/>
      <c r="AS34" s="127"/>
      <c r="AT34" s="127"/>
      <c r="AU34" s="127"/>
      <c r="AV34" s="127"/>
      <c r="AW34" s="169"/>
    </row>
    <row r="35" spans="1:51" ht="12" customHeight="1" x14ac:dyDescent="0.3">
      <c r="A35" s="94"/>
      <c r="B35" s="128"/>
      <c r="C35" s="129"/>
      <c r="D35" s="129"/>
      <c r="E35" s="129"/>
      <c r="F35" s="129"/>
      <c r="G35" s="129"/>
      <c r="H35" s="129"/>
      <c r="I35" s="129"/>
      <c r="J35" s="129"/>
      <c r="K35" s="129"/>
      <c r="L35" s="130"/>
      <c r="M35" s="130"/>
      <c r="N35" s="130"/>
      <c r="O35" s="130"/>
      <c r="P35" s="130"/>
      <c r="Q35" s="130"/>
      <c r="R35" s="470" t="str">
        <f>IF(L34="Todos los hoteles excepto","Ver lista de hoteles",IF(L34="Solo algunos hoteles","Ver lista de hoteles"," "))</f>
        <v xml:space="preserve"> </v>
      </c>
      <c r="S35" s="470"/>
      <c r="T35" s="470"/>
      <c r="U35" s="470"/>
      <c r="V35" s="470"/>
      <c r="W35" s="470"/>
      <c r="X35" s="470"/>
      <c r="Y35" s="470"/>
      <c r="Z35" s="131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0"/>
      <c r="AL35" s="130"/>
      <c r="AM35" s="130"/>
      <c r="AN35" s="130"/>
      <c r="AO35" s="130"/>
      <c r="AP35" s="170"/>
      <c r="AQ35" s="170"/>
      <c r="AR35" s="170"/>
      <c r="AS35" s="170"/>
      <c r="AT35" s="170"/>
      <c r="AU35" s="170"/>
      <c r="AV35" s="170"/>
      <c r="AW35" s="171"/>
    </row>
    <row r="36" spans="1:51" ht="12" customHeight="1" x14ac:dyDescent="0.25">
      <c r="A36" s="94"/>
      <c r="B36" s="133"/>
      <c r="C36" s="134"/>
      <c r="D36" s="134"/>
      <c r="E36" s="134"/>
      <c r="F36" s="134"/>
      <c r="G36" s="134"/>
      <c r="H36" s="134"/>
      <c r="I36" s="134"/>
      <c r="J36" s="134"/>
      <c r="K36" s="134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6"/>
      <c r="Z36" s="473"/>
      <c r="AA36" s="474"/>
      <c r="AB36" s="474"/>
      <c r="AC36" s="474"/>
      <c r="AD36" s="474"/>
      <c r="AE36" s="474"/>
      <c r="AF36" s="474"/>
      <c r="AG36" s="474"/>
      <c r="AH36" s="474"/>
      <c r="AI36" s="474"/>
      <c r="AJ36" s="474"/>
      <c r="AK36" s="474"/>
      <c r="AL36" s="474"/>
      <c r="AM36" s="474"/>
      <c r="AN36" s="474"/>
      <c r="AO36" s="474"/>
      <c r="AP36" s="474"/>
      <c r="AQ36" s="474"/>
      <c r="AR36" s="474"/>
      <c r="AS36" s="474"/>
      <c r="AT36" s="474"/>
      <c r="AU36" s="474"/>
      <c r="AV36" s="474"/>
      <c r="AW36" s="475"/>
    </row>
    <row r="37" spans="1:51" ht="12" customHeight="1" x14ac:dyDescent="0.3">
      <c r="A37" s="94"/>
      <c r="B37" s="123"/>
      <c r="C37" s="124"/>
      <c r="D37" s="124"/>
      <c r="E37" s="124"/>
      <c r="F37" s="124"/>
      <c r="G37" s="124"/>
      <c r="H37" s="124"/>
      <c r="I37" s="124"/>
      <c r="J37" s="124"/>
      <c r="K37" s="124"/>
      <c r="L37" s="468" t="s">
        <v>65</v>
      </c>
      <c r="M37" s="468"/>
      <c r="N37" s="468"/>
      <c r="O37" s="468"/>
      <c r="P37" s="468"/>
      <c r="Q37" s="468"/>
      <c r="R37" s="468"/>
      <c r="S37" s="468"/>
      <c r="T37" s="468"/>
      <c r="U37" s="468"/>
      <c r="V37" s="468"/>
      <c r="W37" s="468"/>
      <c r="X37" s="468"/>
      <c r="Y37" s="469"/>
      <c r="Z37" s="125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27"/>
      <c r="AM37" s="127"/>
      <c r="AN37" s="138"/>
      <c r="AO37" s="138"/>
      <c r="AP37" s="127"/>
      <c r="AQ37" s="127"/>
      <c r="AR37" s="127"/>
      <c r="AS37" s="127"/>
      <c r="AT37" s="127"/>
      <c r="AU37" s="127"/>
      <c r="AV37" s="127"/>
      <c r="AW37" s="169"/>
    </row>
    <row r="38" spans="1:51" ht="12" customHeight="1" x14ac:dyDescent="0.3">
      <c r="A38" s="94"/>
      <c r="B38" s="128"/>
      <c r="C38" s="129"/>
      <c r="D38" s="129"/>
      <c r="E38" s="129"/>
      <c r="F38" s="129"/>
      <c r="G38" s="129"/>
      <c r="H38" s="129"/>
      <c r="I38" s="129"/>
      <c r="J38" s="129"/>
      <c r="K38" s="129"/>
      <c r="L38" s="137"/>
      <c r="M38" s="137"/>
      <c r="N38" s="137"/>
      <c r="O38" s="137"/>
      <c r="P38" s="137"/>
      <c r="Q38" s="137"/>
      <c r="R38" s="471" t="str">
        <f>IF(L37="Todos los hoteles excepto","Ver lista de hoteles",IF(L37="Solo algunos hoteles","Ver lista de hoteles"," "))</f>
        <v xml:space="preserve"> </v>
      </c>
      <c r="S38" s="471"/>
      <c r="T38" s="471"/>
      <c r="U38" s="471"/>
      <c r="V38" s="471"/>
      <c r="W38" s="471"/>
      <c r="X38" s="471"/>
      <c r="Y38" s="472"/>
      <c r="Z38" s="131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0"/>
      <c r="AL38" s="130"/>
      <c r="AM38" s="130"/>
      <c r="AN38" s="130"/>
      <c r="AO38" s="130"/>
      <c r="AP38" s="139"/>
      <c r="AQ38" s="139"/>
      <c r="AR38" s="139"/>
      <c r="AS38" s="139"/>
      <c r="AT38" s="139"/>
      <c r="AU38" s="139"/>
      <c r="AV38" s="139"/>
      <c r="AW38" s="172"/>
    </row>
    <row r="39" spans="1:51" ht="6" customHeight="1" x14ac:dyDescent="0.3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95"/>
    </row>
    <row r="40" spans="1:51" ht="21" customHeight="1" x14ac:dyDescent="0.3">
      <c r="A40" s="94"/>
      <c r="B40" s="459" t="s">
        <v>67</v>
      </c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459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59"/>
      <c r="Z40" s="459"/>
      <c r="AA40" s="459"/>
      <c r="AB40" s="459"/>
      <c r="AC40" s="459"/>
      <c r="AD40" s="459"/>
      <c r="AE40" s="459"/>
      <c r="AF40" s="459"/>
      <c r="AG40" s="459"/>
      <c r="AH40" s="459"/>
      <c r="AI40" s="459"/>
      <c r="AJ40" s="459"/>
      <c r="AK40" s="459"/>
      <c r="AL40" s="460"/>
      <c r="AM40" s="460"/>
      <c r="AN40" s="460"/>
      <c r="AO40" s="460"/>
      <c r="AP40" s="460"/>
      <c r="AQ40" s="460"/>
      <c r="AR40" s="460"/>
      <c r="AS40" s="460"/>
      <c r="AT40" s="460"/>
      <c r="AU40" s="460"/>
      <c r="AV40" s="460"/>
      <c r="AW40" s="460"/>
    </row>
    <row r="41" spans="1:51" ht="15" customHeight="1" x14ac:dyDescent="0.3">
      <c r="A41" s="94"/>
      <c r="B41" s="461" t="s">
        <v>68</v>
      </c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1" t="s">
        <v>106</v>
      </c>
      <c r="O41" s="462"/>
      <c r="P41" s="462"/>
      <c r="Q41" s="462"/>
      <c r="R41" s="462"/>
      <c r="S41" s="462"/>
      <c r="T41" s="462"/>
      <c r="U41" s="462"/>
      <c r="V41" s="462"/>
      <c r="W41" s="462"/>
      <c r="X41" s="462"/>
      <c r="Y41" s="463"/>
      <c r="Z41" s="464" t="s">
        <v>69</v>
      </c>
      <c r="AA41" s="465"/>
      <c r="AB41" s="465"/>
      <c r="AC41" s="465"/>
      <c r="AD41" s="465"/>
      <c r="AE41" s="465"/>
      <c r="AF41" s="465"/>
      <c r="AG41" s="465"/>
      <c r="AH41" s="465"/>
      <c r="AI41" s="465"/>
      <c r="AJ41" s="465"/>
      <c r="AK41" s="466"/>
      <c r="AL41" s="467" t="s">
        <v>105</v>
      </c>
      <c r="AM41" s="467"/>
      <c r="AN41" s="467"/>
      <c r="AO41" s="467"/>
      <c r="AP41" s="467"/>
      <c r="AQ41" s="467"/>
      <c r="AR41" s="467"/>
      <c r="AS41" s="467"/>
      <c r="AT41" s="467"/>
      <c r="AU41" s="467"/>
      <c r="AV41" s="467"/>
      <c r="AW41" s="467"/>
    </row>
    <row r="42" spans="1:51" ht="15" customHeight="1" x14ac:dyDescent="0.3">
      <c r="A42" s="94"/>
      <c r="B42" s="445" t="str">
        <f>+'OPI-BDD-MKT'!E39</f>
        <v>Otorgar un desayuno buffet en la tarifa consorcio desglosando alimentos y bebidas, por noche</v>
      </c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5" t="str">
        <f>+'OPI-BDD-MKT'!E40</f>
        <v>B</v>
      </c>
      <c r="O42" s="446"/>
      <c r="P42" s="446"/>
      <c r="Q42" s="446"/>
      <c r="R42" s="446"/>
      <c r="S42" s="446"/>
      <c r="T42" s="446"/>
      <c r="U42" s="446"/>
      <c r="V42" s="446"/>
      <c r="W42" s="446"/>
      <c r="X42" s="446"/>
      <c r="Y42" s="447"/>
      <c r="Z42" s="445" t="str">
        <f>+'OPI-BDD-MKT'!E41</f>
        <v>C</v>
      </c>
      <c r="AA42" s="446"/>
      <c r="AB42" s="446"/>
      <c r="AC42" s="446"/>
      <c r="AD42" s="446"/>
      <c r="AE42" s="446"/>
      <c r="AF42" s="446"/>
      <c r="AG42" s="446"/>
      <c r="AH42" s="446"/>
      <c r="AI42" s="446"/>
      <c r="AJ42" s="446"/>
      <c r="AK42" s="447"/>
      <c r="AL42" s="448" t="str">
        <f>'OPI-BDD-MKT'!E42</f>
        <v>D</v>
      </c>
      <c r="AM42" s="448"/>
      <c r="AN42" s="448"/>
      <c r="AO42" s="448"/>
      <c r="AP42" s="448"/>
      <c r="AQ42" s="448"/>
      <c r="AR42" s="448"/>
      <c r="AS42" s="448"/>
      <c r="AT42" s="448"/>
      <c r="AU42" s="448"/>
      <c r="AV42" s="448"/>
      <c r="AW42" s="448"/>
    </row>
    <row r="43" spans="1:51" ht="15" customHeight="1" x14ac:dyDescent="0.3">
      <c r="A43" s="94"/>
      <c r="B43" s="445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5"/>
      <c r="O43" s="446"/>
      <c r="P43" s="446"/>
      <c r="Q43" s="446"/>
      <c r="R43" s="446"/>
      <c r="S43" s="446"/>
      <c r="T43" s="446"/>
      <c r="U43" s="446"/>
      <c r="V43" s="446"/>
      <c r="W43" s="446"/>
      <c r="X43" s="446"/>
      <c r="Y43" s="447"/>
      <c r="Z43" s="445"/>
      <c r="AA43" s="446"/>
      <c r="AB43" s="446"/>
      <c r="AC43" s="446"/>
      <c r="AD43" s="446"/>
      <c r="AE43" s="446"/>
      <c r="AF43" s="446"/>
      <c r="AG43" s="446"/>
      <c r="AH43" s="446"/>
      <c r="AI43" s="446"/>
      <c r="AJ43" s="446"/>
      <c r="AK43" s="447"/>
      <c r="AL43" s="449"/>
      <c r="AM43" s="449"/>
      <c r="AN43" s="449"/>
      <c r="AO43" s="449"/>
      <c r="AP43" s="449"/>
      <c r="AQ43" s="449"/>
      <c r="AR43" s="449"/>
      <c r="AS43" s="449"/>
      <c r="AT43" s="449"/>
      <c r="AU43" s="449"/>
      <c r="AV43" s="449"/>
      <c r="AW43" s="449"/>
    </row>
    <row r="44" spans="1:51" ht="15" customHeight="1" x14ac:dyDescent="0.3">
      <c r="A44" s="94"/>
      <c r="B44" s="445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5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7"/>
      <c r="Z44" s="445"/>
      <c r="AA44" s="446"/>
      <c r="AB44" s="446"/>
      <c r="AC44" s="446"/>
      <c r="AD44" s="446"/>
      <c r="AE44" s="446"/>
      <c r="AF44" s="446"/>
      <c r="AG44" s="446"/>
      <c r="AH44" s="446"/>
      <c r="AI44" s="446"/>
      <c r="AJ44" s="446"/>
      <c r="AK44" s="447"/>
      <c r="AL44" s="449"/>
      <c r="AM44" s="449"/>
      <c r="AN44" s="449"/>
      <c r="AO44" s="449"/>
      <c r="AP44" s="449"/>
      <c r="AQ44" s="449"/>
      <c r="AR44" s="449"/>
      <c r="AS44" s="449"/>
      <c r="AT44" s="449"/>
      <c r="AU44" s="449"/>
      <c r="AV44" s="449"/>
      <c r="AW44" s="449"/>
    </row>
    <row r="45" spans="1:51" ht="15" customHeight="1" x14ac:dyDescent="0.3">
      <c r="A45" s="94"/>
      <c r="B45" s="445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5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7"/>
      <c r="Z45" s="445"/>
      <c r="AA45" s="446"/>
      <c r="AB45" s="446"/>
      <c r="AC45" s="446"/>
      <c r="AD45" s="446"/>
      <c r="AE45" s="446"/>
      <c r="AF45" s="446"/>
      <c r="AG45" s="446"/>
      <c r="AH45" s="446"/>
      <c r="AI45" s="446"/>
      <c r="AJ45" s="446"/>
      <c r="AK45" s="447"/>
      <c r="AL45" s="449"/>
      <c r="AM45" s="449"/>
      <c r="AN45" s="449"/>
      <c r="AO45" s="449"/>
      <c r="AP45" s="449"/>
      <c r="AQ45" s="449"/>
      <c r="AR45" s="449"/>
      <c r="AS45" s="449"/>
      <c r="AT45" s="449"/>
      <c r="AU45" s="449"/>
      <c r="AV45" s="449"/>
      <c r="AW45" s="449"/>
      <c r="AY45" s="105"/>
    </row>
    <row r="46" spans="1:51" ht="15" customHeight="1" x14ac:dyDescent="0.3">
      <c r="A46" s="94"/>
      <c r="B46" s="445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5"/>
      <c r="O46" s="446"/>
      <c r="P46" s="446"/>
      <c r="Q46" s="446"/>
      <c r="R46" s="446"/>
      <c r="S46" s="446"/>
      <c r="T46" s="446"/>
      <c r="U46" s="446"/>
      <c r="V46" s="446"/>
      <c r="W46" s="446"/>
      <c r="X46" s="446"/>
      <c r="Y46" s="447"/>
      <c r="Z46" s="445"/>
      <c r="AA46" s="446"/>
      <c r="AB46" s="446"/>
      <c r="AC46" s="446"/>
      <c r="AD46" s="446"/>
      <c r="AE46" s="446"/>
      <c r="AF46" s="446"/>
      <c r="AG46" s="446"/>
      <c r="AH46" s="446"/>
      <c r="AI46" s="446"/>
      <c r="AJ46" s="446"/>
      <c r="AK46" s="447"/>
      <c r="AL46" s="449"/>
      <c r="AM46" s="449"/>
      <c r="AN46" s="449"/>
      <c r="AO46" s="449"/>
      <c r="AP46" s="449"/>
      <c r="AQ46" s="449"/>
      <c r="AR46" s="449"/>
      <c r="AS46" s="449"/>
      <c r="AT46" s="449"/>
      <c r="AU46" s="449"/>
      <c r="AV46" s="449"/>
      <c r="AW46" s="449"/>
    </row>
    <row r="47" spans="1:51" ht="15" customHeight="1" x14ac:dyDescent="0.3">
      <c r="A47" s="94"/>
      <c r="B47" s="445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5"/>
      <c r="O47" s="446"/>
      <c r="P47" s="446"/>
      <c r="Q47" s="446"/>
      <c r="R47" s="446"/>
      <c r="S47" s="446"/>
      <c r="T47" s="446"/>
      <c r="U47" s="446"/>
      <c r="V47" s="446"/>
      <c r="W47" s="446"/>
      <c r="X47" s="446"/>
      <c r="Y47" s="447"/>
      <c r="Z47" s="445"/>
      <c r="AA47" s="446"/>
      <c r="AB47" s="446"/>
      <c r="AC47" s="446"/>
      <c r="AD47" s="446"/>
      <c r="AE47" s="446"/>
      <c r="AF47" s="446"/>
      <c r="AG47" s="446"/>
      <c r="AH47" s="446"/>
      <c r="AI47" s="446"/>
      <c r="AJ47" s="446"/>
      <c r="AK47" s="447"/>
      <c r="AL47" s="449"/>
      <c r="AM47" s="449"/>
      <c r="AN47" s="449"/>
      <c r="AO47" s="449"/>
      <c r="AP47" s="449"/>
      <c r="AQ47" s="449"/>
      <c r="AR47" s="449"/>
      <c r="AS47" s="449"/>
      <c r="AT47" s="449"/>
      <c r="AU47" s="449"/>
      <c r="AV47" s="449"/>
      <c r="AW47" s="449"/>
      <c r="AX47" s="95"/>
    </row>
    <row r="48" spans="1:51" ht="15" customHeight="1" x14ac:dyDescent="0.3">
      <c r="A48" s="94"/>
      <c r="B48" s="445"/>
      <c r="C48" s="446"/>
      <c r="D48" s="446"/>
      <c r="E48" s="446"/>
      <c r="F48" s="446"/>
      <c r="G48" s="446"/>
      <c r="H48" s="446"/>
      <c r="I48" s="446"/>
      <c r="J48" s="446"/>
      <c r="K48" s="446"/>
      <c r="L48" s="446"/>
      <c r="M48" s="446"/>
      <c r="N48" s="445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7"/>
      <c r="Z48" s="445"/>
      <c r="AA48" s="446"/>
      <c r="AB48" s="446"/>
      <c r="AC48" s="446"/>
      <c r="AD48" s="446"/>
      <c r="AE48" s="446"/>
      <c r="AF48" s="446"/>
      <c r="AG48" s="446"/>
      <c r="AH48" s="446"/>
      <c r="AI48" s="446"/>
      <c r="AJ48" s="446"/>
      <c r="AK48" s="447"/>
      <c r="AL48" s="449"/>
      <c r="AM48" s="449"/>
      <c r="AN48" s="449"/>
      <c r="AO48" s="449"/>
      <c r="AP48" s="449"/>
      <c r="AQ48" s="449"/>
      <c r="AR48" s="449"/>
      <c r="AS48" s="449"/>
      <c r="AT48" s="449"/>
      <c r="AU48" s="449"/>
      <c r="AV48" s="449"/>
      <c r="AW48" s="449"/>
      <c r="AX48" s="95"/>
    </row>
    <row r="49" spans="1:49" ht="15" customHeight="1" x14ac:dyDescent="0.3">
      <c r="A49" s="94"/>
      <c r="B49" s="445"/>
      <c r="C49" s="446"/>
      <c r="D49" s="446"/>
      <c r="E49" s="446"/>
      <c r="F49" s="446"/>
      <c r="G49" s="446"/>
      <c r="H49" s="446"/>
      <c r="I49" s="446"/>
      <c r="J49" s="446"/>
      <c r="K49" s="446"/>
      <c r="L49" s="446"/>
      <c r="M49" s="446"/>
      <c r="N49" s="445"/>
      <c r="O49" s="446"/>
      <c r="P49" s="446"/>
      <c r="Q49" s="446"/>
      <c r="R49" s="446"/>
      <c r="S49" s="446"/>
      <c r="T49" s="446"/>
      <c r="U49" s="446"/>
      <c r="V49" s="446"/>
      <c r="W49" s="446"/>
      <c r="X49" s="446"/>
      <c r="Y49" s="447"/>
      <c r="Z49" s="445"/>
      <c r="AA49" s="446"/>
      <c r="AB49" s="446"/>
      <c r="AC49" s="446"/>
      <c r="AD49" s="446"/>
      <c r="AE49" s="446"/>
      <c r="AF49" s="446"/>
      <c r="AG49" s="446"/>
      <c r="AH49" s="446"/>
      <c r="AI49" s="446"/>
      <c r="AJ49" s="446"/>
      <c r="AK49" s="447"/>
      <c r="AL49" s="449"/>
      <c r="AM49" s="449"/>
      <c r="AN49" s="449"/>
      <c r="AO49" s="449"/>
      <c r="AP49" s="449"/>
      <c r="AQ49" s="449"/>
      <c r="AR49" s="449"/>
      <c r="AS49" s="449"/>
      <c r="AT49" s="449"/>
      <c r="AU49" s="449"/>
      <c r="AV49" s="449"/>
      <c r="AW49" s="449"/>
    </row>
    <row r="50" spans="1:49" ht="15" customHeight="1" x14ac:dyDescent="0.3">
      <c r="A50" s="94"/>
      <c r="B50" s="445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5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7"/>
      <c r="Z50" s="445"/>
      <c r="AA50" s="446"/>
      <c r="AB50" s="446"/>
      <c r="AC50" s="446"/>
      <c r="AD50" s="446"/>
      <c r="AE50" s="446"/>
      <c r="AF50" s="446"/>
      <c r="AG50" s="446"/>
      <c r="AH50" s="446"/>
      <c r="AI50" s="446"/>
      <c r="AJ50" s="446"/>
      <c r="AK50" s="447"/>
      <c r="AL50" s="449"/>
      <c r="AM50" s="449"/>
      <c r="AN50" s="449"/>
      <c r="AO50" s="449"/>
      <c r="AP50" s="449"/>
      <c r="AQ50" s="449"/>
      <c r="AR50" s="449"/>
      <c r="AS50" s="449"/>
      <c r="AT50" s="449"/>
      <c r="AU50" s="449"/>
      <c r="AV50" s="449"/>
      <c r="AW50" s="449"/>
    </row>
    <row r="51" spans="1:49" ht="15" customHeight="1" x14ac:dyDescent="0.3">
      <c r="A51" s="94"/>
      <c r="B51" s="445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5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7"/>
      <c r="Z51" s="445"/>
      <c r="AA51" s="446"/>
      <c r="AB51" s="446"/>
      <c r="AC51" s="446"/>
      <c r="AD51" s="446"/>
      <c r="AE51" s="446"/>
      <c r="AF51" s="446"/>
      <c r="AG51" s="446"/>
      <c r="AH51" s="446"/>
      <c r="AI51" s="446"/>
      <c r="AJ51" s="446"/>
      <c r="AK51" s="447"/>
      <c r="AL51" s="449"/>
      <c r="AM51" s="449"/>
      <c r="AN51" s="449"/>
      <c r="AO51" s="449"/>
      <c r="AP51" s="449"/>
      <c r="AQ51" s="449"/>
      <c r="AR51" s="449"/>
      <c r="AS51" s="449"/>
      <c r="AT51" s="449"/>
      <c r="AU51" s="449"/>
      <c r="AV51" s="449"/>
      <c r="AW51" s="449"/>
    </row>
    <row r="52" spans="1:49" ht="15" customHeight="1" x14ac:dyDescent="0.3">
      <c r="A52" s="94"/>
      <c r="B52" s="450"/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452"/>
      <c r="N52" s="450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2"/>
      <c r="Z52" s="450"/>
      <c r="AA52" s="451"/>
      <c r="AB52" s="451"/>
      <c r="AC52" s="451"/>
      <c r="AD52" s="451"/>
      <c r="AE52" s="451"/>
      <c r="AF52" s="451"/>
      <c r="AG52" s="451"/>
      <c r="AH52" s="451"/>
      <c r="AI52" s="451"/>
      <c r="AJ52" s="451"/>
      <c r="AK52" s="452"/>
      <c r="AL52" s="405"/>
      <c r="AM52" s="406"/>
      <c r="AN52" s="406"/>
      <c r="AO52" s="406"/>
      <c r="AP52" s="406"/>
      <c r="AQ52" s="406"/>
      <c r="AR52" s="406"/>
      <c r="AS52" s="406"/>
      <c r="AT52" s="406"/>
      <c r="AU52" s="406"/>
      <c r="AV52" s="406"/>
      <c r="AW52" s="407"/>
    </row>
    <row r="53" spans="1:49" ht="15" customHeight="1" x14ac:dyDescent="0.3">
      <c r="A53" s="94"/>
      <c r="B53" s="438" t="s">
        <v>112</v>
      </c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38" t="s">
        <v>112</v>
      </c>
      <c r="O53" s="439"/>
      <c r="P53" s="439"/>
      <c r="Q53" s="439"/>
      <c r="R53" s="439"/>
      <c r="S53" s="439"/>
      <c r="T53" s="439"/>
      <c r="U53" s="439"/>
      <c r="V53" s="439"/>
      <c r="W53" s="439"/>
      <c r="X53" s="439"/>
      <c r="Y53" s="440"/>
      <c r="Z53" s="438" t="s">
        <v>112</v>
      </c>
      <c r="AA53" s="439"/>
      <c r="AB53" s="439"/>
      <c r="AC53" s="439"/>
      <c r="AD53" s="439"/>
      <c r="AE53" s="439"/>
      <c r="AF53" s="439"/>
      <c r="AG53" s="439"/>
      <c r="AH53" s="439"/>
      <c r="AI53" s="439"/>
      <c r="AJ53" s="439"/>
      <c r="AK53" s="440"/>
      <c r="AL53" s="441" t="s">
        <v>112</v>
      </c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</row>
    <row r="54" spans="1:49" ht="15" customHeight="1" x14ac:dyDescent="0.3">
      <c r="A54" s="94"/>
      <c r="B54" s="442" t="str">
        <f>+'OPI-BDD-MKT'!E46</f>
        <v>B</v>
      </c>
      <c r="C54" s="443"/>
      <c r="D54" s="443"/>
      <c r="E54" s="443"/>
      <c r="F54" s="443"/>
      <c r="G54" s="443"/>
      <c r="H54" s="443"/>
      <c r="I54" s="443"/>
      <c r="J54" s="443"/>
      <c r="K54" s="443"/>
      <c r="L54" s="443"/>
      <c r="M54" s="444"/>
      <c r="N54" s="442" t="str">
        <f>+'OPI-BDD-MKT'!E47</f>
        <v>C</v>
      </c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4"/>
      <c r="Z54" s="442" t="str">
        <f>+'OPI-BDD-MKT'!E48</f>
        <v>D</v>
      </c>
      <c r="AA54" s="443"/>
      <c r="AB54" s="443"/>
      <c r="AC54" s="443"/>
      <c r="AD54" s="443"/>
      <c r="AE54" s="443"/>
      <c r="AF54" s="443"/>
      <c r="AG54" s="443"/>
      <c r="AH54" s="443"/>
      <c r="AI54" s="443"/>
      <c r="AJ54" s="443"/>
      <c r="AK54" s="444"/>
      <c r="AL54" s="442" t="str">
        <f>+'OPI-BDD-MKT'!E49</f>
        <v>E</v>
      </c>
      <c r="AM54" s="443"/>
      <c r="AN54" s="443"/>
      <c r="AO54" s="443"/>
      <c r="AP54" s="443"/>
      <c r="AQ54" s="443"/>
      <c r="AR54" s="443"/>
      <c r="AS54" s="443"/>
      <c r="AT54" s="443"/>
      <c r="AU54" s="443"/>
      <c r="AV54" s="443"/>
      <c r="AW54" s="444"/>
    </row>
    <row r="55" spans="1:49" ht="15" customHeight="1" x14ac:dyDescent="0.3">
      <c r="A55" s="94"/>
      <c r="B55" s="445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7"/>
      <c r="N55" s="445"/>
      <c r="O55" s="446"/>
      <c r="P55" s="446"/>
      <c r="Q55" s="446"/>
      <c r="R55" s="446"/>
      <c r="S55" s="446"/>
      <c r="T55" s="446"/>
      <c r="U55" s="446"/>
      <c r="V55" s="446"/>
      <c r="W55" s="446"/>
      <c r="X55" s="446"/>
      <c r="Y55" s="447"/>
      <c r="Z55" s="445"/>
      <c r="AA55" s="446"/>
      <c r="AB55" s="446"/>
      <c r="AC55" s="446"/>
      <c r="AD55" s="446"/>
      <c r="AE55" s="446"/>
      <c r="AF55" s="446"/>
      <c r="AG55" s="446"/>
      <c r="AH55" s="446"/>
      <c r="AI55" s="446"/>
      <c r="AJ55" s="446"/>
      <c r="AK55" s="447"/>
      <c r="AL55" s="445"/>
      <c r="AM55" s="446"/>
      <c r="AN55" s="446"/>
      <c r="AO55" s="446"/>
      <c r="AP55" s="446"/>
      <c r="AQ55" s="446"/>
      <c r="AR55" s="446"/>
      <c r="AS55" s="446"/>
      <c r="AT55" s="446"/>
      <c r="AU55" s="446"/>
      <c r="AV55" s="446"/>
      <c r="AW55" s="447"/>
    </row>
    <row r="56" spans="1:49" ht="15" customHeight="1" x14ac:dyDescent="0.3">
      <c r="A56" s="94"/>
      <c r="B56" s="445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7"/>
      <c r="N56" s="445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7"/>
      <c r="Z56" s="445"/>
      <c r="AA56" s="446"/>
      <c r="AB56" s="446"/>
      <c r="AC56" s="446"/>
      <c r="AD56" s="446"/>
      <c r="AE56" s="446"/>
      <c r="AF56" s="446"/>
      <c r="AG56" s="446"/>
      <c r="AH56" s="446"/>
      <c r="AI56" s="446"/>
      <c r="AJ56" s="446"/>
      <c r="AK56" s="447"/>
      <c r="AL56" s="445"/>
      <c r="AM56" s="446"/>
      <c r="AN56" s="446"/>
      <c r="AO56" s="446"/>
      <c r="AP56" s="446"/>
      <c r="AQ56" s="446"/>
      <c r="AR56" s="446"/>
      <c r="AS56" s="446"/>
      <c r="AT56" s="446"/>
      <c r="AU56" s="446"/>
      <c r="AV56" s="446"/>
      <c r="AW56" s="447"/>
    </row>
    <row r="57" spans="1:49" ht="15" customHeight="1" x14ac:dyDescent="0.3">
      <c r="A57" s="94"/>
      <c r="B57" s="445"/>
      <c r="C57" s="446"/>
      <c r="D57" s="446"/>
      <c r="E57" s="446"/>
      <c r="F57" s="446"/>
      <c r="G57" s="446"/>
      <c r="H57" s="446"/>
      <c r="I57" s="446"/>
      <c r="J57" s="446"/>
      <c r="K57" s="446"/>
      <c r="L57" s="446"/>
      <c r="M57" s="447"/>
      <c r="N57" s="445"/>
      <c r="O57" s="446"/>
      <c r="P57" s="446"/>
      <c r="Q57" s="446"/>
      <c r="R57" s="446"/>
      <c r="S57" s="446"/>
      <c r="T57" s="446"/>
      <c r="U57" s="446"/>
      <c r="V57" s="446"/>
      <c r="W57" s="446"/>
      <c r="X57" s="446"/>
      <c r="Y57" s="447"/>
      <c r="Z57" s="445"/>
      <c r="AA57" s="446"/>
      <c r="AB57" s="446"/>
      <c r="AC57" s="446"/>
      <c r="AD57" s="446"/>
      <c r="AE57" s="446"/>
      <c r="AF57" s="446"/>
      <c r="AG57" s="446"/>
      <c r="AH57" s="446"/>
      <c r="AI57" s="446"/>
      <c r="AJ57" s="446"/>
      <c r="AK57" s="447"/>
      <c r="AL57" s="445"/>
      <c r="AM57" s="446"/>
      <c r="AN57" s="446"/>
      <c r="AO57" s="446"/>
      <c r="AP57" s="446"/>
      <c r="AQ57" s="446"/>
      <c r="AR57" s="446"/>
      <c r="AS57" s="446"/>
      <c r="AT57" s="446"/>
      <c r="AU57" s="446"/>
      <c r="AV57" s="446"/>
      <c r="AW57" s="447"/>
    </row>
    <row r="58" spans="1:49" ht="15" customHeight="1" x14ac:dyDescent="0.3">
      <c r="A58" s="94"/>
      <c r="B58" s="445"/>
      <c r="C58" s="446"/>
      <c r="D58" s="446"/>
      <c r="E58" s="446"/>
      <c r="F58" s="446"/>
      <c r="G58" s="446"/>
      <c r="H58" s="446"/>
      <c r="I58" s="446"/>
      <c r="J58" s="446"/>
      <c r="K58" s="446"/>
      <c r="L58" s="446"/>
      <c r="M58" s="447"/>
      <c r="N58" s="445"/>
      <c r="O58" s="446"/>
      <c r="P58" s="446"/>
      <c r="Q58" s="446"/>
      <c r="R58" s="446"/>
      <c r="S58" s="446"/>
      <c r="T58" s="446"/>
      <c r="U58" s="446"/>
      <c r="V58" s="446"/>
      <c r="W58" s="446"/>
      <c r="X58" s="446"/>
      <c r="Y58" s="447"/>
      <c r="Z58" s="445"/>
      <c r="AA58" s="446"/>
      <c r="AB58" s="446"/>
      <c r="AC58" s="446"/>
      <c r="AD58" s="446"/>
      <c r="AE58" s="446"/>
      <c r="AF58" s="446"/>
      <c r="AG58" s="446"/>
      <c r="AH58" s="446"/>
      <c r="AI58" s="446"/>
      <c r="AJ58" s="446"/>
      <c r="AK58" s="447"/>
      <c r="AL58" s="445"/>
      <c r="AM58" s="446"/>
      <c r="AN58" s="446"/>
      <c r="AO58" s="446"/>
      <c r="AP58" s="446"/>
      <c r="AQ58" s="446"/>
      <c r="AR58" s="446"/>
      <c r="AS58" s="446"/>
      <c r="AT58" s="446"/>
      <c r="AU58" s="446"/>
      <c r="AV58" s="446"/>
      <c r="AW58" s="447"/>
    </row>
    <row r="59" spans="1:49" ht="15" customHeight="1" x14ac:dyDescent="0.3">
      <c r="A59" s="94"/>
      <c r="B59" s="445"/>
      <c r="C59" s="446"/>
      <c r="D59" s="446"/>
      <c r="E59" s="446"/>
      <c r="F59" s="446"/>
      <c r="G59" s="446"/>
      <c r="H59" s="446"/>
      <c r="I59" s="446"/>
      <c r="J59" s="446"/>
      <c r="K59" s="446"/>
      <c r="L59" s="446"/>
      <c r="M59" s="447"/>
      <c r="N59" s="445"/>
      <c r="O59" s="446"/>
      <c r="P59" s="446"/>
      <c r="Q59" s="446"/>
      <c r="R59" s="446"/>
      <c r="S59" s="446"/>
      <c r="T59" s="446"/>
      <c r="U59" s="446"/>
      <c r="V59" s="446"/>
      <c r="W59" s="446"/>
      <c r="X59" s="446"/>
      <c r="Y59" s="447"/>
      <c r="Z59" s="445"/>
      <c r="AA59" s="446"/>
      <c r="AB59" s="446"/>
      <c r="AC59" s="446"/>
      <c r="AD59" s="446"/>
      <c r="AE59" s="446"/>
      <c r="AF59" s="446"/>
      <c r="AG59" s="446"/>
      <c r="AH59" s="446"/>
      <c r="AI59" s="446"/>
      <c r="AJ59" s="446"/>
      <c r="AK59" s="447"/>
      <c r="AL59" s="445"/>
      <c r="AM59" s="446"/>
      <c r="AN59" s="446"/>
      <c r="AO59" s="446"/>
      <c r="AP59" s="446"/>
      <c r="AQ59" s="446"/>
      <c r="AR59" s="446"/>
      <c r="AS59" s="446"/>
      <c r="AT59" s="446"/>
      <c r="AU59" s="446"/>
      <c r="AV59" s="446"/>
      <c r="AW59" s="447"/>
    </row>
    <row r="60" spans="1:49" ht="15" customHeight="1" x14ac:dyDescent="0.3">
      <c r="A60" s="94"/>
      <c r="B60" s="445"/>
      <c r="C60" s="446"/>
      <c r="D60" s="446"/>
      <c r="E60" s="446"/>
      <c r="F60" s="446"/>
      <c r="G60" s="446"/>
      <c r="H60" s="446"/>
      <c r="I60" s="446"/>
      <c r="J60" s="446"/>
      <c r="K60" s="446"/>
      <c r="L60" s="446"/>
      <c r="M60" s="447"/>
      <c r="N60" s="445"/>
      <c r="O60" s="446"/>
      <c r="P60" s="446"/>
      <c r="Q60" s="446"/>
      <c r="R60" s="446"/>
      <c r="S60" s="446"/>
      <c r="T60" s="446"/>
      <c r="U60" s="446"/>
      <c r="V60" s="446"/>
      <c r="W60" s="446"/>
      <c r="X60" s="446"/>
      <c r="Y60" s="447"/>
      <c r="Z60" s="445"/>
      <c r="AA60" s="446"/>
      <c r="AB60" s="446"/>
      <c r="AC60" s="446"/>
      <c r="AD60" s="446"/>
      <c r="AE60" s="446"/>
      <c r="AF60" s="446"/>
      <c r="AG60" s="446"/>
      <c r="AH60" s="446"/>
      <c r="AI60" s="446"/>
      <c r="AJ60" s="446"/>
      <c r="AK60" s="447"/>
      <c r="AL60" s="445"/>
      <c r="AM60" s="446"/>
      <c r="AN60" s="446"/>
      <c r="AO60" s="446"/>
      <c r="AP60" s="446"/>
      <c r="AQ60" s="446"/>
      <c r="AR60" s="446"/>
      <c r="AS60" s="446"/>
      <c r="AT60" s="446"/>
      <c r="AU60" s="446"/>
      <c r="AV60" s="446"/>
      <c r="AW60" s="447"/>
    </row>
    <row r="61" spans="1:49" ht="15" customHeight="1" x14ac:dyDescent="0.3">
      <c r="A61" s="94"/>
      <c r="B61" s="445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7"/>
      <c r="N61" s="445"/>
      <c r="O61" s="446"/>
      <c r="P61" s="446"/>
      <c r="Q61" s="446"/>
      <c r="R61" s="446"/>
      <c r="S61" s="446"/>
      <c r="T61" s="446"/>
      <c r="U61" s="446"/>
      <c r="V61" s="446"/>
      <c r="W61" s="446"/>
      <c r="X61" s="446"/>
      <c r="Y61" s="447"/>
      <c r="Z61" s="445"/>
      <c r="AA61" s="446"/>
      <c r="AB61" s="446"/>
      <c r="AC61" s="446"/>
      <c r="AD61" s="446"/>
      <c r="AE61" s="446"/>
      <c r="AF61" s="446"/>
      <c r="AG61" s="446"/>
      <c r="AH61" s="446"/>
      <c r="AI61" s="446"/>
      <c r="AJ61" s="446"/>
      <c r="AK61" s="447"/>
      <c r="AL61" s="445"/>
      <c r="AM61" s="446"/>
      <c r="AN61" s="446"/>
      <c r="AO61" s="446"/>
      <c r="AP61" s="446"/>
      <c r="AQ61" s="446"/>
      <c r="AR61" s="446"/>
      <c r="AS61" s="446"/>
      <c r="AT61" s="446"/>
      <c r="AU61" s="446"/>
      <c r="AV61" s="446"/>
      <c r="AW61" s="447"/>
    </row>
    <row r="62" spans="1:49" ht="15" customHeight="1" x14ac:dyDescent="0.3">
      <c r="A62" s="94"/>
      <c r="B62" s="445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7"/>
      <c r="N62" s="445"/>
      <c r="O62" s="446"/>
      <c r="P62" s="446"/>
      <c r="Q62" s="446"/>
      <c r="R62" s="446"/>
      <c r="S62" s="446"/>
      <c r="T62" s="446"/>
      <c r="U62" s="446"/>
      <c r="V62" s="446"/>
      <c r="W62" s="446"/>
      <c r="X62" s="446"/>
      <c r="Y62" s="447"/>
      <c r="Z62" s="445"/>
      <c r="AA62" s="446"/>
      <c r="AB62" s="446"/>
      <c r="AC62" s="446"/>
      <c r="AD62" s="446"/>
      <c r="AE62" s="446"/>
      <c r="AF62" s="446"/>
      <c r="AG62" s="446"/>
      <c r="AH62" s="446"/>
      <c r="AI62" s="446"/>
      <c r="AJ62" s="446"/>
      <c r="AK62" s="447"/>
      <c r="AL62" s="445"/>
      <c r="AM62" s="446"/>
      <c r="AN62" s="446"/>
      <c r="AO62" s="446"/>
      <c r="AP62" s="446"/>
      <c r="AQ62" s="446"/>
      <c r="AR62" s="446"/>
      <c r="AS62" s="446"/>
      <c r="AT62" s="446"/>
      <c r="AU62" s="446"/>
      <c r="AV62" s="446"/>
      <c r="AW62" s="447"/>
    </row>
    <row r="63" spans="1:49" ht="15" customHeight="1" x14ac:dyDescent="0.3">
      <c r="A63" s="94"/>
      <c r="B63" s="405"/>
      <c r="C63" s="406"/>
      <c r="D63" s="406"/>
      <c r="E63" s="406"/>
      <c r="F63" s="406"/>
      <c r="G63" s="406"/>
      <c r="H63" s="406"/>
      <c r="I63" s="406"/>
      <c r="J63" s="406"/>
      <c r="K63" s="406"/>
      <c r="L63" s="406"/>
      <c r="M63" s="407"/>
      <c r="N63" s="405"/>
      <c r="O63" s="406"/>
      <c r="P63" s="406"/>
      <c r="Q63" s="406"/>
      <c r="R63" s="406"/>
      <c r="S63" s="406"/>
      <c r="T63" s="406"/>
      <c r="U63" s="406"/>
      <c r="V63" s="406"/>
      <c r="W63" s="406"/>
      <c r="X63" s="406"/>
      <c r="Y63" s="407"/>
      <c r="Z63" s="405"/>
      <c r="AA63" s="406"/>
      <c r="AB63" s="406"/>
      <c r="AC63" s="406"/>
      <c r="AD63" s="406"/>
      <c r="AE63" s="406"/>
      <c r="AF63" s="406"/>
      <c r="AG63" s="406"/>
      <c r="AH63" s="406"/>
      <c r="AI63" s="406"/>
      <c r="AJ63" s="406"/>
      <c r="AK63" s="407"/>
      <c r="AL63" s="405"/>
      <c r="AM63" s="406"/>
      <c r="AN63" s="406"/>
      <c r="AO63" s="406"/>
      <c r="AP63" s="406"/>
      <c r="AQ63" s="406"/>
      <c r="AR63" s="406"/>
      <c r="AS63" s="406"/>
      <c r="AT63" s="406"/>
      <c r="AU63" s="406"/>
      <c r="AV63" s="406"/>
      <c r="AW63" s="407"/>
    </row>
    <row r="64" spans="1:49" ht="15" customHeight="1" x14ac:dyDescent="0.3">
      <c r="A64" s="94"/>
      <c r="B64" s="408" t="s">
        <v>70</v>
      </c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  <c r="AA64" s="409"/>
      <c r="AB64" s="409"/>
      <c r="AC64" s="409"/>
      <c r="AD64" s="409"/>
      <c r="AE64" s="409"/>
      <c r="AF64" s="409"/>
      <c r="AG64" s="409"/>
      <c r="AH64" s="409"/>
      <c r="AI64" s="409"/>
      <c r="AJ64" s="409"/>
      <c r="AK64" s="409"/>
      <c r="AL64" s="409"/>
      <c r="AM64" s="409"/>
      <c r="AN64" s="409"/>
      <c r="AO64" s="409"/>
      <c r="AP64" s="409"/>
      <c r="AQ64" s="409"/>
      <c r="AR64" s="409"/>
      <c r="AS64" s="409"/>
      <c r="AT64" s="409"/>
      <c r="AU64" s="409"/>
      <c r="AV64" s="409"/>
      <c r="AW64" s="410"/>
    </row>
    <row r="65" spans="1:50" ht="15" customHeight="1" x14ac:dyDescent="0.3">
      <c r="A65" s="94"/>
      <c r="B65" s="411" t="str">
        <f>'OPI-BDD-MKT'!E50</f>
        <v>F</v>
      </c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2"/>
      <c r="AA65" s="412"/>
      <c r="AB65" s="412"/>
      <c r="AC65" s="412"/>
      <c r="AD65" s="412"/>
      <c r="AE65" s="412"/>
      <c r="AF65" s="412"/>
      <c r="AG65" s="412"/>
      <c r="AH65" s="412"/>
      <c r="AI65" s="412"/>
      <c r="AJ65" s="412"/>
      <c r="AK65" s="412"/>
      <c r="AL65" s="412"/>
      <c r="AM65" s="412"/>
      <c r="AN65" s="412"/>
      <c r="AO65" s="412"/>
      <c r="AP65" s="412"/>
      <c r="AQ65" s="412"/>
      <c r="AR65" s="412"/>
      <c r="AS65" s="412"/>
      <c r="AT65" s="412"/>
      <c r="AU65" s="412"/>
      <c r="AV65" s="412"/>
      <c r="AW65" s="413"/>
    </row>
    <row r="66" spans="1:50" ht="15" customHeight="1" x14ac:dyDescent="0.3">
      <c r="A66" s="94"/>
      <c r="B66" s="411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412"/>
      <c r="AB66" s="412"/>
      <c r="AC66" s="412"/>
      <c r="AD66" s="412"/>
      <c r="AE66" s="412"/>
      <c r="AF66" s="412"/>
      <c r="AG66" s="412"/>
      <c r="AH66" s="412"/>
      <c r="AI66" s="412"/>
      <c r="AJ66" s="412"/>
      <c r="AK66" s="412"/>
      <c r="AL66" s="412"/>
      <c r="AM66" s="412"/>
      <c r="AN66" s="412"/>
      <c r="AO66" s="412"/>
      <c r="AP66" s="412"/>
      <c r="AQ66" s="412"/>
      <c r="AR66" s="412"/>
      <c r="AS66" s="412"/>
      <c r="AT66" s="412"/>
      <c r="AU66" s="412"/>
      <c r="AV66" s="412"/>
      <c r="AW66" s="413"/>
    </row>
    <row r="67" spans="1:50" ht="15" customHeight="1" x14ac:dyDescent="0.3">
      <c r="A67" s="94"/>
      <c r="B67" s="411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12"/>
      <c r="V67" s="412"/>
      <c r="W67" s="412"/>
      <c r="X67" s="412"/>
      <c r="Y67" s="412"/>
      <c r="Z67" s="412"/>
      <c r="AA67" s="412"/>
      <c r="AB67" s="412"/>
      <c r="AC67" s="412"/>
      <c r="AD67" s="412"/>
      <c r="AE67" s="412"/>
      <c r="AF67" s="412"/>
      <c r="AG67" s="412"/>
      <c r="AH67" s="412"/>
      <c r="AI67" s="412"/>
      <c r="AJ67" s="412"/>
      <c r="AK67" s="412"/>
      <c r="AL67" s="412"/>
      <c r="AM67" s="412"/>
      <c r="AN67" s="412"/>
      <c r="AO67" s="412"/>
      <c r="AP67" s="412"/>
      <c r="AQ67" s="412"/>
      <c r="AR67" s="412"/>
      <c r="AS67" s="412"/>
      <c r="AT67" s="412"/>
      <c r="AU67" s="412"/>
      <c r="AV67" s="412"/>
      <c r="AW67" s="413"/>
    </row>
    <row r="68" spans="1:50" ht="15" customHeight="1" x14ac:dyDescent="0.3">
      <c r="A68" s="94"/>
      <c r="B68" s="411"/>
      <c r="C68" s="412"/>
      <c r="D68" s="412"/>
      <c r="E68" s="412"/>
      <c r="F68" s="412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  <c r="U68" s="412"/>
      <c r="V68" s="412"/>
      <c r="W68" s="412"/>
      <c r="X68" s="412"/>
      <c r="Y68" s="412"/>
      <c r="Z68" s="412"/>
      <c r="AA68" s="412"/>
      <c r="AB68" s="412"/>
      <c r="AC68" s="412"/>
      <c r="AD68" s="412"/>
      <c r="AE68" s="412"/>
      <c r="AF68" s="412"/>
      <c r="AG68" s="412"/>
      <c r="AH68" s="412"/>
      <c r="AI68" s="412"/>
      <c r="AJ68" s="412"/>
      <c r="AK68" s="412"/>
      <c r="AL68" s="412"/>
      <c r="AM68" s="412"/>
      <c r="AN68" s="412"/>
      <c r="AO68" s="412"/>
      <c r="AP68" s="412"/>
      <c r="AQ68" s="412"/>
      <c r="AR68" s="412"/>
      <c r="AS68" s="412"/>
      <c r="AT68" s="412"/>
      <c r="AU68" s="412"/>
      <c r="AV68" s="412"/>
      <c r="AW68" s="413"/>
    </row>
    <row r="69" spans="1:50" ht="15" customHeight="1" x14ac:dyDescent="0.3">
      <c r="A69" s="94"/>
      <c r="B69" s="411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2"/>
      <c r="V69" s="412"/>
      <c r="W69" s="412"/>
      <c r="X69" s="412"/>
      <c r="Y69" s="412"/>
      <c r="Z69" s="412"/>
      <c r="AA69" s="412"/>
      <c r="AB69" s="412"/>
      <c r="AC69" s="412"/>
      <c r="AD69" s="412"/>
      <c r="AE69" s="412"/>
      <c r="AF69" s="412"/>
      <c r="AG69" s="412"/>
      <c r="AH69" s="412"/>
      <c r="AI69" s="412"/>
      <c r="AJ69" s="412"/>
      <c r="AK69" s="412"/>
      <c r="AL69" s="412"/>
      <c r="AM69" s="412"/>
      <c r="AN69" s="412"/>
      <c r="AO69" s="412"/>
      <c r="AP69" s="412"/>
      <c r="AQ69" s="412"/>
      <c r="AR69" s="412"/>
      <c r="AS69" s="412"/>
      <c r="AT69" s="412"/>
      <c r="AU69" s="412"/>
      <c r="AV69" s="412"/>
      <c r="AW69" s="413"/>
    </row>
    <row r="70" spans="1:50" ht="6" customHeight="1" x14ac:dyDescent="0.3"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5"/>
    </row>
    <row r="71" spans="1:50" ht="15.75" customHeight="1" x14ac:dyDescent="0.3">
      <c r="A71" s="94"/>
      <c r="B71" s="453" t="s">
        <v>71</v>
      </c>
      <c r="C71" s="453"/>
      <c r="D71" s="453"/>
      <c r="E71" s="453"/>
      <c r="F71" s="453"/>
      <c r="G71" s="453"/>
      <c r="H71" s="453"/>
      <c r="I71" s="453"/>
      <c r="J71" s="453"/>
      <c r="K71" s="453"/>
      <c r="L71" s="453"/>
      <c r="M71" s="453"/>
      <c r="N71" s="456" t="str">
        <f>+'OPI-BDD-MKT'!E45</f>
        <v>No aplica en conjunto con otras promociones.</v>
      </c>
      <c r="O71" s="456"/>
      <c r="P71" s="456"/>
      <c r="Q71" s="456"/>
      <c r="R71" s="456"/>
      <c r="S71" s="456"/>
      <c r="T71" s="456"/>
      <c r="U71" s="456"/>
      <c r="V71" s="456"/>
      <c r="W71" s="456"/>
      <c r="X71" s="456"/>
      <c r="Y71" s="456"/>
      <c r="Z71" s="456"/>
      <c r="AA71" s="456"/>
      <c r="AB71" s="456"/>
      <c r="AC71" s="456"/>
      <c r="AD71" s="456"/>
      <c r="AE71" s="456"/>
      <c r="AF71" s="456"/>
      <c r="AG71" s="456"/>
      <c r="AH71" s="456"/>
      <c r="AI71" s="456"/>
      <c r="AJ71" s="456"/>
      <c r="AK71" s="456"/>
      <c r="AL71" s="456"/>
      <c r="AM71" s="456"/>
      <c r="AN71" s="456"/>
      <c r="AO71" s="456"/>
      <c r="AP71" s="456"/>
      <c r="AQ71" s="456"/>
      <c r="AR71" s="456"/>
      <c r="AS71" s="456"/>
      <c r="AT71" s="456"/>
      <c r="AU71" s="456"/>
      <c r="AV71" s="456"/>
      <c r="AW71" s="456"/>
    </row>
    <row r="72" spans="1:50" ht="15" customHeight="1" x14ac:dyDescent="0.3">
      <c r="A72" s="94"/>
      <c r="B72" s="454"/>
      <c r="C72" s="454"/>
      <c r="D72" s="454"/>
      <c r="E72" s="454"/>
      <c r="F72" s="454"/>
      <c r="G72" s="454"/>
      <c r="H72" s="454"/>
      <c r="I72" s="454"/>
      <c r="J72" s="454"/>
      <c r="K72" s="454"/>
      <c r="L72" s="454"/>
      <c r="M72" s="454"/>
      <c r="N72" s="457"/>
      <c r="O72" s="457"/>
      <c r="P72" s="457"/>
      <c r="Q72" s="457"/>
      <c r="R72" s="457"/>
      <c r="S72" s="457"/>
      <c r="T72" s="457"/>
      <c r="U72" s="457"/>
      <c r="V72" s="457"/>
      <c r="W72" s="457"/>
      <c r="X72" s="457"/>
      <c r="Y72" s="457"/>
      <c r="Z72" s="457"/>
      <c r="AA72" s="457"/>
      <c r="AB72" s="457"/>
      <c r="AC72" s="457"/>
      <c r="AD72" s="457"/>
      <c r="AE72" s="457"/>
      <c r="AF72" s="457"/>
      <c r="AG72" s="457"/>
      <c r="AH72" s="457"/>
      <c r="AI72" s="457"/>
      <c r="AJ72" s="457"/>
      <c r="AK72" s="457"/>
      <c r="AL72" s="457"/>
      <c r="AM72" s="457"/>
      <c r="AN72" s="457"/>
      <c r="AO72" s="457"/>
      <c r="AP72" s="457"/>
      <c r="AQ72" s="457"/>
      <c r="AR72" s="457"/>
      <c r="AS72" s="457"/>
      <c r="AT72" s="457"/>
      <c r="AU72" s="457"/>
      <c r="AV72" s="457"/>
      <c r="AW72" s="457"/>
    </row>
    <row r="73" spans="1:50" ht="15" customHeight="1" x14ac:dyDescent="0.3">
      <c r="A73" s="94"/>
      <c r="B73" s="455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8"/>
      <c r="O73" s="458"/>
      <c r="P73" s="458"/>
      <c r="Q73" s="458"/>
      <c r="R73" s="458"/>
      <c r="S73" s="458"/>
      <c r="T73" s="458"/>
      <c r="U73" s="458"/>
      <c r="V73" s="458"/>
      <c r="W73" s="458"/>
      <c r="X73" s="458"/>
      <c r="Y73" s="458"/>
      <c r="Z73" s="458"/>
      <c r="AA73" s="458"/>
      <c r="AB73" s="458"/>
      <c r="AC73" s="458"/>
      <c r="AD73" s="458"/>
      <c r="AE73" s="458"/>
      <c r="AF73" s="458"/>
      <c r="AG73" s="458"/>
      <c r="AH73" s="458"/>
      <c r="AI73" s="458"/>
      <c r="AJ73" s="458"/>
      <c r="AK73" s="458"/>
      <c r="AL73" s="458"/>
      <c r="AM73" s="458"/>
      <c r="AN73" s="458"/>
      <c r="AO73" s="458"/>
      <c r="AP73" s="458"/>
      <c r="AQ73" s="458"/>
      <c r="AR73" s="458"/>
      <c r="AS73" s="458"/>
      <c r="AT73" s="458"/>
      <c r="AU73" s="458"/>
      <c r="AV73" s="458"/>
      <c r="AW73" s="458"/>
      <c r="AX73" s="95"/>
    </row>
    <row r="74" spans="1:50" ht="6" customHeight="1" x14ac:dyDescent="0.3"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8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5"/>
    </row>
    <row r="75" spans="1:50" ht="12" customHeight="1" x14ac:dyDescent="0.25">
      <c r="A75" s="94"/>
      <c r="C75" s="398" t="s">
        <v>72</v>
      </c>
      <c r="D75" s="399"/>
      <c r="E75" s="399"/>
      <c r="F75" s="399"/>
      <c r="G75" s="399"/>
      <c r="H75" s="399"/>
      <c r="I75" s="399"/>
      <c r="J75" s="400"/>
      <c r="K75" s="141"/>
      <c r="AA75" s="142"/>
      <c r="AB75" s="398" t="s">
        <v>74</v>
      </c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400"/>
    </row>
    <row r="76" spans="1:50" ht="12" customHeight="1" x14ac:dyDescent="0.25">
      <c r="A76" s="94"/>
      <c r="C76" s="143"/>
      <c r="D76" s="144"/>
      <c r="E76" s="144"/>
      <c r="F76" s="144"/>
      <c r="G76" s="144"/>
      <c r="H76" s="144"/>
      <c r="I76" s="144"/>
      <c r="J76" s="145"/>
      <c r="K76" s="141"/>
      <c r="L76" s="401" t="s">
        <v>73</v>
      </c>
      <c r="M76" s="401"/>
      <c r="N76" s="401"/>
      <c r="O76" s="401"/>
      <c r="P76" s="401"/>
      <c r="Q76" s="401"/>
      <c r="R76" s="401"/>
      <c r="S76" s="401"/>
      <c r="T76" s="401"/>
      <c r="U76" s="401"/>
      <c r="V76" s="403" t="str">
        <f>IF('OPI-BDD-MKT'!$T$26=TRUE,"Si","No")</f>
        <v>No</v>
      </c>
      <c r="W76" s="403"/>
      <c r="X76" s="403"/>
      <c r="Y76" s="403"/>
      <c r="Z76" s="403"/>
      <c r="AA76" s="142"/>
      <c r="AB76" s="146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8"/>
    </row>
    <row r="77" spans="1:50" ht="12" customHeight="1" x14ac:dyDescent="0.25">
      <c r="A77" s="94"/>
      <c r="C77" s="143"/>
      <c r="D77" s="144"/>
      <c r="E77" s="144"/>
      <c r="F77" s="144"/>
      <c r="G77" s="144"/>
      <c r="H77" s="144"/>
      <c r="I77" s="144"/>
      <c r="J77" s="145"/>
      <c r="K77" s="141"/>
      <c r="L77" s="402"/>
      <c r="M77" s="402"/>
      <c r="N77" s="402"/>
      <c r="O77" s="402"/>
      <c r="P77" s="402"/>
      <c r="Q77" s="402"/>
      <c r="R77" s="402"/>
      <c r="S77" s="402"/>
      <c r="T77" s="402"/>
      <c r="U77" s="402"/>
      <c r="V77" s="404"/>
      <c r="W77" s="404"/>
      <c r="X77" s="404"/>
      <c r="Y77" s="404"/>
      <c r="Z77" s="404"/>
      <c r="AA77" s="142"/>
      <c r="AB77" s="146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8"/>
    </row>
    <row r="78" spans="1:50" ht="12" customHeight="1" x14ac:dyDescent="0.3">
      <c r="A78" s="94"/>
      <c r="C78" s="143"/>
      <c r="D78" s="144"/>
      <c r="E78" s="144"/>
      <c r="F78" s="144"/>
      <c r="G78" s="144"/>
      <c r="H78" s="144"/>
      <c r="I78" s="144"/>
      <c r="J78" s="145"/>
      <c r="K78" s="141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142"/>
      <c r="AB78" s="149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1"/>
    </row>
    <row r="79" spans="1:50" x14ac:dyDescent="0.3">
      <c r="A79" s="94"/>
      <c r="B79" s="152"/>
      <c r="C79" s="153"/>
      <c r="D79" s="154"/>
      <c r="E79" s="154"/>
      <c r="F79" s="154"/>
      <c r="G79" s="154"/>
      <c r="H79" s="154"/>
      <c r="I79" s="154"/>
      <c r="J79" s="155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</row>
    <row r="81" spans="2:55" outlineLevel="1" x14ac:dyDescent="0.3"/>
    <row r="82" spans="2:55" s="98" customFormat="1" ht="15" customHeight="1" outlineLevel="1" x14ac:dyDescent="0.3">
      <c r="AX82" s="95"/>
      <c r="AY82" s="105"/>
      <c r="AZ82" s="95"/>
      <c r="BA82" s="95"/>
      <c r="BB82" s="111"/>
      <c r="BC82" s="111"/>
    </row>
    <row r="83" spans="2:55" s="98" customFormat="1" ht="17.25" customHeight="1" outlineLevel="1" x14ac:dyDescent="0.3">
      <c r="B83" s="414"/>
      <c r="C83" s="415"/>
      <c r="D83" s="415"/>
      <c r="E83" s="415"/>
      <c r="F83" s="415"/>
      <c r="G83" s="416"/>
      <c r="H83" s="420" t="s">
        <v>60</v>
      </c>
      <c r="I83" s="421"/>
      <c r="J83" s="421"/>
      <c r="K83" s="421"/>
      <c r="L83" s="421"/>
      <c r="M83" s="421"/>
      <c r="N83" s="421"/>
      <c r="O83" s="421"/>
      <c r="P83" s="421"/>
      <c r="Q83" s="421"/>
      <c r="R83" s="421"/>
      <c r="S83" s="421"/>
      <c r="T83" s="421"/>
      <c r="U83" s="421"/>
      <c r="V83" s="421"/>
      <c r="W83" s="421"/>
      <c r="X83" s="421"/>
      <c r="Y83" s="421"/>
      <c r="Z83" s="421"/>
      <c r="AA83" s="421"/>
      <c r="AB83" s="421"/>
      <c r="AC83" s="422"/>
      <c r="AD83" s="426" t="str">
        <f>P2</f>
        <v>Desayuno buffet en consorcios BCD,CTS,CWT, Corte Inglés y  Creatour</v>
      </c>
      <c r="AE83" s="427"/>
      <c r="AF83" s="427"/>
      <c r="AG83" s="427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8"/>
      <c r="AX83" s="95"/>
      <c r="AY83" s="105"/>
      <c r="AZ83" s="95"/>
      <c r="BA83" s="95"/>
      <c r="BB83" s="111"/>
      <c r="BC83" s="111"/>
    </row>
    <row r="84" spans="2:55" s="98" customFormat="1" ht="12" customHeight="1" outlineLevel="1" x14ac:dyDescent="0.3">
      <c r="B84" s="417"/>
      <c r="C84" s="418"/>
      <c r="D84" s="418"/>
      <c r="E84" s="418"/>
      <c r="F84" s="418"/>
      <c r="G84" s="419"/>
      <c r="H84" s="423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  <c r="AA84" s="424"/>
      <c r="AB84" s="424"/>
      <c r="AC84" s="425"/>
      <c r="AD84" s="429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1"/>
      <c r="AX84" s="95"/>
      <c r="AY84" s="105"/>
      <c r="AZ84" s="95"/>
      <c r="BA84" s="95"/>
      <c r="BB84" s="111"/>
      <c r="BC84" s="111"/>
    </row>
    <row r="85" spans="2:55" s="98" customFormat="1" ht="12" customHeight="1" outlineLevel="1" x14ac:dyDescent="0.3"/>
    <row r="86" spans="2:55" s="98" customFormat="1" ht="12" customHeight="1" outlineLevel="1" x14ac:dyDescent="0.3"/>
    <row r="87" spans="2:55" s="98" customFormat="1" ht="12" customHeight="1" outlineLevel="1" x14ac:dyDescent="0.3"/>
    <row r="88" spans="2:55" s="98" customFormat="1" ht="12" customHeight="1" outlineLevel="1" x14ac:dyDescent="0.3"/>
    <row r="89" spans="2:55" s="98" customFormat="1" ht="12" customHeight="1" outlineLevel="1" x14ac:dyDescent="0.3"/>
    <row r="90" spans="2:55" s="98" customFormat="1" ht="20.100000000000001" customHeight="1" outlineLevel="1" x14ac:dyDescent="0.3">
      <c r="B90" s="432" t="s">
        <v>111</v>
      </c>
      <c r="C90" s="433"/>
      <c r="D90" s="433"/>
      <c r="E90" s="433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433"/>
      <c r="S90" s="433"/>
      <c r="T90" s="433"/>
      <c r="U90" s="433"/>
      <c r="V90" s="433"/>
      <c r="W90" s="433"/>
      <c r="X90" s="433"/>
      <c r="Y90" s="433"/>
      <c r="Z90" s="433"/>
      <c r="AA90" s="433"/>
      <c r="AB90" s="433"/>
      <c r="AC90" s="433"/>
      <c r="AD90" s="433"/>
      <c r="AE90" s="433"/>
      <c r="AF90" s="433"/>
      <c r="AG90" s="433"/>
      <c r="AH90" s="433"/>
      <c r="AI90" s="433"/>
      <c r="AJ90" s="433"/>
      <c r="AK90" s="433"/>
      <c r="AL90" s="433"/>
      <c r="AM90" s="433"/>
      <c r="AN90" s="433"/>
      <c r="AO90" s="433"/>
      <c r="AP90" s="433"/>
      <c r="AQ90" s="433"/>
      <c r="AR90" s="433"/>
      <c r="AS90" s="433"/>
      <c r="AT90" s="433"/>
      <c r="AU90" s="433"/>
      <c r="AV90" s="434"/>
      <c r="AX90" s="95"/>
      <c r="AY90" s="105"/>
      <c r="AZ90" s="95"/>
      <c r="BA90" s="95"/>
      <c r="BB90" s="111"/>
      <c r="BC90" s="111"/>
    </row>
    <row r="91" spans="2:55" s="98" customFormat="1" outlineLevel="1" x14ac:dyDescent="0.3">
      <c r="B91" s="435" t="s">
        <v>389</v>
      </c>
      <c r="C91" s="436"/>
      <c r="D91" s="436"/>
      <c r="E91" s="436"/>
      <c r="F91" s="436"/>
      <c r="G91" s="436"/>
      <c r="H91" s="436" t="s">
        <v>441</v>
      </c>
      <c r="I91" s="436"/>
      <c r="J91" s="436"/>
      <c r="K91" s="436" t="s">
        <v>386</v>
      </c>
      <c r="L91" s="436"/>
      <c r="M91" s="436"/>
      <c r="N91" s="436"/>
      <c r="O91" s="436"/>
      <c r="P91" s="436"/>
      <c r="Q91" s="436"/>
      <c r="R91" s="436"/>
      <c r="S91" s="436"/>
      <c r="T91" s="436"/>
      <c r="U91" s="436"/>
      <c r="V91" s="436"/>
      <c r="W91" s="436"/>
      <c r="X91" s="436"/>
      <c r="Y91" s="436"/>
      <c r="Z91" s="436"/>
      <c r="AA91" s="436"/>
      <c r="AB91" s="436"/>
      <c r="AC91" s="436"/>
      <c r="AD91" s="436"/>
      <c r="AE91" s="436" t="s">
        <v>387</v>
      </c>
      <c r="AF91" s="436"/>
      <c r="AG91" s="436"/>
      <c r="AH91" s="436"/>
      <c r="AI91" s="436"/>
      <c r="AJ91" s="436"/>
      <c r="AK91" s="436"/>
      <c r="AL91" s="436"/>
      <c r="AM91" s="436"/>
      <c r="AN91" s="436" t="s">
        <v>388</v>
      </c>
      <c r="AO91" s="436"/>
      <c r="AP91" s="436"/>
      <c r="AQ91" s="436"/>
      <c r="AR91" s="436"/>
      <c r="AS91" s="436"/>
      <c r="AT91" s="436"/>
      <c r="AU91" s="436"/>
      <c r="AV91" s="437"/>
      <c r="AX91" s="95"/>
      <c r="AY91" s="105"/>
      <c r="AZ91" s="95"/>
      <c r="BA91" s="95"/>
      <c r="BB91" s="111"/>
      <c r="BC91" s="111"/>
    </row>
    <row r="92" spans="2:55" s="98" customFormat="1" outlineLevel="1" x14ac:dyDescent="0.3">
      <c r="B92" s="358" t="str">
        <f>IF(AX92="R",AZ92,"N/A")</f>
        <v>N/A</v>
      </c>
      <c r="C92" s="358"/>
      <c r="D92" s="358"/>
      <c r="E92" s="358"/>
      <c r="F92" s="358"/>
      <c r="G92" s="358"/>
      <c r="H92" s="359" t="str">
        <f>IF(AX92="R",AY92,"N/A")</f>
        <v>N/A</v>
      </c>
      <c r="I92" s="360"/>
      <c r="J92" s="361"/>
      <c r="K92" s="362" t="str">
        <f>IF(AX92="R",BA92,"N/A")</f>
        <v>N/A</v>
      </c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  <c r="X92" s="363"/>
      <c r="Y92" s="363"/>
      <c r="Z92" s="363"/>
      <c r="AA92" s="363"/>
      <c r="AB92" s="363"/>
      <c r="AC92" s="363"/>
      <c r="AD92" s="364"/>
      <c r="AE92" s="365" t="str">
        <f>IF(AX92="R",BB92,"N/A")</f>
        <v>N/A</v>
      </c>
      <c r="AF92" s="365"/>
      <c r="AG92" s="365"/>
      <c r="AH92" s="365"/>
      <c r="AI92" s="365"/>
      <c r="AJ92" s="365"/>
      <c r="AK92" s="365"/>
      <c r="AL92" s="365"/>
      <c r="AM92" s="365"/>
      <c r="AN92" s="365" t="str">
        <f>IF(AX92="R",BC92,"N/A")</f>
        <v>N/A</v>
      </c>
      <c r="AO92" s="365"/>
      <c r="AP92" s="365"/>
      <c r="AQ92" s="365"/>
      <c r="AR92" s="365"/>
      <c r="AS92" s="365"/>
      <c r="AT92" s="365"/>
      <c r="AU92" s="365"/>
      <c r="AV92" s="365"/>
      <c r="AX92" s="95" t="str">
        <f>IFERROR(VLOOKUP(AY92,'Hoteles Participantes'!$D$1:$L$1028,9,0)," ")</f>
        <v/>
      </c>
      <c r="AY92" s="157" t="str">
        <f>'Hoteles Participantes'!D122</f>
        <v>CCPC</v>
      </c>
      <c r="AZ92" s="95" t="str">
        <f>IF(AX92="R",VLOOKUP(AY92,'Hoteles Participantes'!$D$1:$G$1028,3,0),"N/A")</f>
        <v>N/A</v>
      </c>
      <c r="BA92" s="95" t="str">
        <f>IF(AX92="R",VLOOKUP(AY92,'Hoteles Participantes'!$D$1:$G$1028,2,0)," ")</f>
        <v xml:space="preserve"> </v>
      </c>
      <c r="BB92" s="111" t="str">
        <f>IF(AX92="R",VLOOKUP(AY92,'Hoteles Participantes'!$D$1:$K$1028,6,0)," ")</f>
        <v xml:space="preserve"> </v>
      </c>
      <c r="BC92" s="111" t="str">
        <f>IF(AX92="R",VLOOKUP(AY92,'Hoteles Participantes'!$D$1:$K$1028,7,0)," ")</f>
        <v xml:space="preserve"> </v>
      </c>
    </row>
    <row r="93" spans="2:55" s="98" customFormat="1" outlineLevel="1" x14ac:dyDescent="0.3">
      <c r="B93" s="358" t="str">
        <f t="shared" ref="B93:B97" si="0">IF(AX93="R",AZ93,"N/A")</f>
        <v>N/A</v>
      </c>
      <c r="C93" s="358"/>
      <c r="D93" s="358"/>
      <c r="E93" s="358"/>
      <c r="F93" s="358"/>
      <c r="G93" s="358"/>
      <c r="H93" s="359" t="str">
        <f t="shared" ref="H93:H97" si="1">IF(AX93="R",AY93,"N/A")</f>
        <v>N/A</v>
      </c>
      <c r="I93" s="360"/>
      <c r="J93" s="361"/>
      <c r="K93" s="362" t="str">
        <f t="shared" ref="K93:K97" si="2">IF(AX93="R",BA93,"N/A")</f>
        <v>N/A</v>
      </c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363"/>
      <c r="AB93" s="363"/>
      <c r="AC93" s="363"/>
      <c r="AD93" s="364"/>
      <c r="AE93" s="365" t="str">
        <f t="shared" ref="AE93:AE97" si="3">IF(AX93="R",BB93,"N/A")</f>
        <v>N/A</v>
      </c>
      <c r="AF93" s="365"/>
      <c r="AG93" s="365"/>
      <c r="AH93" s="365"/>
      <c r="AI93" s="365"/>
      <c r="AJ93" s="365"/>
      <c r="AK93" s="365"/>
      <c r="AL93" s="365"/>
      <c r="AM93" s="365"/>
      <c r="AN93" s="365" t="str">
        <f t="shared" ref="AN93:AN97" si="4">IF(AX93="R",BC93,"N/A")</f>
        <v>N/A</v>
      </c>
      <c r="AO93" s="365"/>
      <c r="AP93" s="365"/>
      <c r="AQ93" s="365"/>
      <c r="AR93" s="365"/>
      <c r="AS93" s="365"/>
      <c r="AT93" s="365"/>
      <c r="AU93" s="365"/>
      <c r="AV93" s="365"/>
      <c r="AX93" s="95" t="str">
        <f>IFERROR(VLOOKUP(AY93,'Hoteles Participantes'!$D$1:$L$1028,9,0)," ")</f>
        <v/>
      </c>
      <c r="AY93" s="157" t="str">
        <f>'Hoteles Participantes'!D123</f>
        <v>AQCU</v>
      </c>
      <c r="AZ93" s="95" t="str">
        <f>IF(AX93="R",VLOOKUP(AY93,'Hoteles Participantes'!$D$1:$G$1028,3,0),"N/A")</f>
        <v>N/A</v>
      </c>
      <c r="BA93" s="95" t="str">
        <f>IF(AX93="R",VLOOKUP(AY93,'Hoteles Participantes'!$D$1:$G$1028,2,0)," ")</f>
        <v xml:space="preserve"> </v>
      </c>
      <c r="BB93" s="111" t="str">
        <f>IF(AX93="R",VLOOKUP(AY93,'Hoteles Participantes'!$D$1:$K$1028,6,0)," ")</f>
        <v xml:space="preserve"> </v>
      </c>
      <c r="BC93" s="111" t="str">
        <f>IF(AX93="R",VLOOKUP(AY93,'Hoteles Participantes'!$D$1:$K$1028,7,0)," ")</f>
        <v xml:space="preserve"> </v>
      </c>
    </row>
    <row r="94" spans="2:55" s="98" customFormat="1" outlineLevel="1" x14ac:dyDescent="0.3">
      <c r="B94" s="358" t="str">
        <f t="shared" si="0"/>
        <v>N/A</v>
      </c>
      <c r="C94" s="358"/>
      <c r="D94" s="358"/>
      <c r="E94" s="358"/>
      <c r="F94" s="358"/>
      <c r="G94" s="358"/>
      <c r="H94" s="359" t="str">
        <f t="shared" si="1"/>
        <v>N/A</v>
      </c>
      <c r="I94" s="360"/>
      <c r="J94" s="361"/>
      <c r="K94" s="362" t="str">
        <f t="shared" si="2"/>
        <v>N/A</v>
      </c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  <c r="AA94" s="363"/>
      <c r="AB94" s="363"/>
      <c r="AC94" s="363"/>
      <c r="AD94" s="364"/>
      <c r="AE94" s="365" t="str">
        <f t="shared" si="3"/>
        <v>N/A</v>
      </c>
      <c r="AF94" s="365"/>
      <c r="AG94" s="365"/>
      <c r="AH94" s="365"/>
      <c r="AI94" s="365"/>
      <c r="AJ94" s="365"/>
      <c r="AK94" s="365"/>
      <c r="AL94" s="365"/>
      <c r="AM94" s="365"/>
      <c r="AN94" s="365" t="str">
        <f t="shared" si="4"/>
        <v>N/A</v>
      </c>
      <c r="AO94" s="365"/>
      <c r="AP94" s="365"/>
      <c r="AQ94" s="365"/>
      <c r="AR94" s="365"/>
      <c r="AS94" s="365"/>
      <c r="AT94" s="365"/>
      <c r="AU94" s="365"/>
      <c r="AV94" s="365"/>
      <c r="AX94" s="95" t="str">
        <f>IFERROR(VLOOKUP(AY94,'Hoteles Participantes'!$D$1:$L$1028,9,0)," ")</f>
        <v/>
      </c>
      <c r="AY94" s="157" t="str">
        <f>'Hoteles Participantes'!D124</f>
        <v>AQBO</v>
      </c>
      <c r="AZ94" s="95" t="str">
        <f>IF(AX94="R",VLOOKUP(AY94,'Hoteles Participantes'!$D$1:$G$1028,3,0),"N/A")</f>
        <v>N/A</v>
      </c>
      <c r="BA94" s="95" t="str">
        <f>IF(AX94="R",VLOOKUP(AY94,'Hoteles Participantes'!$D$1:$G$1028,2,0)," ")</f>
        <v xml:space="preserve"> </v>
      </c>
      <c r="BB94" s="111" t="str">
        <f>IF(AX94="R",VLOOKUP(AY94,'Hoteles Participantes'!$D$1:$K$1028,6,0)," ")</f>
        <v xml:space="preserve"> </v>
      </c>
      <c r="BC94" s="111" t="str">
        <f>IF(AX94="R",VLOOKUP(AY94,'Hoteles Participantes'!$D$1:$K$1028,7,0)," ")</f>
        <v xml:space="preserve"> </v>
      </c>
    </row>
    <row r="95" spans="2:55" s="98" customFormat="1" outlineLevel="1" x14ac:dyDescent="0.3">
      <c r="B95" s="358">
        <f t="shared" si="0"/>
        <v>0</v>
      </c>
      <c r="C95" s="358"/>
      <c r="D95" s="358"/>
      <c r="E95" s="358"/>
      <c r="F95" s="358"/>
      <c r="G95" s="358"/>
      <c r="H95" s="359" t="str">
        <f t="shared" si="1"/>
        <v>AQMV</v>
      </c>
      <c r="I95" s="360"/>
      <c r="J95" s="361"/>
      <c r="K95" s="362" t="str">
        <f t="shared" si="2"/>
        <v>Live Aqua Urban Resort Monterrey</v>
      </c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  <c r="AD95" s="364"/>
      <c r="AE95" s="365">
        <f t="shared" si="3"/>
        <v>0</v>
      </c>
      <c r="AF95" s="365"/>
      <c r="AG95" s="365"/>
      <c r="AH95" s="365"/>
      <c r="AI95" s="365"/>
      <c r="AJ95" s="365"/>
      <c r="AK95" s="365"/>
      <c r="AL95" s="365"/>
      <c r="AM95" s="365"/>
      <c r="AN95" s="365">
        <f t="shared" si="4"/>
        <v>0</v>
      </c>
      <c r="AO95" s="365"/>
      <c r="AP95" s="365"/>
      <c r="AQ95" s="365"/>
      <c r="AR95" s="365"/>
      <c r="AS95" s="365"/>
      <c r="AT95" s="365"/>
      <c r="AU95" s="365"/>
      <c r="AV95" s="365"/>
      <c r="AX95" s="95" t="str">
        <f>IFERROR(VLOOKUP(AY95,'Hoteles Participantes'!$D$1:$L$1028,9,0)," ")</f>
        <v>R</v>
      </c>
      <c r="AY95" s="157" t="str">
        <f>'Hoteles Participantes'!D125</f>
        <v>AQMV</v>
      </c>
      <c r="AZ95" s="95">
        <f>IF(AX95="R",VLOOKUP(AY95,'Hoteles Participantes'!$D$1:$G$1028,3,0),"N/A")</f>
        <v>0</v>
      </c>
      <c r="BA95" s="95" t="str">
        <f>IF(AX95="R",VLOOKUP(AY95,'Hoteles Participantes'!$D$1:$G$1028,2,0)," ")</f>
        <v>Live Aqua Urban Resort Monterrey</v>
      </c>
      <c r="BB95" s="111">
        <f>IF(AX95="R",VLOOKUP(AY95,'Hoteles Participantes'!$D$1:$K$1028,6,0)," ")</f>
        <v>0</v>
      </c>
      <c r="BC95" s="111">
        <f>IF(AX95="R",VLOOKUP(AY95,'Hoteles Participantes'!$D$1:$K$1028,7,0)," ")</f>
        <v>0</v>
      </c>
    </row>
    <row r="96" spans="2:55" s="98" customFormat="1" outlineLevel="1" x14ac:dyDescent="0.3">
      <c r="B96" s="358" t="str">
        <f>IF(AX96="R",AZ96,"N/A")</f>
        <v>N/A</v>
      </c>
      <c r="C96" s="358"/>
      <c r="D96" s="358"/>
      <c r="E96" s="358"/>
      <c r="F96" s="358"/>
      <c r="G96" s="358"/>
      <c r="H96" s="359" t="str">
        <f t="shared" si="1"/>
        <v>N/A</v>
      </c>
      <c r="I96" s="360"/>
      <c r="J96" s="361"/>
      <c r="K96" s="362" t="str">
        <f t="shared" si="2"/>
        <v>N/A</v>
      </c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  <c r="X96" s="363"/>
      <c r="Y96" s="363"/>
      <c r="Z96" s="363"/>
      <c r="AA96" s="363"/>
      <c r="AB96" s="363"/>
      <c r="AC96" s="363"/>
      <c r="AD96" s="364"/>
      <c r="AE96" s="365" t="str">
        <f t="shared" ref="AE96" si="5">IF(AX96="R",BB96,"N/A")</f>
        <v>N/A</v>
      </c>
      <c r="AF96" s="365"/>
      <c r="AG96" s="365"/>
      <c r="AH96" s="365"/>
      <c r="AI96" s="365"/>
      <c r="AJ96" s="365"/>
      <c r="AK96" s="365"/>
      <c r="AL96" s="365"/>
      <c r="AM96" s="365"/>
      <c r="AN96" s="365" t="str">
        <f t="shared" ref="AN96" si="6">IF(AX96="R",BC96,"N/A")</f>
        <v>N/A</v>
      </c>
      <c r="AO96" s="365"/>
      <c r="AP96" s="365"/>
      <c r="AQ96" s="365"/>
      <c r="AR96" s="365"/>
      <c r="AS96" s="365"/>
      <c r="AT96" s="365"/>
      <c r="AU96" s="365"/>
      <c r="AV96" s="365"/>
      <c r="AX96" s="95" t="str">
        <f>IFERROR(VLOOKUP(AY96,'Hoteles Participantes'!$D$1:$L$1028,9,0)," ")</f>
        <v/>
      </c>
      <c r="AY96" s="157" t="str">
        <f>'Hoteles Participantes'!D126</f>
        <v>AQSM</v>
      </c>
      <c r="AZ96" s="95" t="str">
        <f>IF(AX96="R",VLOOKUP(AY96,'Hoteles Participantes'!$D$1:$G$1028,3,0),"N/A")</f>
        <v>N/A</v>
      </c>
      <c r="BA96" s="95" t="str">
        <f>IF(AX96="R",VLOOKUP(AY96,'Hoteles Participantes'!$D$1:$G$1028,2,0)," ")</f>
        <v xml:space="preserve"> </v>
      </c>
      <c r="BB96" s="111" t="str">
        <f>IF(AX96="R",VLOOKUP(AY96,'Hoteles Participantes'!$D$1:$K$1028,6,0)," ")</f>
        <v xml:space="preserve"> </v>
      </c>
      <c r="BC96" s="111" t="str">
        <f>IF(AX96="R",VLOOKUP(AY96,'Hoteles Participantes'!$D$1:$K$1028,7,0)," ")</f>
        <v xml:space="preserve"> </v>
      </c>
    </row>
    <row r="97" spans="2:67" s="98" customFormat="1" outlineLevel="1" x14ac:dyDescent="0.3">
      <c r="B97" s="358" t="str">
        <f t="shared" si="0"/>
        <v>N/A</v>
      </c>
      <c r="C97" s="358"/>
      <c r="D97" s="358"/>
      <c r="E97" s="358"/>
      <c r="F97" s="358"/>
      <c r="G97" s="358"/>
      <c r="H97" s="359" t="str">
        <f t="shared" si="1"/>
        <v>N/A</v>
      </c>
      <c r="I97" s="360"/>
      <c r="J97" s="361"/>
      <c r="K97" s="362" t="str">
        <f t="shared" si="2"/>
        <v>N/A</v>
      </c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  <c r="X97" s="363"/>
      <c r="Y97" s="363"/>
      <c r="Z97" s="363"/>
      <c r="AA97" s="363"/>
      <c r="AB97" s="363"/>
      <c r="AC97" s="363"/>
      <c r="AD97" s="364"/>
      <c r="AE97" s="365" t="str">
        <f t="shared" si="3"/>
        <v>N/A</v>
      </c>
      <c r="AF97" s="365"/>
      <c r="AG97" s="365"/>
      <c r="AH97" s="365"/>
      <c r="AI97" s="365"/>
      <c r="AJ97" s="365"/>
      <c r="AK97" s="365"/>
      <c r="AL97" s="365"/>
      <c r="AM97" s="365"/>
      <c r="AN97" s="365" t="str">
        <f t="shared" si="4"/>
        <v>N/A</v>
      </c>
      <c r="AO97" s="365"/>
      <c r="AP97" s="365"/>
      <c r="AQ97" s="365"/>
      <c r="AR97" s="365"/>
      <c r="AS97" s="365"/>
      <c r="AT97" s="365"/>
      <c r="AU97" s="365"/>
      <c r="AV97" s="365"/>
      <c r="AX97" s="95" t="str">
        <f>IFERROR(VLOOKUP(AY97,'Hoteles Participantes'!$D$1:$L$1028,9,0)," ")</f>
        <v/>
      </c>
      <c r="AY97" s="157" t="str">
        <f>'Hoteles Participantes'!D127</f>
        <v>LRLC</v>
      </c>
      <c r="AZ97" s="95" t="str">
        <f>IF(AX97="R",VLOOKUP(AY97,'Hoteles Participantes'!$D$1:$G$1028,3,0),"N/A")</f>
        <v>N/A</v>
      </c>
      <c r="BA97" s="95" t="str">
        <f>IF(AX97="R",VLOOKUP(AY97,'Hoteles Participantes'!$D$1:$G$1028,2,0)," ")</f>
        <v xml:space="preserve"> </v>
      </c>
      <c r="BB97" s="111" t="str">
        <f>IF(AX97="R",VLOOKUP(AY97,'Hoteles Participantes'!$D$1:$K$1028,6,0)," ")</f>
        <v xml:space="preserve"> </v>
      </c>
      <c r="BC97" s="111" t="str">
        <f>IF(AX97="R",VLOOKUP(AY97,'Hoteles Participantes'!$D$1:$K$1028,7,0)," ")</f>
        <v xml:space="preserve"> </v>
      </c>
    </row>
    <row r="98" spans="2:67" s="98" customFormat="1" outlineLevel="1" x14ac:dyDescent="0.3">
      <c r="B98" s="358" t="str">
        <f t="shared" ref="B98" si="7">IF(AX98="R",AZ98,"N/A")</f>
        <v>N/A</v>
      </c>
      <c r="C98" s="358"/>
      <c r="D98" s="358"/>
      <c r="E98" s="358"/>
      <c r="F98" s="358"/>
      <c r="G98" s="358"/>
      <c r="H98" s="359" t="str">
        <f t="shared" ref="H98" si="8">IF(AX98="R",AY98,"N/A")</f>
        <v>N/A</v>
      </c>
      <c r="I98" s="360"/>
      <c r="J98" s="361"/>
      <c r="K98" s="362" t="str">
        <f t="shared" ref="K98" si="9">IF(AX98="R",BA98,"N/A")</f>
        <v>N/A</v>
      </c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  <c r="AA98" s="363"/>
      <c r="AB98" s="363"/>
      <c r="AC98" s="363"/>
      <c r="AD98" s="364"/>
      <c r="AE98" s="365" t="str">
        <f t="shared" ref="AE98" si="10">IF(AX98="R",BB98,"N/A")</f>
        <v>N/A</v>
      </c>
      <c r="AF98" s="365"/>
      <c r="AG98" s="365"/>
      <c r="AH98" s="365"/>
      <c r="AI98" s="365"/>
      <c r="AJ98" s="365"/>
      <c r="AK98" s="365"/>
      <c r="AL98" s="365"/>
      <c r="AM98" s="365"/>
      <c r="AN98" s="365" t="str">
        <f t="shared" ref="AN98" si="11">IF(AX98="R",BC98,"N/A")</f>
        <v>N/A</v>
      </c>
      <c r="AO98" s="365"/>
      <c r="AP98" s="365"/>
      <c r="AQ98" s="365"/>
      <c r="AR98" s="365"/>
      <c r="AS98" s="365"/>
      <c r="AT98" s="365"/>
      <c r="AU98" s="365"/>
      <c r="AV98" s="365"/>
      <c r="AX98" s="95" t="str">
        <f>IFERROR(VLOOKUP(AY98,'Hoteles Participantes'!$D$1:$L$1028,9,0)," ")</f>
        <v/>
      </c>
      <c r="AY98" s="157" t="str">
        <f>'Hoteles Participantes'!D128</f>
        <v>FDNB</v>
      </c>
      <c r="AZ98" s="95" t="str">
        <f>IF(AX98="R",VLOOKUP(AY98,'Hoteles Participantes'!$D$1:$G$1028,3,0),"N/A")</f>
        <v>N/A</v>
      </c>
      <c r="BA98" s="95" t="str">
        <f>IF(AX98="R",VLOOKUP(AY98,'Hoteles Participantes'!$D$1:$G$1028,2,0)," ")</f>
        <v xml:space="preserve"> </v>
      </c>
      <c r="BB98" s="111" t="str">
        <f>IF(AX98="R",VLOOKUP(AY98,'Hoteles Participantes'!$D$1:$K$1028,6,0)," ")</f>
        <v xml:space="preserve"> </v>
      </c>
      <c r="BC98" s="111" t="str">
        <f>IF(AX98="R",VLOOKUP(AY98,'Hoteles Participantes'!$D$1:$K$1028,7,0)," ")</f>
        <v xml:space="preserve"> </v>
      </c>
    </row>
    <row r="99" spans="2:67" s="98" customFormat="1" outlineLevel="1" x14ac:dyDescent="0.3">
      <c r="AX99" s="95"/>
      <c r="AY99" s="158"/>
      <c r="AZ99" s="95"/>
      <c r="BA99" s="95"/>
      <c r="BB99" s="111"/>
      <c r="BC99" s="111"/>
    </row>
    <row r="100" spans="2:67" s="98" customFormat="1" ht="21" outlineLevel="1" x14ac:dyDescent="0.4">
      <c r="B100" s="371" t="s">
        <v>118</v>
      </c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372"/>
      <c r="Z100" s="372"/>
      <c r="AA100" s="372"/>
      <c r="AB100" s="372"/>
      <c r="AC100" s="372"/>
      <c r="AD100" s="372"/>
      <c r="AE100" s="372"/>
      <c r="AF100" s="372"/>
      <c r="AG100" s="372"/>
      <c r="AH100" s="372"/>
      <c r="AI100" s="372"/>
      <c r="AJ100" s="372"/>
      <c r="AK100" s="372"/>
      <c r="AL100" s="372"/>
      <c r="AM100" s="372"/>
      <c r="AN100" s="372"/>
      <c r="AO100" s="372"/>
      <c r="AP100" s="372"/>
      <c r="AQ100" s="372"/>
      <c r="AR100" s="372"/>
      <c r="AS100" s="372"/>
      <c r="AT100" s="372"/>
      <c r="AU100" s="372"/>
      <c r="AV100" s="373"/>
      <c r="AX100" s="95"/>
      <c r="AY100" s="158"/>
      <c r="AZ100" s="95"/>
      <c r="BA100" s="95"/>
      <c r="BB100" s="111"/>
      <c r="BC100" s="111"/>
    </row>
    <row r="101" spans="2:67" s="98" customFormat="1" outlineLevel="1" x14ac:dyDescent="0.3">
      <c r="B101" s="548" t="s">
        <v>390</v>
      </c>
      <c r="C101" s="397"/>
      <c r="D101" s="397"/>
      <c r="E101" s="397"/>
      <c r="F101" s="397"/>
      <c r="G101" s="397"/>
      <c r="H101" s="159" t="s">
        <v>441</v>
      </c>
      <c r="I101" s="159"/>
      <c r="J101" s="159"/>
      <c r="K101" s="397" t="s">
        <v>386</v>
      </c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97"/>
      <c r="AA101" s="397"/>
      <c r="AB101" s="397"/>
      <c r="AC101" s="397"/>
      <c r="AD101" s="397"/>
      <c r="AE101" s="397" t="s">
        <v>387</v>
      </c>
      <c r="AF101" s="397"/>
      <c r="AG101" s="397"/>
      <c r="AH101" s="397"/>
      <c r="AI101" s="397"/>
      <c r="AJ101" s="397"/>
      <c r="AK101" s="397"/>
      <c r="AL101" s="397"/>
      <c r="AM101" s="397"/>
      <c r="AN101" s="397" t="s">
        <v>388</v>
      </c>
      <c r="AO101" s="397"/>
      <c r="AP101" s="397"/>
      <c r="AQ101" s="397"/>
      <c r="AR101" s="397"/>
      <c r="AS101" s="397"/>
      <c r="AT101" s="397"/>
      <c r="AU101" s="397"/>
      <c r="AV101" s="549"/>
      <c r="AX101" s="95"/>
      <c r="AY101" s="158"/>
      <c r="AZ101" s="95"/>
      <c r="BA101" s="95"/>
      <c r="BB101" s="111"/>
      <c r="BC101" s="111"/>
    </row>
    <row r="102" spans="2:67" s="98" customFormat="1" ht="15.75" customHeight="1" outlineLevel="1" x14ac:dyDescent="0.3">
      <c r="B102" s="358" t="str">
        <f t="shared" ref="B102:B110" si="12">IF(AX102="R",AZ102,"N/A")</f>
        <v>N/A</v>
      </c>
      <c r="C102" s="358"/>
      <c r="D102" s="358"/>
      <c r="E102" s="358"/>
      <c r="F102" s="358"/>
      <c r="G102" s="358"/>
      <c r="H102" s="359" t="str">
        <f t="shared" ref="H102" si="13">IF(AX102="R",AY102,"N/A")</f>
        <v>N/A</v>
      </c>
      <c r="I102" s="360"/>
      <c r="J102" s="361"/>
      <c r="K102" s="362" t="str">
        <f t="shared" ref="K102" si="14">IF(AX102="R",BA102,"N/A")</f>
        <v>N/A</v>
      </c>
      <c r="L102" s="363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  <c r="AA102" s="363"/>
      <c r="AB102" s="363"/>
      <c r="AC102" s="363"/>
      <c r="AD102" s="364"/>
      <c r="AE102" s="365" t="str">
        <f t="shared" ref="AE102:AE110" si="15">IF(AX102="R",BB102,"N/A")</f>
        <v>N/A</v>
      </c>
      <c r="AF102" s="365"/>
      <c r="AG102" s="365"/>
      <c r="AH102" s="365"/>
      <c r="AI102" s="365"/>
      <c r="AJ102" s="365"/>
      <c r="AK102" s="365"/>
      <c r="AL102" s="365"/>
      <c r="AM102" s="365"/>
      <c r="AN102" s="365" t="str">
        <f t="shared" ref="AN102:AN110" si="16">IF(AX102="R",BC102,"N/A")</f>
        <v>N/A</v>
      </c>
      <c r="AO102" s="365"/>
      <c r="AP102" s="365"/>
      <c r="AQ102" s="365"/>
      <c r="AR102" s="365"/>
      <c r="AS102" s="365"/>
      <c r="AT102" s="365"/>
      <c r="AU102" s="365"/>
      <c r="AV102" s="365"/>
      <c r="AW102" s="93"/>
      <c r="AX102" s="95" t="str">
        <f>IFERROR(VLOOKUP(AY102,'Hoteles Participantes'!$D$1:$L$1028,9,0)," ")</f>
        <v/>
      </c>
      <c r="AY102" s="157" t="str">
        <f>'Hoteles Participantes'!D113</f>
        <v>FAGC</v>
      </c>
      <c r="AZ102" s="95" t="str">
        <f>IF(AX102="R",VLOOKUP(AY102,'Hoteles Participantes'!$D$1:$G$1028,3,0),"N/A")</f>
        <v>N/A</v>
      </c>
      <c r="BA102" s="95" t="str">
        <f>IF(AX102="R",VLOOKUP(AY102,'Hoteles Participantes'!$D$1:$G$1028,2,0)," ")</f>
        <v xml:space="preserve"> </v>
      </c>
      <c r="BB102" s="111" t="str">
        <f>IF(AX102="R",VLOOKUP(AY102,'Hoteles Participantes'!$D$1:$K$1028,6,0)," ")</f>
        <v xml:space="preserve"> </v>
      </c>
      <c r="BC102" s="111" t="str">
        <f>IF(AX102="R",VLOOKUP(AY102,'Hoteles Participantes'!$D$1:$K$1028,7,0)," ")</f>
        <v xml:space="preserve"> </v>
      </c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</row>
    <row r="103" spans="2:67" s="98" customFormat="1" outlineLevel="1" x14ac:dyDescent="0.3">
      <c r="B103" s="358" t="str">
        <f t="shared" si="12"/>
        <v>N/A</v>
      </c>
      <c r="C103" s="358"/>
      <c r="D103" s="358"/>
      <c r="E103" s="358"/>
      <c r="F103" s="358"/>
      <c r="G103" s="358"/>
      <c r="H103" s="359" t="str">
        <f t="shared" ref="H103:H110" si="17">IF(AX103="R",AY103,"N/A")</f>
        <v>N/A</v>
      </c>
      <c r="I103" s="360"/>
      <c r="J103" s="361"/>
      <c r="K103" s="362" t="str">
        <f t="shared" ref="K103:K110" si="18">IF(AX103="R",BA103,"N/A")</f>
        <v>N/A</v>
      </c>
      <c r="L103" s="363"/>
      <c r="M103" s="363"/>
      <c r="N103" s="363"/>
      <c r="O103" s="363"/>
      <c r="P103" s="363"/>
      <c r="Q103" s="363"/>
      <c r="R103" s="363"/>
      <c r="S103" s="363"/>
      <c r="T103" s="363"/>
      <c r="U103" s="363"/>
      <c r="V103" s="363"/>
      <c r="W103" s="363"/>
      <c r="X103" s="363"/>
      <c r="Y103" s="363"/>
      <c r="Z103" s="363"/>
      <c r="AA103" s="363"/>
      <c r="AB103" s="363"/>
      <c r="AC103" s="363"/>
      <c r="AD103" s="364"/>
      <c r="AE103" s="365" t="str">
        <f t="shared" si="15"/>
        <v>N/A</v>
      </c>
      <c r="AF103" s="365"/>
      <c r="AG103" s="365"/>
      <c r="AH103" s="365"/>
      <c r="AI103" s="365"/>
      <c r="AJ103" s="365"/>
      <c r="AK103" s="365"/>
      <c r="AL103" s="365"/>
      <c r="AM103" s="365"/>
      <c r="AN103" s="365" t="str">
        <f t="shared" si="16"/>
        <v>N/A</v>
      </c>
      <c r="AO103" s="365"/>
      <c r="AP103" s="365"/>
      <c r="AQ103" s="365"/>
      <c r="AR103" s="365"/>
      <c r="AS103" s="365"/>
      <c r="AT103" s="365"/>
      <c r="AU103" s="365"/>
      <c r="AV103" s="365"/>
      <c r="AW103" s="93"/>
      <c r="AX103" s="95" t="str">
        <f>IFERROR(VLOOKUP(AY103,'Hoteles Participantes'!$D$1:$L$1028,9,0)," ")</f>
        <v/>
      </c>
      <c r="AY103" s="232" t="str">
        <f>'Hoteles Participantes'!D114</f>
        <v>FACB</v>
      </c>
      <c r="AZ103" s="230" t="str">
        <f>IF(AX103="R",VLOOKUP(AY103,'Hoteles Participantes'!$D$1:$G$1028,3,0),"N/A")</f>
        <v>N/A</v>
      </c>
      <c r="BA103" s="230" t="str">
        <f>IF(AX103="R",VLOOKUP(AY103,'Hoteles Participantes'!$D$1:$G$1028,2,0)," ")</f>
        <v xml:space="preserve"> </v>
      </c>
      <c r="BB103" s="111" t="str">
        <f>IF(AX103="R",VLOOKUP(AY103,'Hoteles Participantes'!$D$1:$K$1028,6,0)," ")</f>
        <v xml:space="preserve"> </v>
      </c>
      <c r="BC103" s="111" t="str">
        <f>IF(AX103="R",VLOOKUP(AY103,'Hoteles Participantes'!$D$1:$K$1028,7,0)," ")</f>
        <v xml:space="preserve"> </v>
      </c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</row>
    <row r="104" spans="2:67" s="98" customFormat="1" ht="15.75" customHeight="1" outlineLevel="1" x14ac:dyDescent="0.3">
      <c r="B104" s="358" t="str">
        <f t="shared" si="12"/>
        <v>N/A</v>
      </c>
      <c r="C104" s="358"/>
      <c r="D104" s="358"/>
      <c r="E104" s="358"/>
      <c r="F104" s="358"/>
      <c r="G104" s="358"/>
      <c r="H104" s="359" t="str">
        <f t="shared" si="17"/>
        <v>N/A</v>
      </c>
      <c r="I104" s="360"/>
      <c r="J104" s="361"/>
      <c r="K104" s="362" t="str">
        <f t="shared" si="18"/>
        <v>N/A</v>
      </c>
      <c r="L104" s="363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  <c r="AA104" s="363"/>
      <c r="AB104" s="363"/>
      <c r="AC104" s="363"/>
      <c r="AD104" s="364"/>
      <c r="AE104" s="365" t="str">
        <f t="shared" si="15"/>
        <v>N/A</v>
      </c>
      <c r="AF104" s="365"/>
      <c r="AG104" s="365"/>
      <c r="AH104" s="365"/>
      <c r="AI104" s="365"/>
      <c r="AJ104" s="365"/>
      <c r="AK104" s="365"/>
      <c r="AL104" s="365"/>
      <c r="AM104" s="365"/>
      <c r="AN104" s="365" t="str">
        <f t="shared" si="16"/>
        <v>N/A</v>
      </c>
      <c r="AO104" s="365"/>
      <c r="AP104" s="365"/>
      <c r="AQ104" s="365"/>
      <c r="AR104" s="365"/>
      <c r="AS104" s="365"/>
      <c r="AT104" s="365"/>
      <c r="AU104" s="365"/>
      <c r="AV104" s="365"/>
      <c r="AW104" s="93"/>
      <c r="AX104" s="95" t="str">
        <f>IFERROR(VLOOKUP(AY104,'Hoteles Participantes'!$D$1:$L$1028,9,0)," ")</f>
        <v/>
      </c>
      <c r="AY104" s="232" t="str">
        <f>'Hoteles Participantes'!D115</f>
        <v>FAGG</v>
      </c>
      <c r="AZ104" s="230" t="str">
        <f>IF(AX104="R",VLOOKUP(AY104,'Hoteles Participantes'!$D$1:$G$1028,3,0),"N/A")</f>
        <v>N/A</v>
      </c>
      <c r="BA104" s="230" t="str">
        <f>IF(AX104="R",VLOOKUP(AY104,'Hoteles Participantes'!$D$1:$G$1028,2,0)," ")</f>
        <v xml:space="preserve"> </v>
      </c>
      <c r="BB104" s="111" t="str">
        <f>IF(AX104="R",VLOOKUP(AY104,'Hoteles Participantes'!$D$1:$K$1028,6,0)," ")</f>
        <v xml:space="preserve"> </v>
      </c>
      <c r="BC104" s="111" t="str">
        <f>IF(AX104="R",VLOOKUP(AY104,'Hoteles Participantes'!$D$1:$K$1028,7,0)," ")</f>
        <v xml:space="preserve"> </v>
      </c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</row>
    <row r="105" spans="2:67" s="98" customFormat="1" ht="15.75" customHeight="1" outlineLevel="1" x14ac:dyDescent="0.3">
      <c r="B105" s="358" t="str">
        <f t="shared" si="12"/>
        <v>N/A</v>
      </c>
      <c r="C105" s="358"/>
      <c r="D105" s="358"/>
      <c r="E105" s="358"/>
      <c r="F105" s="358"/>
      <c r="G105" s="358"/>
      <c r="H105" s="359" t="str">
        <f t="shared" si="17"/>
        <v>N/A</v>
      </c>
      <c r="I105" s="360"/>
      <c r="J105" s="361"/>
      <c r="K105" s="362" t="str">
        <f t="shared" si="18"/>
        <v>N/A</v>
      </c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63"/>
      <c r="Z105" s="363"/>
      <c r="AA105" s="363"/>
      <c r="AB105" s="363"/>
      <c r="AC105" s="363"/>
      <c r="AD105" s="364"/>
      <c r="AE105" s="365" t="str">
        <f t="shared" si="15"/>
        <v>N/A</v>
      </c>
      <c r="AF105" s="365"/>
      <c r="AG105" s="365"/>
      <c r="AH105" s="365"/>
      <c r="AI105" s="365"/>
      <c r="AJ105" s="365"/>
      <c r="AK105" s="365"/>
      <c r="AL105" s="365"/>
      <c r="AM105" s="365"/>
      <c r="AN105" s="365" t="str">
        <f t="shared" si="16"/>
        <v>N/A</v>
      </c>
      <c r="AO105" s="365"/>
      <c r="AP105" s="365"/>
      <c r="AQ105" s="365"/>
      <c r="AR105" s="365"/>
      <c r="AS105" s="365"/>
      <c r="AT105" s="365"/>
      <c r="AU105" s="365"/>
      <c r="AV105" s="365"/>
      <c r="AW105" s="93"/>
      <c r="AX105" s="95" t="str">
        <f>IFERROR(VLOOKUP(AY105,'Hoteles Participantes'!$D$1:$L$1028,9,0)," ")</f>
        <v/>
      </c>
      <c r="AY105" s="232" t="str">
        <f>'Hoteles Participantes'!D116</f>
        <v>FALC</v>
      </c>
      <c r="AZ105" s="230" t="str">
        <f>IF(AX105="R",VLOOKUP(AY105,'Hoteles Participantes'!$D$1:$G$1028,3,0),"N/A")</f>
        <v>N/A</v>
      </c>
      <c r="BA105" s="230" t="str">
        <f>IF(AX105="R",VLOOKUP(AY105,'Hoteles Participantes'!$D$1:$G$1028,2,0)," ")</f>
        <v xml:space="preserve"> </v>
      </c>
      <c r="BB105" s="111" t="str">
        <f>IF(AX105="R",VLOOKUP(AY105,'Hoteles Participantes'!$D$1:$K$1028,6,0)," ")</f>
        <v xml:space="preserve"> </v>
      </c>
      <c r="BC105" s="111" t="str">
        <f>IF(AX105="R",VLOOKUP(AY105,'Hoteles Participantes'!$D$1:$K$1028,7,0)," ")</f>
        <v xml:space="preserve"> </v>
      </c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</row>
    <row r="106" spans="2:67" s="98" customFormat="1" ht="15.75" customHeight="1" outlineLevel="1" x14ac:dyDescent="0.3">
      <c r="B106" s="358" t="str">
        <f t="shared" ref="B106" si="19">IF(AX106="R",AZ106,"N/A")</f>
        <v>N/A</v>
      </c>
      <c r="C106" s="358"/>
      <c r="D106" s="358"/>
      <c r="E106" s="358"/>
      <c r="F106" s="358"/>
      <c r="G106" s="358"/>
      <c r="H106" s="359" t="str">
        <f t="shared" ref="H106" si="20">IF(AX106="R",AY106,"N/A")</f>
        <v>N/A</v>
      </c>
      <c r="I106" s="360"/>
      <c r="J106" s="361"/>
      <c r="K106" s="362" t="str">
        <f t="shared" ref="K106" si="21">IF(AX106="R",BA106,"N/A")</f>
        <v>N/A</v>
      </c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4"/>
      <c r="AE106" s="365" t="str">
        <f t="shared" ref="AE106" si="22">IF(AX106="R",BB106,"N/A")</f>
        <v>N/A</v>
      </c>
      <c r="AF106" s="365"/>
      <c r="AG106" s="365"/>
      <c r="AH106" s="365"/>
      <c r="AI106" s="365"/>
      <c r="AJ106" s="365"/>
      <c r="AK106" s="365"/>
      <c r="AL106" s="365"/>
      <c r="AM106" s="365"/>
      <c r="AN106" s="365" t="str">
        <f t="shared" ref="AN106" si="23">IF(AX106="R",BC106,"N/A")</f>
        <v>N/A</v>
      </c>
      <c r="AO106" s="365"/>
      <c r="AP106" s="365"/>
      <c r="AQ106" s="365"/>
      <c r="AR106" s="365"/>
      <c r="AS106" s="365"/>
      <c r="AT106" s="365"/>
      <c r="AU106" s="365"/>
      <c r="AV106" s="365"/>
      <c r="AW106" s="93"/>
      <c r="AX106" s="230"/>
      <c r="AY106" s="232" t="str">
        <f>'Hoteles Participantes'!D117</f>
        <v>FGOX</v>
      </c>
      <c r="AZ106" s="230" t="str">
        <f>IF(AX106="R",VLOOKUP(AY106,'Hoteles Participantes'!$D$1:$G$1028,3,0),"N/A")</f>
        <v>N/A</v>
      </c>
      <c r="BA106" s="230" t="str">
        <f>IF(AX106="R",VLOOKUP(AY106,'Hoteles Participantes'!$D$1:$G$1028,2,0)," ")</f>
        <v xml:space="preserve"> </v>
      </c>
      <c r="BB106" s="231"/>
      <c r="BC106" s="231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</row>
    <row r="107" spans="2:67" s="98" customFormat="1" outlineLevel="1" x14ac:dyDescent="0.3">
      <c r="B107" s="358">
        <f t="shared" si="12"/>
        <v>0</v>
      </c>
      <c r="C107" s="358"/>
      <c r="D107" s="358"/>
      <c r="E107" s="358"/>
      <c r="F107" s="358"/>
      <c r="G107" s="358"/>
      <c r="H107" s="359" t="str">
        <f t="shared" si="17"/>
        <v>FGMV</v>
      </c>
      <c r="I107" s="360"/>
      <c r="J107" s="361"/>
      <c r="K107" s="362" t="str">
        <f t="shared" si="18"/>
        <v>Grand Fiesta Americana Monterrey Valle</v>
      </c>
      <c r="L107" s="363"/>
      <c r="M107" s="363"/>
      <c r="N107" s="363"/>
      <c r="O107" s="363"/>
      <c r="P107" s="363"/>
      <c r="Q107" s="363"/>
      <c r="R107" s="363"/>
      <c r="S107" s="363"/>
      <c r="T107" s="363"/>
      <c r="U107" s="363"/>
      <c r="V107" s="363"/>
      <c r="W107" s="363"/>
      <c r="X107" s="363"/>
      <c r="Y107" s="363"/>
      <c r="Z107" s="363"/>
      <c r="AA107" s="363"/>
      <c r="AB107" s="363"/>
      <c r="AC107" s="363"/>
      <c r="AD107" s="364"/>
      <c r="AE107" s="365">
        <f t="shared" si="15"/>
        <v>0</v>
      </c>
      <c r="AF107" s="365"/>
      <c r="AG107" s="365"/>
      <c r="AH107" s="365"/>
      <c r="AI107" s="365"/>
      <c r="AJ107" s="365"/>
      <c r="AK107" s="365"/>
      <c r="AL107" s="365"/>
      <c r="AM107" s="365"/>
      <c r="AN107" s="365">
        <f t="shared" si="16"/>
        <v>0</v>
      </c>
      <c r="AO107" s="365"/>
      <c r="AP107" s="365"/>
      <c r="AQ107" s="365"/>
      <c r="AR107" s="365"/>
      <c r="AS107" s="365"/>
      <c r="AT107" s="365"/>
      <c r="AU107" s="365"/>
      <c r="AV107" s="365"/>
      <c r="AW107" s="93"/>
      <c r="AX107" s="95" t="str">
        <f>IFERROR(VLOOKUP(AY107,'Hoteles Participantes'!$D$1:$L$1028,9,0)," ")</f>
        <v>R</v>
      </c>
      <c r="AY107" s="232" t="str">
        <f>'Hoteles Participantes'!D118</f>
        <v>FGMV</v>
      </c>
      <c r="AZ107" s="230">
        <f>IF(AX107="R",VLOOKUP(AY107,'Hoteles Participantes'!$D$1:$G$1028,3,0),"N/A")</f>
        <v>0</v>
      </c>
      <c r="BA107" s="230" t="str">
        <f>IF(AX107="R",VLOOKUP(AY107,'Hoteles Participantes'!$D$1:$G$1028,2,0)," ")</f>
        <v>Grand Fiesta Americana Monterrey Valle</v>
      </c>
      <c r="BB107" s="111">
        <f>IF(AX107="R",VLOOKUP(AY107,'Hoteles Participantes'!$D$1:$K$1028,6,0)," ")</f>
        <v>0</v>
      </c>
      <c r="BC107" s="111">
        <f>IF(AX107="R",VLOOKUP(AY107,'Hoteles Participantes'!$D$1:$K$1028,7,0)," ")</f>
        <v>0</v>
      </c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</row>
    <row r="108" spans="2:67" s="98" customFormat="1" ht="15.75" customHeight="1" outlineLevel="1" x14ac:dyDescent="0.3">
      <c r="B108" s="358" t="str">
        <f t="shared" si="12"/>
        <v>N/A</v>
      </c>
      <c r="C108" s="358"/>
      <c r="D108" s="358"/>
      <c r="E108" s="358"/>
      <c r="F108" s="358"/>
      <c r="G108" s="358"/>
      <c r="H108" s="359" t="str">
        <f t="shared" si="17"/>
        <v>N/A</v>
      </c>
      <c r="I108" s="360"/>
      <c r="J108" s="361"/>
      <c r="K108" s="362" t="str">
        <f t="shared" si="18"/>
        <v>N/A</v>
      </c>
      <c r="L108" s="363"/>
      <c r="M108" s="363"/>
      <c r="N108" s="363"/>
      <c r="O108" s="363"/>
      <c r="P108" s="363"/>
      <c r="Q108" s="363"/>
      <c r="R108" s="363"/>
      <c r="S108" s="363"/>
      <c r="T108" s="363"/>
      <c r="U108" s="363"/>
      <c r="V108" s="363"/>
      <c r="W108" s="363"/>
      <c r="X108" s="363"/>
      <c r="Y108" s="363"/>
      <c r="Z108" s="363"/>
      <c r="AA108" s="363"/>
      <c r="AB108" s="363"/>
      <c r="AC108" s="363"/>
      <c r="AD108" s="364"/>
      <c r="AE108" s="365" t="str">
        <f t="shared" si="15"/>
        <v>N/A</v>
      </c>
      <c r="AF108" s="365"/>
      <c r="AG108" s="365"/>
      <c r="AH108" s="365"/>
      <c r="AI108" s="365"/>
      <c r="AJ108" s="365"/>
      <c r="AK108" s="365"/>
      <c r="AL108" s="365"/>
      <c r="AM108" s="365"/>
      <c r="AN108" s="365" t="str">
        <f t="shared" si="16"/>
        <v>N/A</v>
      </c>
      <c r="AO108" s="365"/>
      <c r="AP108" s="365"/>
      <c r="AQ108" s="365"/>
      <c r="AR108" s="365"/>
      <c r="AS108" s="365"/>
      <c r="AT108" s="365"/>
      <c r="AU108" s="365"/>
      <c r="AV108" s="365"/>
      <c r="AW108" s="93"/>
      <c r="AX108" s="95" t="str">
        <f>IFERROR(VLOOKUP(AY108,'Hoteles Participantes'!$D$1:$L$1028,9,0)," ")</f>
        <v/>
      </c>
      <c r="AY108" s="232" t="str">
        <f>'Hoteles Participantes'!D119</f>
        <v>FGPU</v>
      </c>
      <c r="AZ108" s="230" t="str">
        <f>IF(AX108="R",VLOOKUP(AY108,'Hoteles Participantes'!$D$1:$G$1028,3,0),"N/A")</f>
        <v>N/A</v>
      </c>
      <c r="BA108" s="230" t="str">
        <f>IF(AX108="R",VLOOKUP(AY108,'Hoteles Participantes'!$D$1:$G$1028,2,0)," ")</f>
        <v xml:space="preserve"> </v>
      </c>
      <c r="BB108" s="111" t="str">
        <f>IF(AX108="R",VLOOKUP(AY108,'Hoteles Participantes'!$D$1:$K$1028,6,0)," ")</f>
        <v xml:space="preserve"> </v>
      </c>
      <c r="BC108" s="111" t="str">
        <f>IF(AX108="R",VLOOKUP(AY108,'Hoteles Participantes'!$D$1:$K$1028,7,0)," ")</f>
        <v xml:space="preserve"> </v>
      </c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</row>
    <row r="109" spans="2:67" s="98" customFormat="1" outlineLevel="1" x14ac:dyDescent="0.3">
      <c r="B109" s="358" t="str">
        <f t="shared" si="12"/>
        <v>N/A</v>
      </c>
      <c r="C109" s="358"/>
      <c r="D109" s="358"/>
      <c r="E109" s="358"/>
      <c r="F109" s="358"/>
      <c r="G109" s="358"/>
      <c r="H109" s="359" t="str">
        <f t="shared" si="17"/>
        <v>N/A</v>
      </c>
      <c r="I109" s="360"/>
      <c r="J109" s="361"/>
      <c r="K109" s="362" t="str">
        <f t="shared" si="18"/>
        <v>N/A</v>
      </c>
      <c r="L109" s="363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3"/>
      <c r="X109" s="363"/>
      <c r="Y109" s="363"/>
      <c r="Z109" s="363"/>
      <c r="AA109" s="363"/>
      <c r="AB109" s="363"/>
      <c r="AC109" s="363"/>
      <c r="AD109" s="364"/>
      <c r="AE109" s="365" t="str">
        <f t="shared" si="15"/>
        <v>N/A</v>
      </c>
      <c r="AF109" s="365"/>
      <c r="AG109" s="365"/>
      <c r="AH109" s="365"/>
      <c r="AI109" s="365"/>
      <c r="AJ109" s="365"/>
      <c r="AK109" s="365"/>
      <c r="AL109" s="365"/>
      <c r="AM109" s="365"/>
      <c r="AN109" s="365" t="str">
        <f t="shared" si="16"/>
        <v>N/A</v>
      </c>
      <c r="AO109" s="365"/>
      <c r="AP109" s="365"/>
      <c r="AQ109" s="365"/>
      <c r="AR109" s="365"/>
      <c r="AS109" s="365"/>
      <c r="AT109" s="365"/>
      <c r="AU109" s="365"/>
      <c r="AV109" s="365"/>
      <c r="AW109" s="93"/>
      <c r="AX109" s="95" t="str">
        <f>IFERROR(VLOOKUP(AY109,'Hoteles Participantes'!$D$1:$L$1028,9,0)," ")</f>
        <v/>
      </c>
      <c r="AY109" s="232" t="str">
        <f>'Hoteles Participantes'!D120</f>
        <v>FGPV</v>
      </c>
      <c r="AZ109" s="230" t="str">
        <f>IF(AX109="R",VLOOKUP(AY109,'Hoteles Participantes'!$D$1:$G$1028,3,0),"N/A")</f>
        <v>N/A</v>
      </c>
      <c r="BA109" s="230" t="str">
        <f>IF(AX109="R",VLOOKUP(AY109,'Hoteles Participantes'!$D$1:$G$1028,2,0)," ")</f>
        <v xml:space="preserve"> </v>
      </c>
      <c r="BB109" s="111" t="str">
        <f>IF(AX109="R",VLOOKUP(AY109,'Hoteles Participantes'!$D$1:$K$1028,6,0)," ")</f>
        <v xml:space="preserve"> </v>
      </c>
      <c r="BC109" s="111" t="str">
        <f>IF(AX109="R",VLOOKUP(AY109,'Hoteles Participantes'!$D$1:$K$1028,7,0)," ")</f>
        <v xml:space="preserve"> </v>
      </c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</row>
    <row r="110" spans="2:67" s="98" customFormat="1" ht="15.75" customHeight="1" outlineLevel="1" x14ac:dyDescent="0.3">
      <c r="B110" s="358" t="str">
        <f t="shared" si="12"/>
        <v>N/A</v>
      </c>
      <c r="C110" s="358"/>
      <c r="D110" s="358"/>
      <c r="E110" s="358"/>
      <c r="F110" s="358"/>
      <c r="G110" s="358"/>
      <c r="H110" s="359" t="str">
        <f t="shared" si="17"/>
        <v>N/A</v>
      </c>
      <c r="I110" s="360"/>
      <c r="J110" s="361"/>
      <c r="K110" s="362" t="str">
        <f t="shared" si="18"/>
        <v>N/A</v>
      </c>
      <c r="L110" s="363"/>
      <c r="M110" s="363"/>
      <c r="N110" s="363"/>
      <c r="O110" s="363"/>
      <c r="P110" s="363"/>
      <c r="Q110" s="363"/>
      <c r="R110" s="363"/>
      <c r="S110" s="363"/>
      <c r="T110" s="363"/>
      <c r="U110" s="363"/>
      <c r="V110" s="363"/>
      <c r="W110" s="363"/>
      <c r="X110" s="363"/>
      <c r="Y110" s="363"/>
      <c r="Z110" s="363"/>
      <c r="AA110" s="363"/>
      <c r="AB110" s="363"/>
      <c r="AC110" s="363"/>
      <c r="AD110" s="364"/>
      <c r="AE110" s="365" t="str">
        <f t="shared" si="15"/>
        <v>N/A</v>
      </c>
      <c r="AF110" s="365"/>
      <c r="AG110" s="365"/>
      <c r="AH110" s="365"/>
      <c r="AI110" s="365"/>
      <c r="AJ110" s="365"/>
      <c r="AK110" s="365"/>
      <c r="AL110" s="365"/>
      <c r="AM110" s="365"/>
      <c r="AN110" s="365" t="str">
        <f t="shared" si="16"/>
        <v>N/A</v>
      </c>
      <c r="AO110" s="365"/>
      <c r="AP110" s="365"/>
      <c r="AQ110" s="365"/>
      <c r="AR110" s="365"/>
      <c r="AS110" s="365"/>
      <c r="AT110" s="365"/>
      <c r="AU110" s="365"/>
      <c r="AV110" s="365"/>
      <c r="AW110" s="93"/>
      <c r="AX110" s="95" t="str">
        <f>IFERROR(VLOOKUP(AY110,'Hoteles Participantes'!$D$1:$L$1028,9,0)," ")</f>
        <v/>
      </c>
      <c r="AY110" s="232" t="str">
        <f>'Hoteles Participantes'!D121</f>
        <v>FAQO</v>
      </c>
      <c r="AZ110" s="230" t="str">
        <f>IF(AX110="R",VLOOKUP(AY110,'Hoteles Participantes'!$D$1:$G$1028,3,0),"N/A")</f>
        <v>N/A</v>
      </c>
      <c r="BA110" s="230" t="str">
        <f>IF(AX110="R",VLOOKUP(AY110,'Hoteles Participantes'!$D$1:$G$1028,2,0)," ")</f>
        <v xml:space="preserve"> </v>
      </c>
      <c r="BB110" s="111" t="str">
        <f>IF(AX110="R",VLOOKUP(AY110,'Hoteles Participantes'!$D$1:$K$1028,6,0)," ")</f>
        <v xml:space="preserve"> </v>
      </c>
      <c r="BC110" s="111" t="str">
        <f>IF(AX110="R",VLOOKUP(AY110,'Hoteles Participantes'!$D$1:$K$1028,7,0)," ")</f>
        <v xml:space="preserve"> </v>
      </c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</row>
    <row r="111" spans="2:67" s="98" customFormat="1" outlineLevel="1" x14ac:dyDescent="0.3">
      <c r="B111" s="546"/>
      <c r="C111" s="546"/>
      <c r="D111" s="546"/>
      <c r="E111" s="546"/>
      <c r="F111" s="546"/>
      <c r="G111" s="546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546"/>
      <c r="AF111" s="546"/>
      <c r="AG111" s="546"/>
      <c r="AH111" s="546"/>
      <c r="AI111" s="546"/>
      <c r="AJ111" s="546"/>
      <c r="AK111" s="546"/>
      <c r="AL111" s="546"/>
      <c r="AM111" s="546"/>
      <c r="AN111" s="546"/>
      <c r="AO111" s="546"/>
      <c r="AP111" s="546"/>
      <c r="AQ111" s="546"/>
      <c r="AR111" s="546"/>
      <c r="AS111" s="546"/>
      <c r="AT111" s="546"/>
      <c r="AU111" s="546"/>
      <c r="AV111" s="546"/>
      <c r="AW111" s="93"/>
      <c r="AX111" s="96"/>
      <c r="AY111" s="158"/>
      <c r="AZ111" s="96"/>
      <c r="BA111" s="96"/>
      <c r="BB111" s="97"/>
      <c r="BC111" s="97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</row>
    <row r="112" spans="2:67" s="98" customFormat="1" ht="20.100000000000001" customHeight="1" outlineLevel="1" x14ac:dyDescent="0.4">
      <c r="B112" s="394" t="s">
        <v>133</v>
      </c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5"/>
      <c r="N112" s="395"/>
      <c r="O112" s="395"/>
      <c r="P112" s="395"/>
      <c r="Q112" s="395"/>
      <c r="R112" s="395"/>
      <c r="S112" s="395"/>
      <c r="T112" s="395"/>
      <c r="U112" s="395"/>
      <c r="V112" s="395"/>
      <c r="W112" s="395"/>
      <c r="X112" s="395"/>
      <c r="Y112" s="395"/>
      <c r="Z112" s="395"/>
      <c r="AA112" s="395"/>
      <c r="AB112" s="395"/>
      <c r="AC112" s="395"/>
      <c r="AD112" s="395"/>
      <c r="AE112" s="395"/>
      <c r="AF112" s="395"/>
      <c r="AG112" s="395"/>
      <c r="AH112" s="395"/>
      <c r="AI112" s="395"/>
      <c r="AJ112" s="395"/>
      <c r="AK112" s="395"/>
      <c r="AL112" s="395"/>
      <c r="AM112" s="395"/>
      <c r="AN112" s="395"/>
      <c r="AO112" s="395"/>
      <c r="AP112" s="395"/>
      <c r="AQ112" s="395"/>
      <c r="AR112" s="395"/>
      <c r="AS112" s="395"/>
      <c r="AT112" s="395"/>
      <c r="AU112" s="395"/>
      <c r="AV112" s="396"/>
      <c r="AW112" s="93"/>
      <c r="AX112" s="96"/>
      <c r="AY112" s="158"/>
      <c r="AZ112" s="96"/>
      <c r="BA112" s="96"/>
      <c r="BB112" s="97"/>
      <c r="BC112" s="97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</row>
    <row r="113" spans="2:67" s="98" customFormat="1" outlineLevel="1" x14ac:dyDescent="0.3">
      <c r="B113" s="547" t="s">
        <v>389</v>
      </c>
      <c r="C113" s="491"/>
      <c r="D113" s="491"/>
      <c r="E113" s="491"/>
      <c r="F113" s="491"/>
      <c r="G113" s="491"/>
      <c r="H113" s="160" t="s">
        <v>441</v>
      </c>
      <c r="I113" s="160"/>
      <c r="J113" s="160"/>
      <c r="K113" s="491" t="s">
        <v>386</v>
      </c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491"/>
      <c r="AA113" s="491"/>
      <c r="AB113" s="491"/>
      <c r="AC113" s="491"/>
      <c r="AD113" s="491"/>
      <c r="AE113" s="491" t="s">
        <v>387</v>
      </c>
      <c r="AF113" s="491"/>
      <c r="AG113" s="491"/>
      <c r="AH113" s="491"/>
      <c r="AI113" s="491"/>
      <c r="AJ113" s="491"/>
      <c r="AK113" s="491"/>
      <c r="AL113" s="491"/>
      <c r="AM113" s="491"/>
      <c r="AN113" s="491" t="s">
        <v>388</v>
      </c>
      <c r="AO113" s="491"/>
      <c r="AP113" s="491"/>
      <c r="AQ113" s="491"/>
      <c r="AR113" s="491"/>
      <c r="AS113" s="491"/>
      <c r="AT113" s="491"/>
      <c r="AU113" s="491"/>
      <c r="AV113" s="492"/>
      <c r="AW113" s="93"/>
      <c r="AX113" s="96"/>
      <c r="AY113" s="158"/>
      <c r="AZ113" s="96"/>
      <c r="BA113" s="96"/>
      <c r="BB113" s="97"/>
      <c r="BC113" s="97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</row>
    <row r="114" spans="2:67" s="98" customFormat="1" ht="15" customHeight="1" outlineLevel="1" x14ac:dyDescent="0.3">
      <c r="B114" s="358" t="str">
        <f t="shared" ref="B114:B129" si="24">IF(AX114="R",AZ114,"N/A")</f>
        <v>N/A</v>
      </c>
      <c r="C114" s="358"/>
      <c r="D114" s="358"/>
      <c r="E114" s="358"/>
      <c r="F114" s="358"/>
      <c r="G114" s="358"/>
      <c r="H114" s="359" t="str">
        <f t="shared" ref="H114" si="25">IF(AX114="R",AY114,"N/A")</f>
        <v>N/A</v>
      </c>
      <c r="I114" s="360"/>
      <c r="J114" s="361"/>
      <c r="K114" s="362" t="str">
        <f t="shared" ref="K114" si="26">IF(AX114="R",BA114,"N/A")</f>
        <v>N/A</v>
      </c>
      <c r="L114" s="363"/>
      <c r="M114" s="363"/>
      <c r="N114" s="363"/>
      <c r="O114" s="363"/>
      <c r="P114" s="363"/>
      <c r="Q114" s="363"/>
      <c r="R114" s="363"/>
      <c r="S114" s="363"/>
      <c r="T114" s="363"/>
      <c r="U114" s="363"/>
      <c r="V114" s="363"/>
      <c r="W114" s="363"/>
      <c r="X114" s="363"/>
      <c r="Y114" s="363"/>
      <c r="Z114" s="363"/>
      <c r="AA114" s="363"/>
      <c r="AB114" s="363"/>
      <c r="AC114" s="363"/>
      <c r="AD114" s="364"/>
      <c r="AE114" s="365" t="str">
        <f t="shared" ref="AE114:AE129" si="27">IF(AX114="R",BB114,"N/A")</f>
        <v>N/A</v>
      </c>
      <c r="AF114" s="365"/>
      <c r="AG114" s="365"/>
      <c r="AH114" s="365"/>
      <c r="AI114" s="365"/>
      <c r="AJ114" s="365"/>
      <c r="AK114" s="365"/>
      <c r="AL114" s="365"/>
      <c r="AM114" s="365"/>
      <c r="AN114" s="365" t="str">
        <f t="shared" ref="AN114:AN129" si="28">IF(AX114="R",BC114,"N/A")</f>
        <v>N/A</v>
      </c>
      <c r="AO114" s="365"/>
      <c r="AP114" s="365"/>
      <c r="AQ114" s="365"/>
      <c r="AR114" s="365"/>
      <c r="AS114" s="365"/>
      <c r="AT114" s="365"/>
      <c r="AU114" s="365"/>
      <c r="AV114" s="365"/>
      <c r="AW114" s="93"/>
      <c r="AX114" s="95" t="str">
        <f>IFERROR(VLOOKUP(AY114,'Hoteles Participantes'!$D$1:$L$1028,9,0)," ")</f>
        <v/>
      </c>
      <c r="AY114" s="157" t="str">
        <f>'Hoteles Participantes'!D77</f>
        <v>FAAG</v>
      </c>
      <c r="AZ114" s="95" t="str">
        <f>IF(AX114="R",VLOOKUP(AY114,'Hoteles Participantes'!$D$1:$G$1028,3,0),"N/A")</f>
        <v>N/A</v>
      </c>
      <c r="BA114" s="95" t="str">
        <f>IF(AX114="R",VLOOKUP(AY114,'Hoteles Participantes'!$D$1:$G$1028,2,0)," ")</f>
        <v xml:space="preserve"> </v>
      </c>
      <c r="BB114" s="111" t="str">
        <f>IF(AX114="R",VLOOKUP(AY114,'Hoteles Participantes'!$D$1:$K$1028,6,0)," ")</f>
        <v xml:space="preserve"> </v>
      </c>
      <c r="BC114" s="111" t="str">
        <f>IF(AX114="R",VLOOKUP(AY114,'Hoteles Participantes'!$D$1:$K$1028,7,0)," ")</f>
        <v xml:space="preserve"> </v>
      </c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</row>
    <row r="115" spans="2:67" s="98" customFormat="1" ht="15" customHeight="1" outlineLevel="1" x14ac:dyDescent="0.3">
      <c r="B115" s="358" t="str">
        <f t="shared" si="24"/>
        <v>N/A</v>
      </c>
      <c r="C115" s="358"/>
      <c r="D115" s="358"/>
      <c r="E115" s="358"/>
      <c r="F115" s="358"/>
      <c r="G115" s="358"/>
      <c r="H115" s="359" t="str">
        <f t="shared" ref="H115:H129" si="29">IF(AX115="R",AY115,"N/A")</f>
        <v>N/A</v>
      </c>
      <c r="I115" s="360"/>
      <c r="J115" s="361"/>
      <c r="K115" s="362" t="str">
        <f t="shared" ref="K115:K129" si="30">IF(AX115="R",BA115,"N/A")</f>
        <v>N/A</v>
      </c>
      <c r="L115" s="363"/>
      <c r="M115" s="363"/>
      <c r="N115" s="363"/>
      <c r="O115" s="363"/>
      <c r="P115" s="363"/>
      <c r="Q115" s="363"/>
      <c r="R115" s="363"/>
      <c r="S115" s="363"/>
      <c r="T115" s="363"/>
      <c r="U115" s="363"/>
      <c r="V115" s="363"/>
      <c r="W115" s="363"/>
      <c r="X115" s="363"/>
      <c r="Y115" s="363"/>
      <c r="Z115" s="363"/>
      <c r="AA115" s="363"/>
      <c r="AB115" s="363"/>
      <c r="AC115" s="363"/>
      <c r="AD115" s="364"/>
      <c r="AE115" s="365" t="str">
        <f t="shared" si="27"/>
        <v>N/A</v>
      </c>
      <c r="AF115" s="365"/>
      <c r="AG115" s="365"/>
      <c r="AH115" s="365"/>
      <c r="AI115" s="365"/>
      <c r="AJ115" s="365"/>
      <c r="AK115" s="365"/>
      <c r="AL115" s="365"/>
      <c r="AM115" s="365"/>
      <c r="AN115" s="365" t="str">
        <f t="shared" si="28"/>
        <v>N/A</v>
      </c>
      <c r="AO115" s="365"/>
      <c r="AP115" s="365"/>
      <c r="AQ115" s="365"/>
      <c r="AR115" s="365"/>
      <c r="AS115" s="365"/>
      <c r="AT115" s="365"/>
      <c r="AU115" s="365"/>
      <c r="AV115" s="365"/>
      <c r="AX115" s="95" t="str">
        <f>IFERROR(VLOOKUP(AY115,'Hoteles Participantes'!$D$1:$L$1028,9,0)," ")</f>
        <v/>
      </c>
      <c r="AY115" s="157" t="str">
        <f>'Hoteles Participantes'!D78</f>
        <v>FACC</v>
      </c>
      <c r="AZ115" s="95" t="str">
        <f>IF(AX115="R",VLOOKUP(AY115,'Hoteles Participantes'!$D$1:$G$1028,3,0),"N/A")</f>
        <v>N/A</v>
      </c>
      <c r="BA115" s="95" t="str">
        <f>IF(AX115="R",VLOOKUP(AY115,'Hoteles Participantes'!$D$1:$G$1028,2,0)," ")</f>
        <v xml:space="preserve"> </v>
      </c>
      <c r="BB115" s="111" t="str">
        <f>IF(AX115="R",VLOOKUP(AY115,'Hoteles Participantes'!$D$1:$K$1028,6,0)," ")</f>
        <v xml:space="preserve"> </v>
      </c>
      <c r="BC115" s="111" t="str">
        <f>IF(AX115="R",VLOOKUP(AY115,'Hoteles Participantes'!$D$1:$K$1028,7,0)," ")</f>
        <v xml:space="preserve"> </v>
      </c>
    </row>
    <row r="116" spans="2:67" s="98" customFormat="1" ht="15" customHeight="1" outlineLevel="1" x14ac:dyDescent="0.3">
      <c r="B116" s="358" t="str">
        <f t="shared" si="24"/>
        <v>N/A</v>
      </c>
      <c r="C116" s="358"/>
      <c r="D116" s="358"/>
      <c r="E116" s="358"/>
      <c r="F116" s="358"/>
      <c r="G116" s="358"/>
      <c r="H116" s="359" t="str">
        <f t="shared" si="29"/>
        <v>N/A</v>
      </c>
      <c r="I116" s="360"/>
      <c r="J116" s="361"/>
      <c r="K116" s="362" t="str">
        <f t="shared" si="30"/>
        <v>N/A</v>
      </c>
      <c r="L116" s="363"/>
      <c r="M116" s="363"/>
      <c r="N116" s="363"/>
      <c r="O116" s="363"/>
      <c r="P116" s="363"/>
      <c r="Q116" s="363"/>
      <c r="R116" s="363"/>
      <c r="S116" s="363"/>
      <c r="T116" s="363"/>
      <c r="U116" s="363"/>
      <c r="V116" s="363"/>
      <c r="W116" s="363"/>
      <c r="X116" s="363"/>
      <c r="Y116" s="363"/>
      <c r="Z116" s="363"/>
      <c r="AA116" s="363"/>
      <c r="AB116" s="363"/>
      <c r="AC116" s="363"/>
      <c r="AD116" s="364"/>
      <c r="AE116" s="365" t="str">
        <f t="shared" si="27"/>
        <v>N/A</v>
      </c>
      <c r="AF116" s="365"/>
      <c r="AG116" s="365"/>
      <c r="AH116" s="365"/>
      <c r="AI116" s="365"/>
      <c r="AJ116" s="365"/>
      <c r="AK116" s="365"/>
      <c r="AL116" s="365"/>
      <c r="AM116" s="365"/>
      <c r="AN116" s="365" t="str">
        <f t="shared" si="28"/>
        <v>N/A</v>
      </c>
      <c r="AO116" s="365"/>
      <c r="AP116" s="365"/>
      <c r="AQ116" s="365"/>
      <c r="AR116" s="365"/>
      <c r="AS116" s="365"/>
      <c r="AT116" s="365"/>
      <c r="AU116" s="365"/>
      <c r="AV116" s="365"/>
      <c r="AX116" s="95" t="str">
        <f>IFERROR(VLOOKUP(AY116,'Hoteles Participantes'!$D$1:$L$1028,9,0)," ")</f>
        <v/>
      </c>
      <c r="AY116" s="157" t="str">
        <f>'Hoteles Participantes'!D79</f>
        <v>FACR</v>
      </c>
      <c r="AZ116" s="95" t="str">
        <f>IF(AX116="R",VLOOKUP(AY116,'Hoteles Participantes'!$D$1:$G$1028,3,0),"N/A")</f>
        <v>N/A</v>
      </c>
      <c r="BA116" s="95" t="str">
        <f>IF(AX116="R",VLOOKUP(AY116,'Hoteles Participantes'!$D$1:$G$1028,2,0)," ")</f>
        <v xml:space="preserve"> </v>
      </c>
      <c r="BB116" s="111" t="str">
        <f>IF(AX116="R",VLOOKUP(AY116,'Hoteles Participantes'!$D$1:$K$1028,6,0)," ")</f>
        <v xml:space="preserve"> </v>
      </c>
      <c r="BC116" s="111" t="str">
        <f>IF(AX116="R",VLOOKUP(AY116,'Hoteles Participantes'!$D$1:$K$1028,7,0)," ")</f>
        <v xml:space="preserve"> </v>
      </c>
    </row>
    <row r="117" spans="2:67" s="98" customFormat="1" ht="15" customHeight="1" outlineLevel="1" x14ac:dyDescent="0.3">
      <c r="B117" s="358" t="str">
        <f t="shared" si="24"/>
        <v>N/A</v>
      </c>
      <c r="C117" s="358"/>
      <c r="D117" s="358"/>
      <c r="E117" s="358"/>
      <c r="F117" s="358"/>
      <c r="G117" s="358"/>
      <c r="H117" s="359" t="str">
        <f t="shared" si="29"/>
        <v>N/A</v>
      </c>
      <c r="I117" s="360"/>
      <c r="J117" s="361"/>
      <c r="K117" s="362" t="str">
        <f t="shared" si="30"/>
        <v>N/A</v>
      </c>
      <c r="L117" s="363"/>
      <c r="M117" s="363"/>
      <c r="N117" s="363"/>
      <c r="O117" s="363"/>
      <c r="P117" s="363"/>
      <c r="Q117" s="363"/>
      <c r="R117" s="363"/>
      <c r="S117" s="363"/>
      <c r="T117" s="363"/>
      <c r="U117" s="363"/>
      <c r="V117" s="363"/>
      <c r="W117" s="363"/>
      <c r="X117" s="363"/>
      <c r="Y117" s="363"/>
      <c r="Z117" s="363"/>
      <c r="AA117" s="363"/>
      <c r="AB117" s="363"/>
      <c r="AC117" s="363"/>
      <c r="AD117" s="364"/>
      <c r="AE117" s="365" t="str">
        <f t="shared" si="27"/>
        <v>N/A</v>
      </c>
      <c r="AF117" s="365"/>
      <c r="AG117" s="365"/>
      <c r="AH117" s="365"/>
      <c r="AI117" s="365"/>
      <c r="AJ117" s="365"/>
      <c r="AK117" s="365"/>
      <c r="AL117" s="365"/>
      <c r="AM117" s="365"/>
      <c r="AN117" s="365" t="str">
        <f t="shared" si="28"/>
        <v>N/A</v>
      </c>
      <c r="AO117" s="365"/>
      <c r="AP117" s="365"/>
      <c r="AQ117" s="365"/>
      <c r="AR117" s="365"/>
      <c r="AS117" s="365"/>
      <c r="AT117" s="365"/>
      <c r="AU117" s="365"/>
      <c r="AV117" s="365"/>
      <c r="AX117" s="95" t="str">
        <f>IFERROR(VLOOKUP(AY117,'Hoteles Participantes'!$D$1:$L$1028,9,0)," ")</f>
        <v/>
      </c>
      <c r="AY117" s="157" t="str">
        <f>'Hoteles Participantes'!D80</f>
        <v>FAGD</v>
      </c>
      <c r="AZ117" s="95" t="str">
        <f>IF(AX117="R",VLOOKUP(AY117,'Hoteles Participantes'!$D$1:$G$1028,3,0),"N/A")</f>
        <v>N/A</v>
      </c>
      <c r="BA117" s="95" t="str">
        <f>IF(AX117="R",VLOOKUP(AY117,'Hoteles Participantes'!$D$1:$G$1028,2,0)," ")</f>
        <v xml:space="preserve"> </v>
      </c>
      <c r="BB117" s="111" t="str">
        <f>IF(AX117="R",VLOOKUP(AY117,'Hoteles Participantes'!$D$1:$K$1028,6,0)," ")</f>
        <v xml:space="preserve"> </v>
      </c>
      <c r="BC117" s="111" t="str">
        <f>IF(AX117="R",VLOOKUP(AY117,'Hoteles Participantes'!$D$1:$K$1028,7,0)," ")</f>
        <v xml:space="preserve"> </v>
      </c>
    </row>
    <row r="118" spans="2:67" s="98" customFormat="1" ht="15" customHeight="1" outlineLevel="1" x14ac:dyDescent="0.3">
      <c r="B118" s="358" t="str">
        <f t="shared" si="24"/>
        <v>N/A</v>
      </c>
      <c r="C118" s="358"/>
      <c r="D118" s="358"/>
      <c r="E118" s="358"/>
      <c r="F118" s="358"/>
      <c r="G118" s="358"/>
      <c r="H118" s="359" t="str">
        <f t="shared" si="29"/>
        <v>N/A</v>
      </c>
      <c r="I118" s="360"/>
      <c r="J118" s="361"/>
      <c r="K118" s="362" t="str">
        <f t="shared" si="30"/>
        <v>N/A</v>
      </c>
      <c r="L118" s="363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  <c r="AA118" s="363"/>
      <c r="AB118" s="363"/>
      <c r="AC118" s="363"/>
      <c r="AD118" s="364"/>
      <c r="AE118" s="365" t="str">
        <f t="shared" si="27"/>
        <v>N/A</v>
      </c>
      <c r="AF118" s="365"/>
      <c r="AG118" s="365"/>
      <c r="AH118" s="365"/>
      <c r="AI118" s="365"/>
      <c r="AJ118" s="365"/>
      <c r="AK118" s="365"/>
      <c r="AL118" s="365"/>
      <c r="AM118" s="365"/>
      <c r="AN118" s="365" t="str">
        <f t="shared" si="28"/>
        <v>N/A</v>
      </c>
      <c r="AO118" s="365"/>
      <c r="AP118" s="365"/>
      <c r="AQ118" s="365"/>
      <c r="AR118" s="365"/>
      <c r="AS118" s="365"/>
      <c r="AT118" s="365"/>
      <c r="AU118" s="365"/>
      <c r="AV118" s="365"/>
      <c r="AX118" s="95" t="str">
        <f>IFERROR(VLOOKUP(AY118,'Hoteles Participantes'!$D$1:$L$1028,9,0)," ")</f>
        <v/>
      </c>
      <c r="AY118" s="157" t="str">
        <f>'Hoteles Participantes'!D81</f>
        <v>FAHG</v>
      </c>
      <c r="AZ118" s="95" t="str">
        <f>IF(AX118="R",VLOOKUP(AY118,'Hoteles Participantes'!$D$1:$G$1028,3,0),"N/A")</f>
        <v>N/A</v>
      </c>
      <c r="BA118" s="95" t="str">
        <f>IF(AX118="R",VLOOKUP(AY118,'Hoteles Participantes'!$D$1:$G$1028,2,0)," ")</f>
        <v xml:space="preserve"> </v>
      </c>
      <c r="BB118" s="111" t="str">
        <f>IF(AX118="R",VLOOKUP(AY118,'Hoteles Participantes'!$D$1:$K$1028,6,0)," ")</f>
        <v xml:space="preserve"> </v>
      </c>
      <c r="BC118" s="111" t="str">
        <f>IF(AX118="R",VLOOKUP(AY118,'Hoteles Participantes'!$D$1:$K$1028,7,0)," ")</f>
        <v xml:space="preserve"> </v>
      </c>
    </row>
    <row r="119" spans="2:67" s="98" customFormat="1" ht="15" customHeight="1" outlineLevel="1" x14ac:dyDescent="0.3">
      <c r="B119" s="358" t="str">
        <f t="shared" si="24"/>
        <v>N/A</v>
      </c>
      <c r="C119" s="358"/>
      <c r="D119" s="358"/>
      <c r="E119" s="358"/>
      <c r="F119" s="358"/>
      <c r="G119" s="358"/>
      <c r="H119" s="359" t="str">
        <f t="shared" si="29"/>
        <v>N/A</v>
      </c>
      <c r="I119" s="360"/>
      <c r="J119" s="361"/>
      <c r="K119" s="362" t="str">
        <f t="shared" si="30"/>
        <v>N/A</v>
      </c>
      <c r="L119" s="363"/>
      <c r="M119" s="363"/>
      <c r="N119" s="363"/>
      <c r="O119" s="363"/>
      <c r="P119" s="363"/>
      <c r="Q119" s="363"/>
      <c r="R119" s="363"/>
      <c r="S119" s="363"/>
      <c r="T119" s="363"/>
      <c r="U119" s="363"/>
      <c r="V119" s="363"/>
      <c r="W119" s="363"/>
      <c r="X119" s="363"/>
      <c r="Y119" s="363"/>
      <c r="Z119" s="363"/>
      <c r="AA119" s="363"/>
      <c r="AB119" s="363"/>
      <c r="AC119" s="363"/>
      <c r="AD119" s="364"/>
      <c r="AE119" s="365" t="str">
        <f t="shared" si="27"/>
        <v>N/A</v>
      </c>
      <c r="AF119" s="365"/>
      <c r="AG119" s="365"/>
      <c r="AH119" s="365"/>
      <c r="AI119" s="365"/>
      <c r="AJ119" s="365"/>
      <c r="AK119" s="365"/>
      <c r="AL119" s="365"/>
      <c r="AM119" s="365"/>
      <c r="AN119" s="365" t="str">
        <f t="shared" si="28"/>
        <v>N/A</v>
      </c>
      <c r="AO119" s="365"/>
      <c r="AP119" s="365"/>
      <c r="AQ119" s="365"/>
      <c r="AR119" s="365"/>
      <c r="AS119" s="365"/>
      <c r="AT119" s="365"/>
      <c r="AU119" s="365"/>
      <c r="AV119" s="365"/>
      <c r="AX119" s="95" t="str">
        <f>IFERROR(VLOOKUP(AY119,'Hoteles Participantes'!$D$1:$L$1028,9,0)," ")</f>
        <v/>
      </c>
      <c r="AY119" s="157" t="str">
        <f>'Hoteles Participantes'!D82</f>
        <v>FAHP</v>
      </c>
      <c r="AZ119" s="95" t="str">
        <f>IF(AX119="R",VLOOKUP(AY119,'Hoteles Participantes'!$D$1:$G$1028,3,0),"N/A")</f>
        <v>N/A</v>
      </c>
      <c r="BA119" s="95" t="str">
        <f>IF(AX119="R",VLOOKUP(AY119,'Hoteles Participantes'!$D$1:$G$1028,2,0)," ")</f>
        <v xml:space="preserve"> </v>
      </c>
      <c r="BB119" s="111" t="str">
        <f>IF(AX119="R",VLOOKUP(AY119,'Hoteles Participantes'!$D$1:$K$1028,6,0)," ")</f>
        <v xml:space="preserve"> </v>
      </c>
      <c r="BC119" s="111" t="str">
        <f>IF(AX119="R",VLOOKUP(AY119,'Hoteles Participantes'!$D$1:$K$1028,7,0)," ")</f>
        <v xml:space="preserve"> </v>
      </c>
    </row>
    <row r="120" spans="2:67" s="98" customFormat="1" ht="15" customHeight="1" outlineLevel="1" x14ac:dyDescent="0.3">
      <c r="B120" s="358">
        <f t="shared" si="24"/>
        <v>0</v>
      </c>
      <c r="C120" s="358"/>
      <c r="D120" s="358"/>
      <c r="E120" s="358"/>
      <c r="F120" s="358"/>
      <c r="G120" s="358"/>
      <c r="H120" s="359" t="str">
        <f t="shared" si="29"/>
        <v>FAHE</v>
      </c>
      <c r="I120" s="360"/>
      <c r="J120" s="361"/>
      <c r="K120" s="362" t="str">
        <f t="shared" si="30"/>
        <v>Fiesta Americana Hermosillo</v>
      </c>
      <c r="L120" s="363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63"/>
      <c r="Z120" s="363"/>
      <c r="AA120" s="363"/>
      <c r="AB120" s="363"/>
      <c r="AC120" s="363"/>
      <c r="AD120" s="364"/>
      <c r="AE120" s="365">
        <f t="shared" si="27"/>
        <v>0</v>
      </c>
      <c r="AF120" s="365"/>
      <c r="AG120" s="365"/>
      <c r="AH120" s="365"/>
      <c r="AI120" s="365"/>
      <c r="AJ120" s="365"/>
      <c r="AK120" s="365"/>
      <c r="AL120" s="365"/>
      <c r="AM120" s="365"/>
      <c r="AN120" s="365">
        <f t="shared" si="28"/>
        <v>0</v>
      </c>
      <c r="AO120" s="365"/>
      <c r="AP120" s="365"/>
      <c r="AQ120" s="365"/>
      <c r="AR120" s="365"/>
      <c r="AS120" s="365"/>
      <c r="AT120" s="365"/>
      <c r="AU120" s="365"/>
      <c r="AV120" s="365"/>
      <c r="AX120" s="95" t="str">
        <f>IFERROR(VLOOKUP(AY120,'Hoteles Participantes'!$D$1:$L$1028,9,0)," ")</f>
        <v>R</v>
      </c>
      <c r="AY120" s="157" t="str">
        <f>'Hoteles Participantes'!D83</f>
        <v>FAHE</v>
      </c>
      <c r="AZ120" s="95">
        <f>IF(AX120="R",VLOOKUP(AY120,'Hoteles Participantes'!$D$1:$G$1028,3,0),"N/A")</f>
        <v>0</v>
      </c>
      <c r="BA120" s="95" t="str">
        <f>IF(AX120="R",VLOOKUP(AY120,'Hoteles Participantes'!$D$1:$G$1028,2,0)," ")</f>
        <v>Fiesta Americana Hermosillo</v>
      </c>
      <c r="BB120" s="111">
        <f>IF(AX120="R",VLOOKUP(AY120,'Hoteles Participantes'!$D$1:$K$1028,6,0)," ")</f>
        <v>0</v>
      </c>
      <c r="BC120" s="111">
        <f>IF(AX120="R",VLOOKUP(AY120,'Hoteles Participantes'!$D$1:$K$1028,7,0)," ")</f>
        <v>0</v>
      </c>
    </row>
    <row r="121" spans="2:67" s="98" customFormat="1" ht="15" customHeight="1" outlineLevel="1" x14ac:dyDescent="0.3">
      <c r="B121" s="358" t="str">
        <f t="shared" si="24"/>
        <v>N/A</v>
      </c>
      <c r="C121" s="358"/>
      <c r="D121" s="358"/>
      <c r="E121" s="358"/>
      <c r="F121" s="358"/>
      <c r="G121" s="358"/>
      <c r="H121" s="359" t="str">
        <f t="shared" si="29"/>
        <v>N/A</v>
      </c>
      <c r="I121" s="360"/>
      <c r="J121" s="361"/>
      <c r="K121" s="362" t="str">
        <f t="shared" si="30"/>
        <v>N/A</v>
      </c>
      <c r="L121" s="363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  <c r="AA121" s="363"/>
      <c r="AB121" s="363"/>
      <c r="AC121" s="363"/>
      <c r="AD121" s="364"/>
      <c r="AE121" s="365" t="str">
        <f t="shared" si="27"/>
        <v>N/A</v>
      </c>
      <c r="AF121" s="365"/>
      <c r="AG121" s="365"/>
      <c r="AH121" s="365"/>
      <c r="AI121" s="365"/>
      <c r="AJ121" s="365"/>
      <c r="AK121" s="365"/>
      <c r="AL121" s="365"/>
      <c r="AM121" s="365"/>
      <c r="AN121" s="365" t="str">
        <f t="shared" si="28"/>
        <v>N/A</v>
      </c>
      <c r="AO121" s="365"/>
      <c r="AP121" s="365"/>
      <c r="AQ121" s="365"/>
      <c r="AR121" s="365"/>
      <c r="AS121" s="365"/>
      <c r="AT121" s="365"/>
      <c r="AU121" s="365"/>
      <c r="AV121" s="365"/>
      <c r="AX121" s="95" t="str">
        <f>IFERROR(VLOOKUP(AY121,'Hoteles Participantes'!$D$1:$L$1028,9,0)," ")</f>
        <v/>
      </c>
      <c r="AY121" s="157" t="str">
        <f>'Hoteles Participantes'!D84</f>
        <v>CFAHO</v>
      </c>
      <c r="AZ121" s="95" t="str">
        <f>IF(AX121="R",VLOOKUP(AY121,'Hoteles Participantes'!$D$1:$G$1028,3,0),"N/A")</f>
        <v>N/A</v>
      </c>
      <c r="BA121" s="95" t="str">
        <f>IF(AX121="R",VLOOKUP(AY121,'Hoteles Participantes'!$D$1:$G$1028,2,0)," ")</f>
        <v xml:space="preserve"> </v>
      </c>
      <c r="BB121" s="111" t="str">
        <f>IF(AX121="R",VLOOKUP(AY121,'Hoteles Participantes'!$D$1:$K$1028,6,0)," ")</f>
        <v xml:space="preserve"> </v>
      </c>
      <c r="BC121" s="111" t="str">
        <f>IF(AX121="R",VLOOKUP(AY121,'Hoteles Participantes'!$D$1:$K$1028,7,0)," ")</f>
        <v xml:space="preserve"> </v>
      </c>
    </row>
    <row r="122" spans="2:67" s="98" customFormat="1" ht="15" customHeight="1" outlineLevel="1" x14ac:dyDescent="0.3">
      <c r="B122" s="358">
        <f t="shared" si="24"/>
        <v>0</v>
      </c>
      <c r="C122" s="358"/>
      <c r="D122" s="358"/>
      <c r="E122" s="358"/>
      <c r="F122" s="358"/>
      <c r="G122" s="358"/>
      <c r="H122" s="359" t="str">
        <f t="shared" si="29"/>
        <v>FAMD</v>
      </c>
      <c r="I122" s="360"/>
      <c r="J122" s="361"/>
      <c r="K122" s="362" t="str">
        <f t="shared" si="30"/>
        <v>Fiesta Americana Mérida</v>
      </c>
      <c r="L122" s="363"/>
      <c r="M122" s="363"/>
      <c r="N122" s="363"/>
      <c r="O122" s="363"/>
      <c r="P122" s="363"/>
      <c r="Q122" s="363"/>
      <c r="R122" s="363"/>
      <c r="S122" s="363"/>
      <c r="T122" s="363"/>
      <c r="U122" s="363"/>
      <c r="V122" s="363"/>
      <c r="W122" s="363"/>
      <c r="X122" s="363"/>
      <c r="Y122" s="363"/>
      <c r="Z122" s="363"/>
      <c r="AA122" s="363"/>
      <c r="AB122" s="363"/>
      <c r="AC122" s="363"/>
      <c r="AD122" s="364"/>
      <c r="AE122" s="365">
        <f t="shared" si="27"/>
        <v>0</v>
      </c>
      <c r="AF122" s="365"/>
      <c r="AG122" s="365"/>
      <c r="AH122" s="365"/>
      <c r="AI122" s="365"/>
      <c r="AJ122" s="365"/>
      <c r="AK122" s="365"/>
      <c r="AL122" s="365"/>
      <c r="AM122" s="365"/>
      <c r="AN122" s="365">
        <f t="shared" si="28"/>
        <v>0</v>
      </c>
      <c r="AO122" s="365"/>
      <c r="AP122" s="365"/>
      <c r="AQ122" s="365"/>
      <c r="AR122" s="365"/>
      <c r="AS122" s="365"/>
      <c r="AT122" s="365"/>
      <c r="AU122" s="365"/>
      <c r="AV122" s="365"/>
      <c r="AX122" s="95" t="str">
        <f>IFERROR(VLOOKUP(AY122,'Hoteles Participantes'!$D$1:$L$1028,9,0)," ")</f>
        <v>R</v>
      </c>
      <c r="AY122" s="157" t="str">
        <f>'Hoteles Participantes'!D85</f>
        <v>FAMD</v>
      </c>
      <c r="AZ122" s="95">
        <f>IF(AX122="R",VLOOKUP(AY122,'Hoteles Participantes'!$D$1:$G$1028,3,0),"N/A")</f>
        <v>0</v>
      </c>
      <c r="BA122" s="95" t="str">
        <f>IF(AX122="R",VLOOKUP(AY122,'Hoteles Participantes'!$D$1:$G$1028,2,0)," ")</f>
        <v>Fiesta Americana Mérida</v>
      </c>
      <c r="BB122" s="111">
        <f>IF(AX122="R",VLOOKUP(AY122,'Hoteles Participantes'!$D$1:$K$1028,6,0)," ")</f>
        <v>0</v>
      </c>
      <c r="BC122" s="111">
        <f>IF(AX122="R",VLOOKUP(AY122,'Hoteles Participantes'!$D$1:$K$1028,7,0)," ")</f>
        <v>0</v>
      </c>
    </row>
    <row r="123" spans="2:67" s="98" customFormat="1" ht="15" customHeight="1" outlineLevel="1" x14ac:dyDescent="0.3">
      <c r="B123" s="358">
        <f t="shared" si="24"/>
        <v>0</v>
      </c>
      <c r="C123" s="358"/>
      <c r="D123" s="358"/>
      <c r="E123" s="358"/>
      <c r="F123" s="358"/>
      <c r="G123" s="358"/>
      <c r="H123" s="359" t="str">
        <f t="shared" si="29"/>
        <v>FAXT</v>
      </c>
      <c r="I123" s="360"/>
      <c r="J123" s="361"/>
      <c r="K123" s="362" t="str">
        <f t="shared" si="30"/>
        <v>Fiesta Americana México Toreo</v>
      </c>
      <c r="L123" s="363"/>
      <c r="M123" s="363"/>
      <c r="N123" s="363"/>
      <c r="O123" s="363"/>
      <c r="P123" s="363"/>
      <c r="Q123" s="363"/>
      <c r="R123" s="363"/>
      <c r="S123" s="363"/>
      <c r="T123" s="363"/>
      <c r="U123" s="363"/>
      <c r="V123" s="363"/>
      <c r="W123" s="363"/>
      <c r="X123" s="363"/>
      <c r="Y123" s="363"/>
      <c r="Z123" s="363"/>
      <c r="AA123" s="363"/>
      <c r="AB123" s="363"/>
      <c r="AC123" s="363"/>
      <c r="AD123" s="364"/>
      <c r="AE123" s="365">
        <f t="shared" si="27"/>
        <v>0</v>
      </c>
      <c r="AF123" s="365"/>
      <c r="AG123" s="365"/>
      <c r="AH123" s="365"/>
      <c r="AI123" s="365"/>
      <c r="AJ123" s="365"/>
      <c r="AK123" s="365"/>
      <c r="AL123" s="365"/>
      <c r="AM123" s="365"/>
      <c r="AN123" s="365">
        <f t="shared" si="28"/>
        <v>0</v>
      </c>
      <c r="AO123" s="365"/>
      <c r="AP123" s="365"/>
      <c r="AQ123" s="365"/>
      <c r="AR123" s="365"/>
      <c r="AS123" s="365"/>
      <c r="AT123" s="365"/>
      <c r="AU123" s="365"/>
      <c r="AV123" s="365"/>
      <c r="AX123" s="95" t="str">
        <f>IFERROR(VLOOKUP(AY123,'Hoteles Participantes'!$D$1:$L$1028,9,0)," ")</f>
        <v>R</v>
      </c>
      <c r="AY123" s="157" t="str">
        <f>'Hoteles Participantes'!D86</f>
        <v>FAXT</v>
      </c>
      <c r="AZ123" s="95">
        <f>IF(AX123="R",VLOOKUP(AY123,'Hoteles Participantes'!$D$1:$G$1028,3,0),"N/A")</f>
        <v>0</v>
      </c>
      <c r="BA123" s="95" t="str">
        <f>IF(AX123="R",VLOOKUP(AY123,'Hoteles Participantes'!$D$1:$G$1028,2,0)," ")</f>
        <v>Fiesta Americana México Toreo</v>
      </c>
      <c r="BB123" s="111">
        <f>IF(AX123="R",VLOOKUP(AY123,'Hoteles Participantes'!$D$1:$K$1028,6,0)," ")</f>
        <v>0</v>
      </c>
      <c r="BC123" s="111">
        <f>IF(AX123="R",VLOOKUP(AY123,'Hoteles Participantes'!$D$1:$K$1028,7,0)," ")</f>
        <v>0</v>
      </c>
    </row>
    <row r="124" spans="2:67" s="98" customFormat="1" ht="15" customHeight="1" outlineLevel="1" x14ac:dyDescent="0.3">
      <c r="B124" s="358">
        <f t="shared" ref="B124" si="31">IF(AX124="R",AZ124,"N/A")</f>
        <v>0</v>
      </c>
      <c r="C124" s="358"/>
      <c r="D124" s="358"/>
      <c r="E124" s="358"/>
      <c r="F124" s="358"/>
      <c r="G124" s="358"/>
      <c r="H124" s="359" t="str">
        <f t="shared" ref="H124" si="32">IF(AX124="R",AY124,"N/A")</f>
        <v>FAXS</v>
      </c>
      <c r="I124" s="360"/>
      <c r="J124" s="361"/>
      <c r="K124" s="362" t="str">
        <f t="shared" ref="K124" si="33">IF(AX124="R",BA124,"N/A")</f>
        <v>Fiesta Americana México Satélite</v>
      </c>
      <c r="L124" s="363"/>
      <c r="M124" s="363"/>
      <c r="N124" s="363"/>
      <c r="O124" s="363"/>
      <c r="P124" s="363"/>
      <c r="Q124" s="363"/>
      <c r="R124" s="363"/>
      <c r="S124" s="363"/>
      <c r="T124" s="363"/>
      <c r="U124" s="363"/>
      <c r="V124" s="363"/>
      <c r="W124" s="363"/>
      <c r="X124" s="363"/>
      <c r="Y124" s="363"/>
      <c r="Z124" s="363"/>
      <c r="AA124" s="363"/>
      <c r="AB124" s="363"/>
      <c r="AC124" s="363"/>
      <c r="AD124" s="364"/>
      <c r="AE124" s="365">
        <f t="shared" ref="AE124" si="34">IF(AX124="R",BB124,"N/A")</f>
        <v>0</v>
      </c>
      <c r="AF124" s="365"/>
      <c r="AG124" s="365"/>
      <c r="AH124" s="365"/>
      <c r="AI124" s="365"/>
      <c r="AJ124" s="365"/>
      <c r="AK124" s="365"/>
      <c r="AL124" s="365"/>
      <c r="AM124" s="365"/>
      <c r="AN124" s="365">
        <f t="shared" ref="AN124" si="35">IF(AX124="R",BC124,"N/A")</f>
        <v>0</v>
      </c>
      <c r="AO124" s="365"/>
      <c r="AP124" s="365"/>
      <c r="AQ124" s="365"/>
      <c r="AR124" s="365"/>
      <c r="AS124" s="365"/>
      <c r="AT124" s="365"/>
      <c r="AU124" s="365"/>
      <c r="AV124" s="365"/>
      <c r="AX124" s="95" t="str">
        <f>IFERROR(VLOOKUP(AY124,'Hoteles Participantes'!$D$1:$L$1028,9,0)," ")</f>
        <v>R</v>
      </c>
      <c r="AY124" s="157" t="str">
        <f>'Hoteles Participantes'!D87</f>
        <v>FAXS</v>
      </c>
      <c r="AZ124" s="95">
        <f>IF(AX124="R",VLOOKUP(AY124,'Hoteles Participantes'!$D$1:$G$1028,3,0),"N/A")</f>
        <v>0</v>
      </c>
      <c r="BA124" s="95" t="str">
        <f>IF(AX124="R",VLOOKUP(AY124,'Hoteles Participantes'!$D$1:$G$1028,2,0)," ")</f>
        <v>Fiesta Americana México Satélite</v>
      </c>
      <c r="BB124" s="111">
        <f>IF(AX124="R",VLOOKUP(AY124,'Hoteles Participantes'!$D$1:$K$1028,6,0)," ")</f>
        <v>0</v>
      </c>
      <c r="BC124" s="111">
        <f>IF(AX124="R",VLOOKUP(AY124,'Hoteles Participantes'!$D$1:$K$1028,7,0)," ")</f>
        <v>0</v>
      </c>
    </row>
    <row r="125" spans="2:67" s="98" customFormat="1" ht="15" customHeight="1" outlineLevel="1" x14ac:dyDescent="0.3">
      <c r="B125" s="358">
        <f t="shared" si="24"/>
        <v>0</v>
      </c>
      <c r="C125" s="358"/>
      <c r="D125" s="358"/>
      <c r="E125" s="358"/>
      <c r="F125" s="358"/>
      <c r="G125" s="358"/>
      <c r="H125" s="359" t="str">
        <f t="shared" si="29"/>
        <v>FAMM</v>
      </c>
      <c r="I125" s="360"/>
      <c r="J125" s="361"/>
      <c r="K125" s="362" t="str">
        <f t="shared" si="30"/>
        <v>Fiesta Americana Monterrey Pabellón M</v>
      </c>
      <c r="L125" s="363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  <c r="AA125" s="363"/>
      <c r="AB125" s="363"/>
      <c r="AC125" s="363"/>
      <c r="AD125" s="364"/>
      <c r="AE125" s="365">
        <f t="shared" si="27"/>
        <v>0</v>
      </c>
      <c r="AF125" s="365"/>
      <c r="AG125" s="365"/>
      <c r="AH125" s="365"/>
      <c r="AI125" s="365"/>
      <c r="AJ125" s="365"/>
      <c r="AK125" s="365"/>
      <c r="AL125" s="365"/>
      <c r="AM125" s="365"/>
      <c r="AN125" s="365">
        <f t="shared" si="28"/>
        <v>0</v>
      </c>
      <c r="AO125" s="365"/>
      <c r="AP125" s="365"/>
      <c r="AQ125" s="365"/>
      <c r="AR125" s="365"/>
      <c r="AS125" s="365"/>
      <c r="AT125" s="365"/>
      <c r="AU125" s="365"/>
      <c r="AV125" s="365"/>
      <c r="AX125" s="95" t="str">
        <f>IFERROR(VLOOKUP(AY125,'Hoteles Participantes'!$D$1:$L$1028,9,0)," ")</f>
        <v>R</v>
      </c>
      <c r="AY125" s="157" t="str">
        <f>'Hoteles Participantes'!D89</f>
        <v>FAMM</v>
      </c>
      <c r="AZ125" s="95">
        <f>IF(AX125="R",VLOOKUP(AY125,'Hoteles Participantes'!$D$1:$G$1028,3,0),"N/A")</f>
        <v>0</v>
      </c>
      <c r="BA125" s="95" t="str">
        <f>IF(AX125="R",VLOOKUP(AY125,'Hoteles Participantes'!$D$1:$G$1028,2,0)," ")</f>
        <v>Fiesta Americana Monterrey Pabellón M</v>
      </c>
      <c r="BB125" s="111">
        <f>IF(AX125="R",VLOOKUP(AY125,'Hoteles Participantes'!$D$1:$K$1028,6,0)," ")</f>
        <v>0</v>
      </c>
      <c r="BC125" s="111">
        <f>IF(AX125="R",VLOOKUP(AY125,'Hoteles Participantes'!$D$1:$K$1028,7,0)," ")</f>
        <v>0</v>
      </c>
    </row>
    <row r="126" spans="2:67" s="98" customFormat="1" ht="15" customHeight="1" outlineLevel="1" x14ac:dyDescent="0.3">
      <c r="B126" s="358" t="str">
        <f t="shared" si="24"/>
        <v>N/A</v>
      </c>
      <c r="C126" s="358"/>
      <c r="D126" s="358"/>
      <c r="E126" s="358"/>
      <c r="F126" s="358"/>
      <c r="G126" s="358"/>
      <c r="H126" s="359" t="str">
        <f t="shared" si="29"/>
        <v>N/A</v>
      </c>
      <c r="I126" s="360"/>
      <c r="J126" s="361"/>
      <c r="K126" s="362" t="str">
        <f t="shared" si="30"/>
        <v>N/A</v>
      </c>
      <c r="L126" s="363"/>
      <c r="M126" s="363"/>
      <c r="N126" s="363"/>
      <c r="O126" s="363"/>
      <c r="P126" s="363"/>
      <c r="Q126" s="363"/>
      <c r="R126" s="363"/>
      <c r="S126" s="363"/>
      <c r="T126" s="363"/>
      <c r="U126" s="363"/>
      <c r="V126" s="363"/>
      <c r="W126" s="363"/>
      <c r="X126" s="363"/>
      <c r="Y126" s="363"/>
      <c r="Z126" s="363"/>
      <c r="AA126" s="363"/>
      <c r="AB126" s="363"/>
      <c r="AC126" s="363"/>
      <c r="AD126" s="364"/>
      <c r="AE126" s="365" t="str">
        <f t="shared" si="27"/>
        <v>N/A</v>
      </c>
      <c r="AF126" s="365"/>
      <c r="AG126" s="365"/>
      <c r="AH126" s="365"/>
      <c r="AI126" s="365"/>
      <c r="AJ126" s="365"/>
      <c r="AK126" s="365"/>
      <c r="AL126" s="365"/>
      <c r="AM126" s="365"/>
      <c r="AN126" s="365" t="str">
        <f t="shared" si="28"/>
        <v>N/A</v>
      </c>
      <c r="AO126" s="365"/>
      <c r="AP126" s="365"/>
      <c r="AQ126" s="365"/>
      <c r="AR126" s="365"/>
      <c r="AS126" s="365"/>
      <c r="AT126" s="365"/>
      <c r="AU126" s="365"/>
      <c r="AV126" s="365"/>
      <c r="AX126" s="95" t="str">
        <f>IFERROR(VLOOKUP(AY126,'Hoteles Participantes'!$D$1:$L$1028,9,0)," ")</f>
        <v/>
      </c>
      <c r="AY126" s="157" t="str">
        <f>'Hoteles Participantes'!D90</f>
        <v>FAPV</v>
      </c>
      <c r="AZ126" s="95" t="str">
        <f>IF(AX126="R",VLOOKUP(AY126,'Hoteles Participantes'!$D$1:$G$1028,3,0),"N/A")</f>
        <v>N/A</v>
      </c>
      <c r="BA126" s="95" t="str">
        <f>IF(AX126="R",VLOOKUP(AY126,'Hoteles Participantes'!$D$1:$G$1028,2,0)," ")</f>
        <v xml:space="preserve"> </v>
      </c>
      <c r="BB126" s="111" t="str">
        <f>IF(AX126="R",VLOOKUP(AY126,'Hoteles Participantes'!$D$1:$K$1028,6,0)," ")</f>
        <v xml:space="preserve"> </v>
      </c>
      <c r="BC126" s="111" t="str">
        <f>IF(AX126="R",VLOOKUP(AY126,'Hoteles Participantes'!$D$1:$K$1028,7,0)," ")</f>
        <v xml:space="preserve"> </v>
      </c>
    </row>
    <row r="127" spans="2:67" s="98" customFormat="1" ht="15" customHeight="1" outlineLevel="1" x14ac:dyDescent="0.3">
      <c r="B127" s="358" t="str">
        <f t="shared" si="24"/>
        <v>N/A</v>
      </c>
      <c r="C127" s="358"/>
      <c r="D127" s="358"/>
      <c r="E127" s="358"/>
      <c r="F127" s="358"/>
      <c r="G127" s="358"/>
      <c r="H127" s="359" t="str">
        <f t="shared" si="29"/>
        <v>N/A</v>
      </c>
      <c r="I127" s="360"/>
      <c r="J127" s="361"/>
      <c r="K127" s="362" t="str">
        <f t="shared" si="30"/>
        <v>N/A</v>
      </c>
      <c r="L127" s="363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  <c r="AA127" s="363"/>
      <c r="AB127" s="363"/>
      <c r="AC127" s="363"/>
      <c r="AD127" s="364"/>
      <c r="AE127" s="365" t="str">
        <f t="shared" si="27"/>
        <v>N/A</v>
      </c>
      <c r="AF127" s="365"/>
      <c r="AG127" s="365"/>
      <c r="AH127" s="365"/>
      <c r="AI127" s="365"/>
      <c r="AJ127" s="365"/>
      <c r="AK127" s="365"/>
      <c r="AL127" s="365"/>
      <c r="AM127" s="365"/>
      <c r="AN127" s="365" t="str">
        <f t="shared" si="28"/>
        <v>N/A</v>
      </c>
      <c r="AO127" s="365"/>
      <c r="AP127" s="365"/>
      <c r="AQ127" s="365"/>
      <c r="AR127" s="365"/>
      <c r="AS127" s="365"/>
      <c r="AT127" s="365"/>
      <c r="AU127" s="365"/>
      <c r="AV127" s="365"/>
      <c r="AX127" s="95" t="str">
        <f>IFERROR(VLOOKUP(AY127,'Hoteles Participantes'!$D$1:$L$1028,9,0)," ")</f>
        <v/>
      </c>
      <c r="AY127" s="157" t="str">
        <f>'Hoteles Participantes'!D91</f>
        <v>FASL</v>
      </c>
      <c r="AZ127" s="95" t="str">
        <f>IF(AX127="R",VLOOKUP(AY127,'Hoteles Participantes'!$D$1:$G$1028,3,0),"N/A")</f>
        <v>N/A</v>
      </c>
      <c r="BA127" s="95" t="str">
        <f>IF(AX127="R",VLOOKUP(AY127,'Hoteles Participantes'!$D$1:$G$1028,2,0)," ")</f>
        <v xml:space="preserve"> </v>
      </c>
      <c r="BB127" s="111" t="str">
        <f>IF(AX127="R",VLOOKUP(AY127,'Hoteles Participantes'!$D$1:$K$1028,6,0)," ")</f>
        <v xml:space="preserve"> </v>
      </c>
      <c r="BC127" s="111" t="str">
        <f>IF(AX127="R",VLOOKUP(AY127,'Hoteles Participantes'!$D$1:$K$1028,7,0)," ")</f>
        <v xml:space="preserve"> </v>
      </c>
    </row>
    <row r="128" spans="2:67" s="98" customFormat="1" ht="15" customHeight="1" outlineLevel="1" x14ac:dyDescent="0.3">
      <c r="B128" s="358" t="str">
        <f t="shared" si="24"/>
        <v>N/A</v>
      </c>
      <c r="C128" s="358"/>
      <c r="D128" s="358"/>
      <c r="E128" s="358"/>
      <c r="F128" s="358"/>
      <c r="G128" s="358"/>
      <c r="H128" s="359" t="str">
        <f t="shared" si="29"/>
        <v>N/A</v>
      </c>
      <c r="I128" s="360"/>
      <c r="J128" s="361"/>
      <c r="K128" s="362" t="str">
        <f t="shared" si="30"/>
        <v>N/A</v>
      </c>
      <c r="L128" s="363"/>
      <c r="M128" s="363"/>
      <c r="N128" s="363"/>
      <c r="O128" s="363"/>
      <c r="P128" s="363"/>
      <c r="Q128" s="363"/>
      <c r="R128" s="363"/>
      <c r="S128" s="363"/>
      <c r="T128" s="363"/>
      <c r="U128" s="363"/>
      <c r="V128" s="363"/>
      <c r="W128" s="363"/>
      <c r="X128" s="363"/>
      <c r="Y128" s="363"/>
      <c r="Z128" s="363"/>
      <c r="AA128" s="363"/>
      <c r="AB128" s="363"/>
      <c r="AC128" s="363"/>
      <c r="AD128" s="364"/>
      <c r="AE128" s="365" t="str">
        <f t="shared" si="27"/>
        <v>N/A</v>
      </c>
      <c r="AF128" s="365"/>
      <c r="AG128" s="365"/>
      <c r="AH128" s="365"/>
      <c r="AI128" s="365"/>
      <c r="AJ128" s="365"/>
      <c r="AK128" s="365"/>
      <c r="AL128" s="365"/>
      <c r="AM128" s="365"/>
      <c r="AN128" s="365" t="str">
        <f t="shared" si="28"/>
        <v>N/A</v>
      </c>
      <c r="AO128" s="365"/>
      <c r="AP128" s="365"/>
      <c r="AQ128" s="365"/>
      <c r="AR128" s="365"/>
      <c r="AS128" s="365"/>
      <c r="AT128" s="365"/>
      <c r="AU128" s="365"/>
      <c r="AV128" s="365"/>
      <c r="AX128" s="95" t="str">
        <f>IFERROR(VLOOKUP(AY128,'Hoteles Participantes'!$D$1:$L$1028,9,0)," ")</f>
        <v/>
      </c>
      <c r="AY128" s="157" t="str">
        <f>'Hoteles Participantes'!D92</f>
        <v>FARF</v>
      </c>
      <c r="AZ128" s="95" t="str">
        <f>IF(AX128="R",VLOOKUP(AY128,'Hoteles Participantes'!$D$1:$G$1028,3,0),"N/A")</f>
        <v>N/A</v>
      </c>
      <c r="BA128" s="95" t="str">
        <f>IF(AX128="R",VLOOKUP(AY128,'Hoteles Participantes'!$D$1:$G$1028,2,0)," ")</f>
        <v xml:space="preserve"> </v>
      </c>
      <c r="BB128" s="111" t="str">
        <f>IF(AX128="R",VLOOKUP(AY128,'Hoteles Participantes'!$D$1:$K$1028,6,0)," ")</f>
        <v xml:space="preserve"> </v>
      </c>
      <c r="BC128" s="111" t="str">
        <f>IF(AX128="R",VLOOKUP(AY128,'Hoteles Participantes'!$D$1:$K$1028,7,0)," ")</f>
        <v xml:space="preserve"> </v>
      </c>
    </row>
    <row r="129" spans="2:55" s="98" customFormat="1" ht="15" customHeight="1" outlineLevel="1" x14ac:dyDescent="0.3">
      <c r="B129" s="358">
        <f t="shared" si="24"/>
        <v>0</v>
      </c>
      <c r="C129" s="358"/>
      <c r="D129" s="358"/>
      <c r="E129" s="358"/>
      <c r="F129" s="358"/>
      <c r="G129" s="358"/>
      <c r="H129" s="359" t="str">
        <f t="shared" si="29"/>
        <v>FAVZ</v>
      </c>
      <c r="I129" s="360"/>
      <c r="J129" s="361"/>
      <c r="K129" s="362" t="str">
        <f t="shared" si="30"/>
        <v>Fiesta Americana Veracruz</v>
      </c>
      <c r="L129" s="363"/>
      <c r="M129" s="363"/>
      <c r="N129" s="363"/>
      <c r="O129" s="363"/>
      <c r="P129" s="363"/>
      <c r="Q129" s="363"/>
      <c r="R129" s="363"/>
      <c r="S129" s="363"/>
      <c r="T129" s="363"/>
      <c r="U129" s="363"/>
      <c r="V129" s="363"/>
      <c r="W129" s="363"/>
      <c r="X129" s="363"/>
      <c r="Y129" s="363"/>
      <c r="Z129" s="363"/>
      <c r="AA129" s="363"/>
      <c r="AB129" s="363"/>
      <c r="AC129" s="363"/>
      <c r="AD129" s="364"/>
      <c r="AE129" s="365">
        <f t="shared" si="27"/>
        <v>0</v>
      </c>
      <c r="AF129" s="365"/>
      <c r="AG129" s="365"/>
      <c r="AH129" s="365"/>
      <c r="AI129" s="365"/>
      <c r="AJ129" s="365"/>
      <c r="AK129" s="365"/>
      <c r="AL129" s="365"/>
      <c r="AM129" s="365"/>
      <c r="AN129" s="365">
        <f t="shared" si="28"/>
        <v>0</v>
      </c>
      <c r="AO129" s="365"/>
      <c r="AP129" s="365"/>
      <c r="AQ129" s="365"/>
      <c r="AR129" s="365"/>
      <c r="AS129" s="365"/>
      <c r="AT129" s="365"/>
      <c r="AU129" s="365"/>
      <c r="AV129" s="365"/>
      <c r="AX129" s="95" t="str">
        <f>IFERROR(VLOOKUP(AY129,'Hoteles Participantes'!$D$1:$L$1028,9,0)," ")</f>
        <v>R</v>
      </c>
      <c r="AY129" s="157" t="str">
        <f>'Hoteles Participantes'!D93</f>
        <v>FAVZ</v>
      </c>
      <c r="AZ129" s="95">
        <f>IF(AX129="R",VLOOKUP(AY129,'Hoteles Participantes'!$D$1:$G$1028,3,0),"N/A")</f>
        <v>0</v>
      </c>
      <c r="BA129" s="95" t="str">
        <f>IF(AX129="R",VLOOKUP(AY129,'Hoteles Participantes'!$D$1:$G$1028,2,0)," ")</f>
        <v>Fiesta Americana Veracruz</v>
      </c>
      <c r="BB129" s="111">
        <f>IF(AX129="R",VLOOKUP(AY129,'Hoteles Participantes'!$D$1:$K$1028,6,0)," ")</f>
        <v>0</v>
      </c>
      <c r="BC129" s="111">
        <f>IF(AX129="R",VLOOKUP(AY129,'Hoteles Participantes'!$D$1:$K$1028,7,0)," ")</f>
        <v>0</v>
      </c>
    </row>
    <row r="130" spans="2:55" s="98" customFormat="1" ht="15" customHeight="1" outlineLevel="1" x14ac:dyDescent="0.3">
      <c r="B130" s="358" t="str">
        <f t="shared" ref="B130:B131" si="36">IF(AX130="R",AZ130,"N/A")</f>
        <v>N/A</v>
      </c>
      <c r="C130" s="358"/>
      <c r="D130" s="358"/>
      <c r="E130" s="358"/>
      <c r="F130" s="358"/>
      <c r="G130" s="358"/>
      <c r="H130" s="359" t="str">
        <f t="shared" ref="H130:H131" si="37">IF(AX130="R",AY130,"N/A")</f>
        <v>N/A</v>
      </c>
      <c r="I130" s="360"/>
      <c r="J130" s="361"/>
      <c r="K130" s="362" t="str">
        <f t="shared" ref="K130:K131" si="38">IF(AX130="R",BA130,"N/A")</f>
        <v>N/A</v>
      </c>
      <c r="L130" s="363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63"/>
      <c r="Z130" s="363"/>
      <c r="AA130" s="363"/>
      <c r="AB130" s="363"/>
      <c r="AC130" s="363"/>
      <c r="AD130" s="364"/>
      <c r="AE130" s="365" t="str">
        <f t="shared" ref="AE130:AE131" si="39">IF(AX130="R",BB130,"N/A")</f>
        <v>N/A</v>
      </c>
      <c r="AF130" s="365"/>
      <c r="AG130" s="365"/>
      <c r="AH130" s="365"/>
      <c r="AI130" s="365"/>
      <c r="AJ130" s="365"/>
      <c r="AK130" s="365"/>
      <c r="AL130" s="365"/>
      <c r="AM130" s="365"/>
      <c r="AN130" s="365" t="str">
        <f t="shared" ref="AN130:AN131" si="40">IF(AX130="R",BC130,"N/A")</f>
        <v>N/A</v>
      </c>
      <c r="AO130" s="365"/>
      <c r="AP130" s="365"/>
      <c r="AQ130" s="365"/>
      <c r="AR130" s="365"/>
      <c r="AS130" s="365"/>
      <c r="AT130" s="365"/>
      <c r="AU130" s="365"/>
      <c r="AV130" s="365"/>
      <c r="AX130" s="95" t="str">
        <f>IFERROR(VLOOKUP(AY130,'Hoteles Participantes'!$D$1:$L$1028,9,0)," ")</f>
        <v/>
      </c>
      <c r="AY130" s="157" t="str">
        <f>'Hoteles Participantes'!D94</f>
        <v>FACA</v>
      </c>
      <c r="AZ130" s="95" t="str">
        <f>IF(AX130="R",VLOOKUP(AY130,'Hoteles Participantes'!$D$1:$G$1028,3,0),"N/A")</f>
        <v>N/A</v>
      </c>
      <c r="BA130" s="95" t="str">
        <f>IF(AX130="R",VLOOKUP(AY130,'Hoteles Participantes'!$D$1:$G$1028,2,0)," ")</f>
        <v xml:space="preserve"> </v>
      </c>
      <c r="BB130" s="111" t="str">
        <f>IF(AX130="R",VLOOKUP(AY130,'Hoteles Participantes'!$D$1:$K$1028,6,0)," ")</f>
        <v xml:space="preserve"> </v>
      </c>
      <c r="BC130" s="111" t="str">
        <f>IF(AX130="R",VLOOKUP(AY130,'Hoteles Participantes'!$D$1:$K$1028,7,0)," ")</f>
        <v xml:space="preserve"> </v>
      </c>
    </row>
    <row r="131" spans="2:55" s="98" customFormat="1" ht="15" customHeight="1" outlineLevel="1" x14ac:dyDescent="0.3">
      <c r="B131" s="358" t="str">
        <f t="shared" si="36"/>
        <v>N/A</v>
      </c>
      <c r="C131" s="358"/>
      <c r="D131" s="358"/>
      <c r="E131" s="358"/>
      <c r="F131" s="358"/>
      <c r="G131" s="358"/>
      <c r="H131" s="359" t="str">
        <f t="shared" si="37"/>
        <v>N/A</v>
      </c>
      <c r="I131" s="360"/>
      <c r="J131" s="361"/>
      <c r="K131" s="362" t="str">
        <f t="shared" si="38"/>
        <v>N/A</v>
      </c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63"/>
      <c r="Z131" s="363"/>
      <c r="AA131" s="363"/>
      <c r="AB131" s="363"/>
      <c r="AC131" s="363"/>
      <c r="AD131" s="364"/>
      <c r="AE131" s="365" t="str">
        <f t="shared" si="39"/>
        <v>N/A</v>
      </c>
      <c r="AF131" s="365"/>
      <c r="AG131" s="365"/>
      <c r="AH131" s="365"/>
      <c r="AI131" s="365"/>
      <c r="AJ131" s="365"/>
      <c r="AK131" s="365"/>
      <c r="AL131" s="365"/>
      <c r="AM131" s="365"/>
      <c r="AN131" s="365" t="str">
        <f t="shared" si="40"/>
        <v>N/A</v>
      </c>
      <c r="AO131" s="365"/>
      <c r="AP131" s="365"/>
      <c r="AQ131" s="365"/>
      <c r="AR131" s="365"/>
      <c r="AS131" s="365"/>
      <c r="AT131" s="365"/>
      <c r="AU131" s="365"/>
      <c r="AV131" s="365"/>
      <c r="AX131" s="95" t="str">
        <f>IFERROR(VLOOKUP(AY131,'Hoteles Participantes'!$D$1:$L$1028,9,0)," ")</f>
        <v/>
      </c>
      <c r="AY131" s="157" t="str">
        <f>'Hoteles Participantes'!D95</f>
        <v>FACU</v>
      </c>
      <c r="AZ131" s="95" t="str">
        <f>IF(AX131="R",VLOOKUP(AY131,'Hoteles Participantes'!$D$1:$G$1028,3,0),"N/A")</f>
        <v>N/A</v>
      </c>
      <c r="BA131" s="95" t="str">
        <f>IF(AX131="R",VLOOKUP(AY131,'Hoteles Participantes'!$D$1:$G$1028,2,0)," ")</f>
        <v xml:space="preserve"> </v>
      </c>
      <c r="BB131" s="111" t="str">
        <f>IF(AX131="R",VLOOKUP(AY131,'Hoteles Participantes'!$D$1:$K$1028,6,0)," ")</f>
        <v xml:space="preserve"> </v>
      </c>
      <c r="BC131" s="111" t="str">
        <f>IF(AX131="R",VLOOKUP(AY131,'Hoteles Participantes'!$D$1:$K$1028,7,0)," ")</f>
        <v xml:space="preserve"> </v>
      </c>
    </row>
    <row r="132" spans="2:55" s="98" customFormat="1" ht="15" customHeight="1" outlineLevel="1" x14ac:dyDescent="0.3">
      <c r="AX132" s="95"/>
      <c r="AY132" s="157"/>
      <c r="AZ132" s="95"/>
      <c r="BA132" s="95"/>
      <c r="BB132" s="111"/>
      <c r="BC132" s="111"/>
    </row>
    <row r="133" spans="2:55" s="98" customFormat="1" ht="20.100000000000001" customHeight="1" outlineLevel="1" x14ac:dyDescent="0.4">
      <c r="B133" s="388" t="s">
        <v>76</v>
      </c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89"/>
      <c r="AA133" s="389"/>
      <c r="AB133" s="389"/>
      <c r="AC133" s="389"/>
      <c r="AD133" s="389"/>
      <c r="AE133" s="389"/>
      <c r="AF133" s="389"/>
      <c r="AG133" s="389"/>
      <c r="AH133" s="389"/>
      <c r="AI133" s="389"/>
      <c r="AJ133" s="389"/>
      <c r="AK133" s="389"/>
      <c r="AL133" s="389"/>
      <c r="AM133" s="389"/>
      <c r="AN133" s="389"/>
      <c r="AO133" s="389"/>
      <c r="AP133" s="389"/>
      <c r="AQ133" s="389"/>
      <c r="AR133" s="389"/>
      <c r="AS133" s="389"/>
      <c r="AT133" s="389"/>
      <c r="AU133" s="389"/>
      <c r="AV133" s="390"/>
      <c r="AX133" s="95"/>
      <c r="AY133" s="158"/>
      <c r="AZ133" s="95"/>
      <c r="BA133" s="95"/>
      <c r="BB133" s="111"/>
      <c r="BC133" s="111"/>
    </row>
    <row r="134" spans="2:55" s="98" customFormat="1" ht="15" customHeight="1" outlineLevel="1" x14ac:dyDescent="0.3">
      <c r="B134" s="391" t="s">
        <v>389</v>
      </c>
      <c r="C134" s="392"/>
      <c r="D134" s="392"/>
      <c r="E134" s="392"/>
      <c r="F134" s="392"/>
      <c r="G134" s="392"/>
      <c r="H134" s="161" t="s">
        <v>441</v>
      </c>
      <c r="I134" s="161"/>
      <c r="J134" s="392" t="s">
        <v>386</v>
      </c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W134" s="392"/>
      <c r="X134" s="392"/>
      <c r="Y134" s="392"/>
      <c r="Z134" s="392"/>
      <c r="AA134" s="392"/>
      <c r="AB134" s="392"/>
      <c r="AC134" s="392"/>
      <c r="AD134" s="161"/>
      <c r="AE134" s="392" t="s">
        <v>387</v>
      </c>
      <c r="AF134" s="392"/>
      <c r="AG134" s="392"/>
      <c r="AH134" s="392"/>
      <c r="AI134" s="392"/>
      <c r="AJ134" s="392"/>
      <c r="AK134" s="392"/>
      <c r="AL134" s="392"/>
      <c r="AM134" s="392"/>
      <c r="AN134" s="392" t="s">
        <v>388</v>
      </c>
      <c r="AO134" s="392"/>
      <c r="AP134" s="392"/>
      <c r="AQ134" s="392"/>
      <c r="AR134" s="392"/>
      <c r="AS134" s="392"/>
      <c r="AT134" s="392"/>
      <c r="AU134" s="392"/>
      <c r="AV134" s="393"/>
      <c r="AX134" s="95"/>
      <c r="AY134" s="158"/>
      <c r="AZ134" s="95"/>
      <c r="BA134" s="95"/>
      <c r="BB134" s="111"/>
      <c r="BC134" s="111"/>
    </row>
    <row r="135" spans="2:55" s="98" customFormat="1" ht="15" customHeight="1" outlineLevel="1" x14ac:dyDescent="0.3">
      <c r="B135" s="358" t="str">
        <f t="shared" ref="B135:B202" si="41">IF(AX135="R",AZ135,"N/A")</f>
        <v>N/A</v>
      </c>
      <c r="C135" s="358"/>
      <c r="D135" s="358"/>
      <c r="E135" s="358"/>
      <c r="F135" s="358"/>
      <c r="G135" s="358"/>
      <c r="H135" s="359" t="str">
        <f t="shared" ref="H135" si="42">IF(AX135="R",AY135,"N/A")</f>
        <v>N/A</v>
      </c>
      <c r="I135" s="360"/>
      <c r="J135" s="361"/>
      <c r="K135" s="362" t="str">
        <f t="shared" ref="K135" si="43">IF(AX135="R",BA135,"N/A")</f>
        <v>N/A</v>
      </c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363"/>
      <c r="Z135" s="363"/>
      <c r="AA135" s="363"/>
      <c r="AB135" s="363"/>
      <c r="AC135" s="363"/>
      <c r="AD135" s="364"/>
      <c r="AE135" s="365" t="str">
        <f t="shared" ref="AE135:AE202" si="44">IF(AX135="R",BB135,"N/A")</f>
        <v>N/A</v>
      </c>
      <c r="AF135" s="365"/>
      <c r="AG135" s="365"/>
      <c r="AH135" s="365"/>
      <c r="AI135" s="365"/>
      <c r="AJ135" s="365"/>
      <c r="AK135" s="365"/>
      <c r="AL135" s="365"/>
      <c r="AM135" s="365"/>
      <c r="AN135" s="365" t="str">
        <f t="shared" ref="AN135:AN202" si="45">IF(AX135="R",BC135,"N/A")</f>
        <v>N/A</v>
      </c>
      <c r="AO135" s="365"/>
      <c r="AP135" s="365"/>
      <c r="AQ135" s="365"/>
      <c r="AR135" s="365"/>
      <c r="AS135" s="365"/>
      <c r="AT135" s="365"/>
      <c r="AU135" s="365"/>
      <c r="AV135" s="365"/>
      <c r="AX135" s="95" t="str">
        <f>IFERROR(VLOOKUP(AY135,'Hoteles Participantes'!$D$1:$L$1028,9,0)," ")</f>
        <v/>
      </c>
      <c r="AY135" s="157" t="str">
        <f>'Hoteles Participantes'!D2</f>
        <v>FIAPT</v>
      </c>
      <c r="AZ135" s="95" t="str">
        <f>IF(AX135="R",VLOOKUP(AY135,'Hoteles Participantes'!$D$1:$G$1028,3,0),"N/A")</f>
        <v>N/A</v>
      </c>
      <c r="BA135" s="95" t="str">
        <f>IF(AX135="R",VLOOKUP(AY135,'Hoteles Participantes'!$D$1:$G$1028,2,0)," ")</f>
        <v xml:space="preserve"> </v>
      </c>
      <c r="BB135" s="111" t="str">
        <f>IF(AX135="R",VLOOKUP(AY135,'Hoteles Participantes'!$D$1:$K$1028,6,0)," ")</f>
        <v xml:space="preserve"> </v>
      </c>
      <c r="BC135" s="111" t="str">
        <f>IF(AX135="R",VLOOKUP(AY135,'Hoteles Participantes'!$D$1:$K$1028,7,0)," ")</f>
        <v xml:space="preserve"> </v>
      </c>
    </row>
    <row r="136" spans="2:55" s="98" customFormat="1" ht="15" customHeight="1" outlineLevel="1" x14ac:dyDescent="0.3">
      <c r="B136" s="358" t="str">
        <f t="shared" si="41"/>
        <v>N/A</v>
      </c>
      <c r="C136" s="358"/>
      <c r="D136" s="358"/>
      <c r="E136" s="358"/>
      <c r="F136" s="358"/>
      <c r="G136" s="358"/>
      <c r="H136" s="359" t="str">
        <f t="shared" ref="H136:H201" si="46">IF(AX136="R",AY136,"N/A")</f>
        <v>N/A</v>
      </c>
      <c r="I136" s="360"/>
      <c r="J136" s="361"/>
      <c r="K136" s="362" t="str">
        <f t="shared" ref="K136:K201" si="47">IF(AX136="R",BA136,"N/A")</f>
        <v>N/A</v>
      </c>
      <c r="L136" s="363"/>
      <c r="M136" s="363"/>
      <c r="N136" s="363"/>
      <c r="O136" s="363"/>
      <c r="P136" s="363"/>
      <c r="Q136" s="363"/>
      <c r="R136" s="363"/>
      <c r="S136" s="363"/>
      <c r="T136" s="363"/>
      <c r="U136" s="363"/>
      <c r="V136" s="363"/>
      <c r="W136" s="363"/>
      <c r="X136" s="363"/>
      <c r="Y136" s="363"/>
      <c r="Z136" s="363"/>
      <c r="AA136" s="363"/>
      <c r="AB136" s="363"/>
      <c r="AC136" s="363"/>
      <c r="AD136" s="364"/>
      <c r="AE136" s="365" t="str">
        <f t="shared" si="44"/>
        <v>N/A</v>
      </c>
      <c r="AF136" s="365"/>
      <c r="AG136" s="365"/>
      <c r="AH136" s="365"/>
      <c r="AI136" s="365"/>
      <c r="AJ136" s="365"/>
      <c r="AK136" s="365"/>
      <c r="AL136" s="365"/>
      <c r="AM136" s="365"/>
      <c r="AN136" s="365" t="str">
        <f t="shared" si="45"/>
        <v>N/A</v>
      </c>
      <c r="AO136" s="365"/>
      <c r="AP136" s="365"/>
      <c r="AQ136" s="365"/>
      <c r="AR136" s="365"/>
      <c r="AS136" s="365"/>
      <c r="AT136" s="365"/>
      <c r="AU136" s="365"/>
      <c r="AV136" s="365"/>
      <c r="AX136" s="95" t="str">
        <f>IFERROR(VLOOKUP(AY136,'Hoteles Participantes'!$D$1:$L$1028,9,0)," ")</f>
        <v/>
      </c>
      <c r="AY136" s="232" t="str">
        <f>'Hoteles Participantes'!D3</f>
        <v>FIAGS</v>
      </c>
      <c r="AZ136" s="230" t="str">
        <f>IF(AX136="R",VLOOKUP(AY136,'Hoteles Participantes'!$D$1:$G$1028,3,0),"N/A")</f>
        <v>N/A</v>
      </c>
      <c r="BA136" s="95" t="str">
        <f>IF(AX136="R",VLOOKUP(AY136,'Hoteles Participantes'!$D$1:$G$1028,2,0)," ")</f>
        <v xml:space="preserve"> </v>
      </c>
      <c r="BB136" s="111" t="str">
        <f>IF(AX136="R",VLOOKUP(AY136,'Hoteles Participantes'!$D$1:$K$1028,6,0)," ")</f>
        <v xml:space="preserve"> </v>
      </c>
      <c r="BC136" s="111" t="str">
        <f>IF(AX136="R",VLOOKUP(AY136,'Hoteles Participantes'!$D$1:$K$1028,7,0)," ")</f>
        <v xml:space="preserve"> </v>
      </c>
    </row>
    <row r="137" spans="2:55" s="98" customFormat="1" ht="15" customHeight="1" outlineLevel="1" x14ac:dyDescent="0.3">
      <c r="B137" s="358" t="str">
        <f t="shared" ref="B137" si="48">IF(AX137="R",AZ137,"N/A")</f>
        <v>N/A</v>
      </c>
      <c r="C137" s="358"/>
      <c r="D137" s="358"/>
      <c r="E137" s="358"/>
      <c r="F137" s="358"/>
      <c r="G137" s="358"/>
      <c r="H137" s="359" t="str">
        <f t="shared" si="46"/>
        <v>N/A</v>
      </c>
      <c r="I137" s="360"/>
      <c r="J137" s="361"/>
      <c r="K137" s="362" t="str">
        <f t="shared" si="47"/>
        <v>N/A</v>
      </c>
      <c r="L137" s="363"/>
      <c r="M137" s="363"/>
      <c r="N137" s="363"/>
      <c r="O137" s="363"/>
      <c r="P137" s="363"/>
      <c r="Q137" s="363"/>
      <c r="R137" s="363"/>
      <c r="S137" s="363"/>
      <c r="T137" s="363"/>
      <c r="U137" s="363"/>
      <c r="V137" s="363"/>
      <c r="W137" s="363"/>
      <c r="X137" s="363"/>
      <c r="Y137" s="363"/>
      <c r="Z137" s="363"/>
      <c r="AA137" s="363"/>
      <c r="AB137" s="363"/>
      <c r="AC137" s="363"/>
      <c r="AD137" s="364"/>
      <c r="AE137" s="365" t="str">
        <f t="shared" ref="AE137" si="49">IF(AX137="R",BB137,"N/A")</f>
        <v>N/A</v>
      </c>
      <c r="AF137" s="365"/>
      <c r="AG137" s="365"/>
      <c r="AH137" s="365"/>
      <c r="AI137" s="365"/>
      <c r="AJ137" s="365"/>
      <c r="AK137" s="365"/>
      <c r="AL137" s="365"/>
      <c r="AM137" s="365"/>
      <c r="AN137" s="365" t="str">
        <f t="shared" ref="AN137" si="50">IF(AX137="R",BC137,"N/A")</f>
        <v>N/A</v>
      </c>
      <c r="AO137" s="365"/>
      <c r="AP137" s="365"/>
      <c r="AQ137" s="365"/>
      <c r="AR137" s="365"/>
      <c r="AS137" s="365"/>
      <c r="AT137" s="365"/>
      <c r="AU137" s="365"/>
      <c r="AV137" s="365"/>
      <c r="AX137" s="95" t="str">
        <f>IFERROR(VLOOKUP(AY137,'Hoteles Participantes'!$D$1:$L$1028,9,0)," ")</f>
        <v/>
      </c>
      <c r="AY137" s="232" t="str">
        <f>'Hoteles Participantes'!D4</f>
        <v>FIAGP</v>
      </c>
      <c r="AZ137" s="230" t="str">
        <f>IF(AX137="R",VLOOKUP(AY137,'Hoteles Participantes'!$D$1:$G$1028,3,0),"N/A")</f>
        <v>N/A</v>
      </c>
      <c r="BA137" s="95" t="str">
        <f>IF(AX137="R",VLOOKUP(AY137,'Hoteles Participantes'!$D$1:$G$1028,2,0)," ")</f>
        <v xml:space="preserve"> </v>
      </c>
      <c r="BB137" s="111" t="str">
        <f>IF(AX137="R",VLOOKUP(AY137,'Hoteles Participantes'!$D$1:$K$1028,6,0)," ")</f>
        <v xml:space="preserve"> </v>
      </c>
      <c r="BC137" s="111" t="str">
        <f>IF(AX137="R",VLOOKUP(AY137,'Hoteles Participantes'!$D$1:$K$1028,7,0)," ")</f>
        <v xml:space="preserve"> </v>
      </c>
    </row>
    <row r="138" spans="2:55" s="98" customFormat="1" ht="15" customHeight="1" outlineLevel="1" x14ac:dyDescent="0.3">
      <c r="B138" s="358" t="str">
        <f t="shared" si="41"/>
        <v>N/A</v>
      </c>
      <c r="C138" s="358"/>
      <c r="D138" s="358"/>
      <c r="E138" s="358"/>
      <c r="F138" s="358"/>
      <c r="G138" s="358"/>
      <c r="H138" s="359" t="str">
        <f t="shared" si="46"/>
        <v>N/A</v>
      </c>
      <c r="I138" s="360"/>
      <c r="J138" s="361"/>
      <c r="K138" s="362" t="str">
        <f t="shared" si="47"/>
        <v>N/A</v>
      </c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363"/>
      <c r="Z138" s="363"/>
      <c r="AA138" s="363"/>
      <c r="AB138" s="363"/>
      <c r="AC138" s="363"/>
      <c r="AD138" s="364"/>
      <c r="AE138" s="365" t="str">
        <f t="shared" si="44"/>
        <v>N/A</v>
      </c>
      <c r="AF138" s="365"/>
      <c r="AG138" s="365"/>
      <c r="AH138" s="365"/>
      <c r="AI138" s="365"/>
      <c r="AJ138" s="365"/>
      <c r="AK138" s="365"/>
      <c r="AL138" s="365"/>
      <c r="AM138" s="365"/>
      <c r="AN138" s="365" t="str">
        <f t="shared" si="45"/>
        <v>N/A</v>
      </c>
      <c r="AO138" s="365"/>
      <c r="AP138" s="365"/>
      <c r="AQ138" s="365"/>
      <c r="AR138" s="365"/>
      <c r="AS138" s="365"/>
      <c r="AT138" s="365"/>
      <c r="AU138" s="365"/>
      <c r="AV138" s="365"/>
      <c r="AX138" s="95" t="str">
        <f>IFERROR(VLOOKUP(AY138,'Hoteles Participantes'!$D$1:$L$1028,9,0)," ")</f>
        <v/>
      </c>
      <c r="AY138" s="232" t="str">
        <f>'Hoteles Participantes'!D5</f>
        <v xml:space="preserve">FIBUE </v>
      </c>
      <c r="AZ138" s="230" t="str">
        <f>IF(AX138="R",VLOOKUP(AY138,'Hoteles Participantes'!$D$1:$G$1028,3,0),"N/A")</f>
        <v>N/A</v>
      </c>
      <c r="BA138" s="95" t="str">
        <f>IF(AX138="R",VLOOKUP(AY138,'Hoteles Participantes'!$D$1:$G$1028,2,0)," ")</f>
        <v xml:space="preserve"> </v>
      </c>
      <c r="BB138" s="111" t="str">
        <f>IF(AX138="R",VLOOKUP(AY138,'Hoteles Participantes'!$D$1:$K$1028,6,0)," ")</f>
        <v xml:space="preserve"> </v>
      </c>
      <c r="BC138" s="111" t="str">
        <f>IF(AX138="R",VLOOKUP(AY138,'Hoteles Participantes'!$D$1:$K$1028,7,0)," ")</f>
        <v xml:space="preserve"> </v>
      </c>
    </row>
    <row r="139" spans="2:55" s="98" customFormat="1" ht="15" customHeight="1" outlineLevel="1" x14ac:dyDescent="0.3">
      <c r="B139" s="358" t="str">
        <f t="shared" si="41"/>
        <v>N/A</v>
      </c>
      <c r="C139" s="358"/>
      <c r="D139" s="358"/>
      <c r="E139" s="358"/>
      <c r="F139" s="358"/>
      <c r="G139" s="358"/>
      <c r="H139" s="359" t="str">
        <f t="shared" si="46"/>
        <v>N/A</v>
      </c>
      <c r="I139" s="360"/>
      <c r="J139" s="361"/>
      <c r="K139" s="362" t="str">
        <f t="shared" si="47"/>
        <v>N/A</v>
      </c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63"/>
      <c r="Z139" s="363"/>
      <c r="AA139" s="363"/>
      <c r="AB139" s="363"/>
      <c r="AC139" s="363"/>
      <c r="AD139" s="364"/>
      <c r="AE139" s="365" t="str">
        <f t="shared" si="44"/>
        <v>N/A</v>
      </c>
      <c r="AF139" s="365"/>
      <c r="AG139" s="365"/>
      <c r="AH139" s="365"/>
      <c r="AI139" s="365"/>
      <c r="AJ139" s="365"/>
      <c r="AK139" s="365"/>
      <c r="AL139" s="365"/>
      <c r="AM139" s="365"/>
      <c r="AN139" s="365" t="str">
        <f t="shared" si="45"/>
        <v>N/A</v>
      </c>
      <c r="AO139" s="365"/>
      <c r="AP139" s="365"/>
      <c r="AQ139" s="365"/>
      <c r="AR139" s="365"/>
      <c r="AS139" s="365"/>
      <c r="AT139" s="365"/>
      <c r="AU139" s="365"/>
      <c r="AV139" s="365"/>
      <c r="AX139" s="95" t="str">
        <f>IFERROR(VLOOKUP(AY139,'Hoteles Participantes'!$D$1:$L$1028,9,0)," ")</f>
        <v/>
      </c>
      <c r="AY139" s="232" t="str">
        <f>'Hoteles Participantes'!D6</f>
        <v>FICUC</v>
      </c>
      <c r="AZ139" s="230" t="str">
        <f>IF(AX139="R",VLOOKUP(AY139,'Hoteles Participantes'!$D$1:$G$1028,3,0),"N/A")</f>
        <v>N/A</v>
      </c>
      <c r="BA139" s="95" t="str">
        <f>IF(AX139="R",VLOOKUP(AY139,'Hoteles Participantes'!$D$1:$G$1028,2,0)," ")</f>
        <v xml:space="preserve"> </v>
      </c>
      <c r="BB139" s="111" t="str">
        <f>IF(AX139="R",VLOOKUP(AY139,'Hoteles Participantes'!$D$1:$K$1028,6,0)," ")</f>
        <v xml:space="preserve"> </v>
      </c>
      <c r="BC139" s="111" t="str">
        <f>IF(AX139="R",VLOOKUP(AY139,'Hoteles Participantes'!$D$1:$K$1028,7,0)," ")</f>
        <v xml:space="preserve"> </v>
      </c>
    </row>
    <row r="140" spans="2:55" s="98" customFormat="1" ht="15" customHeight="1" outlineLevel="1" x14ac:dyDescent="0.3">
      <c r="B140" s="358" t="str">
        <f t="shared" si="41"/>
        <v>N/A</v>
      </c>
      <c r="C140" s="358"/>
      <c r="D140" s="358"/>
      <c r="E140" s="358"/>
      <c r="F140" s="358"/>
      <c r="G140" s="358"/>
      <c r="H140" s="359" t="str">
        <f t="shared" si="46"/>
        <v>N/A</v>
      </c>
      <c r="I140" s="360"/>
      <c r="J140" s="361"/>
      <c r="K140" s="362" t="str">
        <f t="shared" si="47"/>
        <v>N/A</v>
      </c>
      <c r="L140" s="363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63"/>
      <c r="Z140" s="363"/>
      <c r="AA140" s="363"/>
      <c r="AB140" s="363"/>
      <c r="AC140" s="363"/>
      <c r="AD140" s="364"/>
      <c r="AE140" s="365" t="str">
        <f t="shared" si="44"/>
        <v>N/A</v>
      </c>
      <c r="AF140" s="365"/>
      <c r="AG140" s="365"/>
      <c r="AH140" s="365"/>
      <c r="AI140" s="365"/>
      <c r="AJ140" s="365"/>
      <c r="AK140" s="365"/>
      <c r="AL140" s="365"/>
      <c r="AM140" s="365"/>
      <c r="AN140" s="365" t="str">
        <f t="shared" si="45"/>
        <v>N/A</v>
      </c>
      <c r="AO140" s="365"/>
      <c r="AP140" s="365"/>
      <c r="AQ140" s="365"/>
      <c r="AR140" s="365"/>
      <c r="AS140" s="365"/>
      <c r="AT140" s="365"/>
      <c r="AU140" s="365"/>
      <c r="AV140" s="365"/>
      <c r="AX140" s="95" t="str">
        <f>IFERROR(VLOOKUP(AY140,'Hoteles Participantes'!$D$1:$L$1028,9,0)," ")</f>
        <v/>
      </c>
      <c r="AY140" s="232" t="str">
        <f>'Hoteles Participantes'!D7</f>
        <v>FICEG</v>
      </c>
      <c r="AZ140" s="230" t="str">
        <f>IF(AX140="R",VLOOKUP(AY140,'Hoteles Participantes'!$D$1:$G$1028,3,0),"N/A")</f>
        <v>N/A</v>
      </c>
      <c r="BA140" s="95" t="str">
        <f>IF(AX140="R",VLOOKUP(AY140,'Hoteles Participantes'!$D$1:$G$1028,2,0)," ")</f>
        <v xml:space="preserve"> </v>
      </c>
      <c r="BB140" s="111" t="str">
        <f>IF(AX140="R",VLOOKUP(AY140,'Hoteles Participantes'!$D$1:$K$1028,6,0)," ")</f>
        <v xml:space="preserve"> </v>
      </c>
      <c r="BC140" s="111" t="str">
        <f>IF(AX140="R",VLOOKUP(AY140,'Hoteles Participantes'!$D$1:$K$1028,7,0)," ")</f>
        <v xml:space="preserve"> </v>
      </c>
    </row>
    <row r="141" spans="2:55" s="98" customFormat="1" ht="15" customHeight="1" outlineLevel="1" x14ac:dyDescent="0.3">
      <c r="B141" s="358" t="str">
        <f t="shared" si="41"/>
        <v>N/A</v>
      </c>
      <c r="C141" s="358"/>
      <c r="D141" s="358"/>
      <c r="E141" s="358"/>
      <c r="F141" s="358"/>
      <c r="G141" s="358"/>
      <c r="H141" s="359" t="str">
        <f t="shared" si="46"/>
        <v>N/A</v>
      </c>
      <c r="I141" s="360"/>
      <c r="J141" s="361"/>
      <c r="K141" s="362" t="str">
        <f t="shared" si="47"/>
        <v>N/A</v>
      </c>
      <c r="L141" s="363"/>
      <c r="M141" s="363"/>
      <c r="N141" s="363"/>
      <c r="O141" s="363"/>
      <c r="P141" s="363"/>
      <c r="Q141" s="363"/>
      <c r="R141" s="363"/>
      <c r="S141" s="363"/>
      <c r="T141" s="363"/>
      <c r="U141" s="363"/>
      <c r="V141" s="363"/>
      <c r="W141" s="363"/>
      <c r="X141" s="363"/>
      <c r="Y141" s="363"/>
      <c r="Z141" s="363"/>
      <c r="AA141" s="363"/>
      <c r="AB141" s="363"/>
      <c r="AC141" s="363"/>
      <c r="AD141" s="364"/>
      <c r="AE141" s="365" t="str">
        <f t="shared" si="44"/>
        <v>N/A</v>
      </c>
      <c r="AF141" s="365"/>
      <c r="AG141" s="365"/>
      <c r="AH141" s="365"/>
      <c r="AI141" s="365"/>
      <c r="AJ141" s="365"/>
      <c r="AK141" s="365"/>
      <c r="AL141" s="365"/>
      <c r="AM141" s="365"/>
      <c r="AN141" s="365" t="str">
        <f t="shared" si="45"/>
        <v>N/A</v>
      </c>
      <c r="AO141" s="365"/>
      <c r="AP141" s="365"/>
      <c r="AQ141" s="365"/>
      <c r="AR141" s="365"/>
      <c r="AS141" s="365"/>
      <c r="AT141" s="365"/>
      <c r="AU141" s="365"/>
      <c r="AV141" s="365"/>
      <c r="AX141" s="95" t="str">
        <f>IFERROR(VLOOKUP(AY141,'Hoteles Participantes'!$D$1:$L$1028,9,0)," ")</f>
        <v/>
      </c>
      <c r="AY141" s="232" t="str">
        <f>'Hoteles Participantes'!D8</f>
        <v>FICEN</v>
      </c>
      <c r="AZ141" s="230" t="str">
        <f>IF(AX141="R",VLOOKUP(AY141,'Hoteles Participantes'!$D$1:$G$1028,3,0),"N/A")</f>
        <v>N/A</v>
      </c>
      <c r="BA141" s="95" t="str">
        <f>IF(AX141="R",VLOOKUP(AY141,'Hoteles Participantes'!$D$1:$G$1028,2,0)," ")</f>
        <v xml:space="preserve"> </v>
      </c>
      <c r="BB141" s="111" t="str">
        <f>IF(AX141="R",VLOOKUP(AY141,'Hoteles Participantes'!$D$1:$K$1028,6,0)," ")</f>
        <v xml:space="preserve"> </v>
      </c>
      <c r="BC141" s="111" t="str">
        <f>IF(AX141="R",VLOOKUP(AY141,'Hoteles Participantes'!$D$1:$K$1028,7,0)," ")</f>
        <v xml:space="preserve"> </v>
      </c>
    </row>
    <row r="142" spans="2:55" s="98" customFormat="1" ht="15" customHeight="1" outlineLevel="1" x14ac:dyDescent="0.3">
      <c r="B142" s="358" t="str">
        <f t="shared" si="41"/>
        <v>N/A</v>
      </c>
      <c r="C142" s="358"/>
      <c r="D142" s="358"/>
      <c r="E142" s="358"/>
      <c r="F142" s="358"/>
      <c r="G142" s="358"/>
      <c r="H142" s="359" t="str">
        <f t="shared" si="46"/>
        <v>N/A</v>
      </c>
      <c r="I142" s="360"/>
      <c r="J142" s="361"/>
      <c r="K142" s="362" t="str">
        <f t="shared" si="47"/>
        <v>N/A</v>
      </c>
      <c r="L142" s="363"/>
      <c r="M142" s="363"/>
      <c r="N142" s="363"/>
      <c r="O142" s="363"/>
      <c r="P142" s="363"/>
      <c r="Q142" s="363"/>
      <c r="R142" s="363"/>
      <c r="S142" s="363"/>
      <c r="T142" s="363"/>
      <c r="U142" s="363"/>
      <c r="V142" s="363"/>
      <c r="W142" s="363"/>
      <c r="X142" s="363"/>
      <c r="Y142" s="363"/>
      <c r="Z142" s="363"/>
      <c r="AA142" s="363"/>
      <c r="AB142" s="363"/>
      <c r="AC142" s="363"/>
      <c r="AD142" s="364"/>
      <c r="AE142" s="365" t="str">
        <f t="shared" si="44"/>
        <v>N/A</v>
      </c>
      <c r="AF142" s="365"/>
      <c r="AG142" s="365"/>
      <c r="AH142" s="365"/>
      <c r="AI142" s="365"/>
      <c r="AJ142" s="365"/>
      <c r="AK142" s="365"/>
      <c r="AL142" s="365"/>
      <c r="AM142" s="365"/>
      <c r="AN142" s="365" t="str">
        <f t="shared" si="45"/>
        <v>N/A</v>
      </c>
      <c r="AO142" s="365"/>
      <c r="AP142" s="365"/>
      <c r="AQ142" s="365"/>
      <c r="AR142" s="365"/>
      <c r="AS142" s="365"/>
      <c r="AT142" s="365"/>
      <c r="AU142" s="365"/>
      <c r="AV142" s="365"/>
      <c r="AX142" s="95" t="str">
        <f>IFERROR(VLOOKUP(AY142,'Hoteles Participantes'!$D$1:$L$1028,9,0)," ")</f>
        <v/>
      </c>
      <c r="AY142" s="232" t="str">
        <f>'Hoteles Participantes'!D9</f>
        <v>FICHE</v>
      </c>
      <c r="AZ142" s="230" t="str">
        <f>IF(AX142="R",VLOOKUP(AY142,'Hoteles Participantes'!$D$1:$G$1028,3,0),"N/A")</f>
        <v>N/A</v>
      </c>
      <c r="BA142" s="95" t="str">
        <f>IF(AX142="R",VLOOKUP(AY142,'Hoteles Participantes'!$D$1:$G$1028,2,0)," ")</f>
        <v xml:space="preserve"> </v>
      </c>
      <c r="BB142" s="111" t="str">
        <f>IF(AX142="R",VLOOKUP(AY142,'Hoteles Participantes'!$D$1:$K$1028,6,0)," ")</f>
        <v xml:space="preserve"> </v>
      </c>
      <c r="BC142" s="111" t="str">
        <f>IF(AX142="R",VLOOKUP(AY142,'Hoteles Participantes'!$D$1:$K$1028,7,0)," ")</f>
        <v xml:space="preserve"> </v>
      </c>
    </row>
    <row r="143" spans="2:55" s="98" customFormat="1" ht="15" customHeight="1" outlineLevel="1" x14ac:dyDescent="0.3">
      <c r="B143" s="358">
        <f t="shared" ref="B143" si="51">IF(AX143="R",AZ143,"N/A")</f>
        <v>0</v>
      </c>
      <c r="C143" s="358"/>
      <c r="D143" s="358"/>
      <c r="E143" s="358"/>
      <c r="F143" s="358"/>
      <c r="G143" s="358"/>
      <c r="H143" s="359" t="str">
        <f t="shared" si="46"/>
        <v>FICHI</v>
      </c>
      <c r="I143" s="360"/>
      <c r="J143" s="361"/>
      <c r="K143" s="362" t="str">
        <f t="shared" si="47"/>
        <v> Fiesta Inn Chihuahua</v>
      </c>
      <c r="L143" s="363"/>
      <c r="M143" s="363"/>
      <c r="N143" s="363"/>
      <c r="O143" s="363"/>
      <c r="P143" s="363"/>
      <c r="Q143" s="363"/>
      <c r="R143" s="363"/>
      <c r="S143" s="363"/>
      <c r="T143" s="363"/>
      <c r="U143" s="363"/>
      <c r="V143" s="363"/>
      <c r="W143" s="363"/>
      <c r="X143" s="363"/>
      <c r="Y143" s="363"/>
      <c r="Z143" s="363"/>
      <c r="AA143" s="363"/>
      <c r="AB143" s="363"/>
      <c r="AC143" s="363"/>
      <c r="AD143" s="364"/>
      <c r="AE143" s="365">
        <f t="shared" ref="AE143" si="52">IF(AX143="R",BB143,"N/A")</f>
        <v>0</v>
      </c>
      <c r="AF143" s="365"/>
      <c r="AG143" s="365"/>
      <c r="AH143" s="365"/>
      <c r="AI143" s="365"/>
      <c r="AJ143" s="365"/>
      <c r="AK143" s="365"/>
      <c r="AL143" s="365"/>
      <c r="AM143" s="365"/>
      <c r="AN143" s="365">
        <f t="shared" ref="AN143" si="53">IF(AX143="R",BC143,"N/A")</f>
        <v>0</v>
      </c>
      <c r="AO143" s="365"/>
      <c r="AP143" s="365"/>
      <c r="AQ143" s="365"/>
      <c r="AR143" s="365"/>
      <c r="AS143" s="365"/>
      <c r="AT143" s="365"/>
      <c r="AU143" s="365"/>
      <c r="AV143" s="365"/>
      <c r="AX143" s="95" t="str">
        <f>IFERROR(VLOOKUP(AY143,'Hoteles Participantes'!$D$1:$L$1028,9,0)," ")</f>
        <v>R</v>
      </c>
      <c r="AY143" s="232" t="str">
        <f>'Hoteles Participantes'!D10</f>
        <v>FICHI</v>
      </c>
      <c r="AZ143" s="230">
        <f>IF(AX143="R",VLOOKUP(AY143,'Hoteles Participantes'!$D$1:$G$1028,3,0),"N/A")</f>
        <v>0</v>
      </c>
      <c r="BA143" s="95" t="str">
        <f>IF(AX143="R",VLOOKUP(AY143,'Hoteles Participantes'!$D$1:$G$1028,2,0)," ")</f>
        <v> Fiesta Inn Chihuahua</v>
      </c>
      <c r="BB143" s="111">
        <f>IF(AX143="R",VLOOKUP(AY143,'Hoteles Participantes'!$D$1:$K$1028,6,0)," ")</f>
        <v>0</v>
      </c>
      <c r="BC143" s="111">
        <f>IF(AX143="R",VLOOKUP(AY143,'Hoteles Participantes'!$D$1:$K$1028,7,0)," ")</f>
        <v>0</v>
      </c>
    </row>
    <row r="144" spans="2:55" s="98" customFormat="1" ht="15" customHeight="1" outlineLevel="1" x14ac:dyDescent="0.3">
      <c r="B144" s="358" t="str">
        <f t="shared" si="41"/>
        <v>N/A</v>
      </c>
      <c r="C144" s="358"/>
      <c r="D144" s="358"/>
      <c r="E144" s="358"/>
      <c r="F144" s="358"/>
      <c r="G144" s="358"/>
      <c r="H144" s="359" t="str">
        <f t="shared" si="46"/>
        <v>N/A</v>
      </c>
      <c r="I144" s="360"/>
      <c r="J144" s="361"/>
      <c r="K144" s="362" t="str">
        <f t="shared" si="47"/>
        <v>N/A</v>
      </c>
      <c r="L144" s="363"/>
      <c r="M144" s="363"/>
      <c r="N144" s="363"/>
      <c r="O144" s="363"/>
      <c r="P144" s="363"/>
      <c r="Q144" s="363"/>
      <c r="R144" s="363"/>
      <c r="S144" s="363"/>
      <c r="T144" s="363"/>
      <c r="U144" s="363"/>
      <c r="V144" s="363"/>
      <c r="W144" s="363"/>
      <c r="X144" s="363"/>
      <c r="Y144" s="363"/>
      <c r="Z144" s="363"/>
      <c r="AA144" s="363"/>
      <c r="AB144" s="363"/>
      <c r="AC144" s="363"/>
      <c r="AD144" s="364"/>
      <c r="AE144" s="365" t="str">
        <f t="shared" si="44"/>
        <v>N/A</v>
      </c>
      <c r="AF144" s="365"/>
      <c r="AG144" s="365"/>
      <c r="AH144" s="365"/>
      <c r="AI144" s="365"/>
      <c r="AJ144" s="365"/>
      <c r="AK144" s="365"/>
      <c r="AL144" s="365"/>
      <c r="AM144" s="365"/>
      <c r="AN144" s="365" t="str">
        <f t="shared" si="45"/>
        <v>N/A</v>
      </c>
      <c r="AO144" s="365"/>
      <c r="AP144" s="365"/>
      <c r="AQ144" s="365"/>
      <c r="AR144" s="365"/>
      <c r="AS144" s="365"/>
      <c r="AT144" s="365"/>
      <c r="AU144" s="365"/>
      <c r="AV144" s="365"/>
      <c r="AX144" s="95" t="str">
        <f>IFERROR(VLOOKUP(AY144,'Hoteles Participantes'!$D$1:$L$1028,9,0)," ")</f>
        <v/>
      </c>
      <c r="AY144" s="232" t="str">
        <f>'Hoteles Participantes'!D11</f>
        <v>FICHP</v>
      </c>
      <c r="AZ144" s="230" t="str">
        <f>IF(AX144="R",VLOOKUP(AY144,'Hoteles Participantes'!$D$1:$G$1028,3,0),"N/A")</f>
        <v>N/A</v>
      </c>
      <c r="BA144" s="95" t="str">
        <f>IF(AX144="R",VLOOKUP(AY144,'Hoteles Participantes'!$D$1:$G$1028,2,0)," ")</f>
        <v xml:space="preserve"> </v>
      </c>
      <c r="BB144" s="111" t="str">
        <f>IF(AX144="R",VLOOKUP(AY144,'Hoteles Participantes'!$D$1:$K$1028,6,0)," ")</f>
        <v xml:space="preserve"> </v>
      </c>
      <c r="BC144" s="111" t="str">
        <f>IF(AX144="R",VLOOKUP(AY144,'Hoteles Participantes'!$D$1:$K$1028,7,0)," ")</f>
        <v xml:space="preserve"> </v>
      </c>
    </row>
    <row r="145" spans="2:55" s="98" customFormat="1" ht="15" customHeight="1" outlineLevel="1" x14ac:dyDescent="0.3">
      <c r="B145" s="358">
        <f t="shared" si="41"/>
        <v>0</v>
      </c>
      <c r="C145" s="358"/>
      <c r="D145" s="358"/>
      <c r="E145" s="358"/>
      <c r="F145" s="358"/>
      <c r="G145" s="358"/>
      <c r="H145" s="359" t="str">
        <f t="shared" si="46"/>
        <v>FICDC</v>
      </c>
      <c r="I145" s="360"/>
      <c r="J145" s="361"/>
      <c r="K145" s="362" t="str">
        <f t="shared" si="47"/>
        <v> Fiesta Inn Ciudad del Carmen</v>
      </c>
      <c r="L145" s="363"/>
      <c r="M145" s="363"/>
      <c r="N145" s="363"/>
      <c r="O145" s="363"/>
      <c r="P145" s="363"/>
      <c r="Q145" s="363"/>
      <c r="R145" s="363"/>
      <c r="S145" s="363"/>
      <c r="T145" s="363"/>
      <c r="U145" s="363"/>
      <c r="V145" s="363"/>
      <c r="W145" s="363"/>
      <c r="X145" s="363"/>
      <c r="Y145" s="363"/>
      <c r="Z145" s="363"/>
      <c r="AA145" s="363"/>
      <c r="AB145" s="363"/>
      <c r="AC145" s="363"/>
      <c r="AD145" s="364"/>
      <c r="AE145" s="365">
        <f t="shared" si="44"/>
        <v>0</v>
      </c>
      <c r="AF145" s="365"/>
      <c r="AG145" s="365"/>
      <c r="AH145" s="365"/>
      <c r="AI145" s="365"/>
      <c r="AJ145" s="365"/>
      <c r="AK145" s="365"/>
      <c r="AL145" s="365"/>
      <c r="AM145" s="365"/>
      <c r="AN145" s="365">
        <f t="shared" si="45"/>
        <v>0</v>
      </c>
      <c r="AO145" s="365"/>
      <c r="AP145" s="365"/>
      <c r="AQ145" s="365"/>
      <c r="AR145" s="365"/>
      <c r="AS145" s="365"/>
      <c r="AT145" s="365"/>
      <c r="AU145" s="365"/>
      <c r="AV145" s="365"/>
      <c r="AX145" s="95" t="str">
        <f>IFERROR(VLOOKUP(AY145,'Hoteles Participantes'!$D$1:$L$1028,9,0)," ")</f>
        <v>R</v>
      </c>
      <c r="AY145" s="232" t="str">
        <f>'Hoteles Participantes'!D12</f>
        <v>FICDC</v>
      </c>
      <c r="AZ145" s="230">
        <f>IF(AX145="R",VLOOKUP(AY145,'Hoteles Participantes'!$D$1:$G$1028,3,0),"N/A")</f>
        <v>0</v>
      </c>
      <c r="BA145" s="95" t="str">
        <f>IF(AX145="R",VLOOKUP(AY145,'Hoteles Participantes'!$D$1:$G$1028,2,0)," ")</f>
        <v> Fiesta Inn Ciudad del Carmen</v>
      </c>
      <c r="BB145" s="111">
        <f>IF(AX145="R",VLOOKUP(AY145,'Hoteles Participantes'!$D$1:$K$1028,6,0)," ")</f>
        <v>0</v>
      </c>
      <c r="BC145" s="111">
        <f>IF(AX145="R",VLOOKUP(AY145,'Hoteles Participantes'!$D$1:$K$1028,7,0)," ")</f>
        <v>0</v>
      </c>
    </row>
    <row r="146" spans="2:55" s="98" customFormat="1" ht="15" customHeight="1" outlineLevel="1" x14ac:dyDescent="0.3">
      <c r="B146" s="358" t="str">
        <f t="shared" si="41"/>
        <v>N/A</v>
      </c>
      <c r="C146" s="358"/>
      <c r="D146" s="358"/>
      <c r="E146" s="358"/>
      <c r="F146" s="358"/>
      <c r="G146" s="358"/>
      <c r="H146" s="359" t="str">
        <f t="shared" si="46"/>
        <v>N/A</v>
      </c>
      <c r="I146" s="360"/>
      <c r="J146" s="361"/>
      <c r="K146" s="362" t="str">
        <f t="shared" si="47"/>
        <v>N/A</v>
      </c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63"/>
      <c r="Z146" s="363"/>
      <c r="AA146" s="363"/>
      <c r="AB146" s="363"/>
      <c r="AC146" s="363"/>
      <c r="AD146" s="364"/>
      <c r="AE146" s="365" t="str">
        <f t="shared" si="44"/>
        <v>N/A</v>
      </c>
      <c r="AF146" s="365"/>
      <c r="AG146" s="365"/>
      <c r="AH146" s="365"/>
      <c r="AI146" s="365"/>
      <c r="AJ146" s="365"/>
      <c r="AK146" s="365"/>
      <c r="AL146" s="365"/>
      <c r="AM146" s="365"/>
      <c r="AN146" s="365" t="str">
        <f t="shared" si="45"/>
        <v>N/A</v>
      </c>
      <c r="AO146" s="365"/>
      <c r="AP146" s="365"/>
      <c r="AQ146" s="365"/>
      <c r="AR146" s="365"/>
      <c r="AS146" s="365"/>
      <c r="AT146" s="365"/>
      <c r="AU146" s="365"/>
      <c r="AV146" s="365"/>
      <c r="AX146" s="95" t="str">
        <f>IFERROR(VLOOKUP(AY146,'Hoteles Participantes'!$D$1:$L$1028,9,0)," ")</f>
        <v/>
      </c>
      <c r="AY146" s="232" t="str">
        <f>'Hoteles Participantes'!D13</f>
        <v>FICCL</v>
      </c>
      <c r="AZ146" s="230" t="str">
        <f>IF(AX146="R",VLOOKUP(AY146,'Hoteles Participantes'!$D$1:$G$1028,3,0),"N/A")</f>
        <v>N/A</v>
      </c>
      <c r="BA146" s="95" t="str">
        <f>IF(AX146="R",VLOOKUP(AY146,'Hoteles Participantes'!$D$1:$G$1028,2,0)," ")</f>
        <v xml:space="preserve"> </v>
      </c>
      <c r="BB146" s="111" t="str">
        <f>IF(AX146="R",VLOOKUP(AY146,'Hoteles Participantes'!$D$1:$K$1028,6,0)," ")</f>
        <v xml:space="preserve"> </v>
      </c>
      <c r="BC146" s="111" t="str">
        <f>IF(AX146="R",VLOOKUP(AY146,'Hoteles Participantes'!$D$1:$K$1028,7,0)," ")</f>
        <v xml:space="preserve"> </v>
      </c>
    </row>
    <row r="147" spans="2:55" s="98" customFormat="1" ht="15" customHeight="1" outlineLevel="1" x14ac:dyDescent="0.3">
      <c r="B147" s="358">
        <f t="shared" si="41"/>
        <v>0</v>
      </c>
      <c r="C147" s="358"/>
      <c r="D147" s="358"/>
      <c r="E147" s="358"/>
      <c r="F147" s="358"/>
      <c r="G147" s="358"/>
      <c r="H147" s="359" t="str">
        <f t="shared" si="46"/>
        <v>FICDJ</v>
      </c>
      <c r="I147" s="360"/>
      <c r="J147" s="361"/>
      <c r="K147" s="362" t="str">
        <f t="shared" si="47"/>
        <v> Fiesta Inn Ciudad Juárez</v>
      </c>
      <c r="L147" s="363"/>
      <c r="M147" s="363"/>
      <c r="N147" s="363"/>
      <c r="O147" s="363"/>
      <c r="P147" s="363"/>
      <c r="Q147" s="363"/>
      <c r="R147" s="363"/>
      <c r="S147" s="363"/>
      <c r="T147" s="363"/>
      <c r="U147" s="363"/>
      <c r="V147" s="363"/>
      <c r="W147" s="363"/>
      <c r="X147" s="363"/>
      <c r="Y147" s="363"/>
      <c r="Z147" s="363"/>
      <c r="AA147" s="363"/>
      <c r="AB147" s="363"/>
      <c r="AC147" s="363"/>
      <c r="AD147" s="364"/>
      <c r="AE147" s="365">
        <f t="shared" si="44"/>
        <v>0</v>
      </c>
      <c r="AF147" s="365"/>
      <c r="AG147" s="365"/>
      <c r="AH147" s="365"/>
      <c r="AI147" s="365"/>
      <c r="AJ147" s="365"/>
      <c r="AK147" s="365"/>
      <c r="AL147" s="365"/>
      <c r="AM147" s="365"/>
      <c r="AN147" s="365">
        <f t="shared" si="45"/>
        <v>0</v>
      </c>
      <c r="AO147" s="365"/>
      <c r="AP147" s="365"/>
      <c r="AQ147" s="365"/>
      <c r="AR147" s="365"/>
      <c r="AS147" s="365"/>
      <c r="AT147" s="365"/>
      <c r="AU147" s="365"/>
      <c r="AV147" s="365"/>
      <c r="AX147" s="95" t="str">
        <f>IFERROR(VLOOKUP(AY147,'Hoteles Participantes'!$D$1:$L$1028,9,0)," ")</f>
        <v>R</v>
      </c>
      <c r="AY147" s="232" t="str">
        <f>'Hoteles Participantes'!D14</f>
        <v>FICDJ</v>
      </c>
      <c r="AZ147" s="230">
        <f>IF(AX147="R",VLOOKUP(AY147,'Hoteles Participantes'!$D$1:$G$1028,3,0),"N/A")</f>
        <v>0</v>
      </c>
      <c r="BA147" s="95" t="str">
        <f>IF(AX147="R",VLOOKUP(AY147,'Hoteles Participantes'!$D$1:$G$1028,2,0)," ")</f>
        <v> Fiesta Inn Ciudad Juárez</v>
      </c>
      <c r="BB147" s="111">
        <f>IF(AX147="R",VLOOKUP(AY147,'Hoteles Participantes'!$D$1:$K$1028,6,0)," ")</f>
        <v>0</v>
      </c>
      <c r="BC147" s="111">
        <f>IF(AX147="R",VLOOKUP(AY147,'Hoteles Participantes'!$D$1:$K$1028,7,0)," ")</f>
        <v>0</v>
      </c>
    </row>
    <row r="148" spans="2:55" s="98" customFormat="1" ht="15" customHeight="1" outlineLevel="1" x14ac:dyDescent="0.3">
      <c r="B148" s="358" t="str">
        <f t="shared" si="41"/>
        <v>N/A</v>
      </c>
      <c r="C148" s="358"/>
      <c r="D148" s="358"/>
      <c r="E148" s="358"/>
      <c r="F148" s="358"/>
      <c r="G148" s="358"/>
      <c r="H148" s="359" t="str">
        <f t="shared" si="46"/>
        <v>N/A</v>
      </c>
      <c r="I148" s="360"/>
      <c r="J148" s="361"/>
      <c r="K148" s="362" t="str">
        <f t="shared" si="47"/>
        <v>N/A</v>
      </c>
      <c r="L148" s="363"/>
      <c r="M148" s="363"/>
      <c r="N148" s="363"/>
      <c r="O148" s="363"/>
      <c r="P148" s="363"/>
      <c r="Q148" s="363"/>
      <c r="R148" s="363"/>
      <c r="S148" s="363"/>
      <c r="T148" s="363"/>
      <c r="U148" s="363"/>
      <c r="V148" s="363"/>
      <c r="W148" s="363"/>
      <c r="X148" s="363"/>
      <c r="Y148" s="363"/>
      <c r="Z148" s="363"/>
      <c r="AA148" s="363"/>
      <c r="AB148" s="363"/>
      <c r="AC148" s="363"/>
      <c r="AD148" s="364"/>
      <c r="AE148" s="365" t="str">
        <f t="shared" si="44"/>
        <v>N/A</v>
      </c>
      <c r="AF148" s="365"/>
      <c r="AG148" s="365"/>
      <c r="AH148" s="365"/>
      <c r="AI148" s="365"/>
      <c r="AJ148" s="365"/>
      <c r="AK148" s="365"/>
      <c r="AL148" s="365"/>
      <c r="AM148" s="365"/>
      <c r="AN148" s="365" t="str">
        <f t="shared" si="45"/>
        <v>N/A</v>
      </c>
      <c r="AO148" s="365"/>
      <c r="AP148" s="365"/>
      <c r="AQ148" s="365"/>
      <c r="AR148" s="365"/>
      <c r="AS148" s="365"/>
      <c r="AT148" s="365"/>
      <c r="AU148" s="365"/>
      <c r="AV148" s="365"/>
      <c r="AX148" s="95" t="str">
        <f>IFERROR(VLOOKUP(AY148,'Hoteles Participantes'!$D$1:$L$1028,9,0)," ")</f>
        <v/>
      </c>
      <c r="AY148" s="232" t="str">
        <f>'Hoteles Participantes'!D15</f>
        <v>FICDO</v>
      </c>
      <c r="AZ148" s="230" t="str">
        <f>IF(AX148="R",VLOOKUP(AY148,'Hoteles Participantes'!$D$1:$G$1028,3,0),"N/A")</f>
        <v>N/A</v>
      </c>
      <c r="BA148" s="95" t="str">
        <f>IF(AX148="R",VLOOKUP(AY148,'Hoteles Participantes'!$D$1:$G$1028,2,0)," ")</f>
        <v xml:space="preserve"> </v>
      </c>
      <c r="BB148" s="111" t="str">
        <f>IF(AX148="R",VLOOKUP(AY148,'Hoteles Participantes'!$D$1:$K$1028,6,0)," ")</f>
        <v xml:space="preserve"> </v>
      </c>
      <c r="BC148" s="111" t="str">
        <f>IF(AX148="R",VLOOKUP(AY148,'Hoteles Participantes'!$D$1:$K$1028,7,0)," ")</f>
        <v xml:space="preserve"> </v>
      </c>
    </row>
    <row r="149" spans="2:55" s="98" customFormat="1" ht="15" customHeight="1" outlineLevel="1" x14ac:dyDescent="0.3">
      <c r="B149" s="358">
        <f t="shared" si="41"/>
        <v>0</v>
      </c>
      <c r="C149" s="358"/>
      <c r="D149" s="358"/>
      <c r="E149" s="358"/>
      <c r="F149" s="358"/>
      <c r="G149" s="358"/>
      <c r="H149" s="359" t="str">
        <f t="shared" si="46"/>
        <v>FICTZ</v>
      </c>
      <c r="I149" s="360"/>
      <c r="J149" s="361"/>
      <c r="K149" s="362" t="str">
        <f t="shared" si="47"/>
        <v> Fiesta Inn Coatzacoalcos</v>
      </c>
      <c r="L149" s="363"/>
      <c r="M149" s="363"/>
      <c r="N149" s="363"/>
      <c r="O149" s="363"/>
      <c r="P149" s="363"/>
      <c r="Q149" s="363"/>
      <c r="R149" s="363"/>
      <c r="S149" s="363"/>
      <c r="T149" s="363"/>
      <c r="U149" s="363"/>
      <c r="V149" s="363"/>
      <c r="W149" s="363"/>
      <c r="X149" s="363"/>
      <c r="Y149" s="363"/>
      <c r="Z149" s="363"/>
      <c r="AA149" s="363"/>
      <c r="AB149" s="363"/>
      <c r="AC149" s="363"/>
      <c r="AD149" s="364"/>
      <c r="AE149" s="365">
        <f t="shared" si="44"/>
        <v>0</v>
      </c>
      <c r="AF149" s="365"/>
      <c r="AG149" s="365"/>
      <c r="AH149" s="365"/>
      <c r="AI149" s="365"/>
      <c r="AJ149" s="365"/>
      <c r="AK149" s="365"/>
      <c r="AL149" s="365"/>
      <c r="AM149" s="365"/>
      <c r="AN149" s="365">
        <f t="shared" si="45"/>
        <v>0</v>
      </c>
      <c r="AO149" s="365"/>
      <c r="AP149" s="365"/>
      <c r="AQ149" s="365"/>
      <c r="AR149" s="365"/>
      <c r="AS149" s="365"/>
      <c r="AT149" s="365"/>
      <c r="AU149" s="365"/>
      <c r="AV149" s="365"/>
      <c r="AX149" s="95" t="str">
        <f>IFERROR(VLOOKUP(AY149,'Hoteles Participantes'!$D$1:$L$1028,9,0)," ")</f>
        <v>R</v>
      </c>
      <c r="AY149" s="232" t="str">
        <f>'Hoteles Participantes'!D16</f>
        <v>FICTZ</v>
      </c>
      <c r="AZ149" s="230">
        <f>IF(AX149="R",VLOOKUP(AY149,'Hoteles Participantes'!$D$1:$G$1028,3,0),"N/A")</f>
        <v>0</v>
      </c>
      <c r="BA149" s="95" t="str">
        <f>IF(AX149="R",VLOOKUP(AY149,'Hoteles Participantes'!$D$1:$G$1028,2,0)," ")</f>
        <v> Fiesta Inn Coatzacoalcos</v>
      </c>
      <c r="BB149" s="111">
        <f>IF(AX149="R",VLOOKUP(AY149,'Hoteles Participantes'!$D$1:$K$1028,6,0)," ")</f>
        <v>0</v>
      </c>
      <c r="BC149" s="111">
        <f>IF(AX149="R",VLOOKUP(AY149,'Hoteles Participantes'!$D$1:$K$1028,7,0)," ")</f>
        <v>0</v>
      </c>
    </row>
    <row r="150" spans="2:55" s="98" customFormat="1" ht="15" customHeight="1" outlineLevel="1" x14ac:dyDescent="0.3">
      <c r="B150" s="358">
        <f t="shared" si="41"/>
        <v>0</v>
      </c>
      <c r="C150" s="358"/>
      <c r="D150" s="358"/>
      <c r="E150" s="358"/>
      <c r="F150" s="358"/>
      <c r="G150" s="358"/>
      <c r="H150" s="359" t="str">
        <f t="shared" si="46"/>
        <v>FICOL</v>
      </c>
      <c r="I150" s="360"/>
      <c r="J150" s="361"/>
      <c r="K150" s="362" t="str">
        <f t="shared" si="47"/>
        <v> Fiesta Inn Colima</v>
      </c>
      <c r="L150" s="363"/>
      <c r="M150" s="363"/>
      <c r="N150" s="363"/>
      <c r="O150" s="363"/>
      <c r="P150" s="363"/>
      <c r="Q150" s="363"/>
      <c r="R150" s="363"/>
      <c r="S150" s="363"/>
      <c r="T150" s="363"/>
      <c r="U150" s="363"/>
      <c r="V150" s="363"/>
      <c r="W150" s="363"/>
      <c r="X150" s="363"/>
      <c r="Y150" s="363"/>
      <c r="Z150" s="363"/>
      <c r="AA150" s="363"/>
      <c r="AB150" s="363"/>
      <c r="AC150" s="363"/>
      <c r="AD150" s="364"/>
      <c r="AE150" s="365">
        <f t="shared" si="44"/>
        <v>0</v>
      </c>
      <c r="AF150" s="365"/>
      <c r="AG150" s="365"/>
      <c r="AH150" s="365"/>
      <c r="AI150" s="365"/>
      <c r="AJ150" s="365"/>
      <c r="AK150" s="365"/>
      <c r="AL150" s="365"/>
      <c r="AM150" s="365"/>
      <c r="AN150" s="365">
        <f t="shared" si="45"/>
        <v>0</v>
      </c>
      <c r="AO150" s="365"/>
      <c r="AP150" s="365"/>
      <c r="AQ150" s="365"/>
      <c r="AR150" s="365"/>
      <c r="AS150" s="365"/>
      <c r="AT150" s="365"/>
      <c r="AU150" s="365"/>
      <c r="AV150" s="365"/>
      <c r="AX150" s="95" t="str">
        <f>IFERROR(VLOOKUP(AY150,'Hoteles Participantes'!$D$1:$L$1028,9,0)," ")</f>
        <v>R</v>
      </c>
      <c r="AY150" s="232" t="str">
        <f>'Hoteles Participantes'!D17</f>
        <v>FICOL</v>
      </c>
      <c r="AZ150" s="230">
        <f>IF(AX150="R",VLOOKUP(AY150,'Hoteles Participantes'!$D$1:$G$1028,3,0),"N/A")</f>
        <v>0</v>
      </c>
      <c r="BA150" s="95" t="str">
        <f>IF(AX150="R",VLOOKUP(AY150,'Hoteles Participantes'!$D$1:$G$1028,2,0)," ")</f>
        <v> Fiesta Inn Colima</v>
      </c>
      <c r="BB150" s="111">
        <f>IF(AX150="R",VLOOKUP(AY150,'Hoteles Participantes'!$D$1:$K$1028,6,0)," ")</f>
        <v>0</v>
      </c>
      <c r="BC150" s="111">
        <f>IF(AX150="R",VLOOKUP(AY150,'Hoteles Participantes'!$D$1:$K$1028,7,0)," ")</f>
        <v>0</v>
      </c>
    </row>
    <row r="151" spans="2:55" s="98" customFormat="1" ht="15" customHeight="1" outlineLevel="1" x14ac:dyDescent="0.3">
      <c r="B151" s="358">
        <f t="shared" si="41"/>
        <v>0</v>
      </c>
      <c r="C151" s="358"/>
      <c r="D151" s="358"/>
      <c r="E151" s="358"/>
      <c r="F151" s="358"/>
      <c r="G151" s="358"/>
      <c r="H151" s="359" t="str">
        <f t="shared" si="46"/>
        <v>FICUA</v>
      </c>
      <c r="I151" s="360"/>
      <c r="J151" s="361"/>
      <c r="K151" s="362" t="str">
        <f t="shared" si="47"/>
        <v> Fiesta Inn Cuautitlán</v>
      </c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363"/>
      <c r="AB151" s="363"/>
      <c r="AC151" s="363"/>
      <c r="AD151" s="364"/>
      <c r="AE151" s="365">
        <f t="shared" si="44"/>
        <v>0</v>
      </c>
      <c r="AF151" s="365"/>
      <c r="AG151" s="365"/>
      <c r="AH151" s="365"/>
      <c r="AI151" s="365"/>
      <c r="AJ151" s="365"/>
      <c r="AK151" s="365"/>
      <c r="AL151" s="365"/>
      <c r="AM151" s="365"/>
      <c r="AN151" s="365">
        <f t="shared" si="45"/>
        <v>0</v>
      </c>
      <c r="AO151" s="365"/>
      <c r="AP151" s="365"/>
      <c r="AQ151" s="365"/>
      <c r="AR151" s="365"/>
      <c r="AS151" s="365"/>
      <c r="AT151" s="365"/>
      <c r="AU151" s="365"/>
      <c r="AV151" s="365"/>
      <c r="AX151" s="95" t="str">
        <f>IFERROR(VLOOKUP(AY151,'Hoteles Participantes'!$D$1:$L$1028,9,0)," ")</f>
        <v>R</v>
      </c>
      <c r="AY151" s="232" t="str">
        <f>'Hoteles Participantes'!D18</f>
        <v>FICUA</v>
      </c>
      <c r="AZ151" s="230">
        <f>IF(AX151="R",VLOOKUP(AY151,'Hoteles Participantes'!$D$1:$G$1028,3,0),"N/A")</f>
        <v>0</v>
      </c>
      <c r="BA151" s="95" t="str">
        <f>IF(AX151="R",VLOOKUP(AY151,'Hoteles Participantes'!$D$1:$G$1028,2,0)," ")</f>
        <v> Fiesta Inn Cuautitlán</v>
      </c>
      <c r="BB151" s="111">
        <f>IF(AX151="R",VLOOKUP(AY151,'Hoteles Participantes'!$D$1:$K$1028,6,0)," ")</f>
        <v>0</v>
      </c>
      <c r="BC151" s="111">
        <f>IF(AX151="R",VLOOKUP(AY151,'Hoteles Participantes'!$D$1:$K$1028,7,0)," ")</f>
        <v>0</v>
      </c>
    </row>
    <row r="152" spans="2:55" s="98" customFormat="1" ht="15" customHeight="1" outlineLevel="1" x14ac:dyDescent="0.3">
      <c r="B152" s="358">
        <f t="shared" si="41"/>
        <v>0</v>
      </c>
      <c r="C152" s="358"/>
      <c r="D152" s="358"/>
      <c r="E152" s="358"/>
      <c r="F152" s="358"/>
      <c r="G152" s="358"/>
      <c r="H152" s="359" t="str">
        <f t="shared" si="46"/>
        <v>FICUE</v>
      </c>
      <c r="I152" s="360"/>
      <c r="J152" s="361"/>
      <c r="K152" s="362" t="str">
        <f t="shared" si="47"/>
        <v> Fiesta Inn Cuernavaca</v>
      </c>
      <c r="L152" s="363"/>
      <c r="M152" s="363"/>
      <c r="N152" s="363"/>
      <c r="O152" s="363"/>
      <c r="P152" s="363"/>
      <c r="Q152" s="363"/>
      <c r="R152" s="363"/>
      <c r="S152" s="363"/>
      <c r="T152" s="363"/>
      <c r="U152" s="363"/>
      <c r="V152" s="363"/>
      <c r="W152" s="363"/>
      <c r="X152" s="363"/>
      <c r="Y152" s="363"/>
      <c r="Z152" s="363"/>
      <c r="AA152" s="363"/>
      <c r="AB152" s="363"/>
      <c r="AC152" s="363"/>
      <c r="AD152" s="364"/>
      <c r="AE152" s="365">
        <f t="shared" si="44"/>
        <v>0</v>
      </c>
      <c r="AF152" s="365"/>
      <c r="AG152" s="365"/>
      <c r="AH152" s="365"/>
      <c r="AI152" s="365"/>
      <c r="AJ152" s="365"/>
      <c r="AK152" s="365"/>
      <c r="AL152" s="365"/>
      <c r="AM152" s="365"/>
      <c r="AN152" s="365">
        <f t="shared" si="45"/>
        <v>0</v>
      </c>
      <c r="AO152" s="365"/>
      <c r="AP152" s="365"/>
      <c r="AQ152" s="365"/>
      <c r="AR152" s="365"/>
      <c r="AS152" s="365"/>
      <c r="AT152" s="365"/>
      <c r="AU152" s="365"/>
      <c r="AV152" s="365"/>
      <c r="AX152" s="95" t="str">
        <f>IFERROR(VLOOKUP(AY152,'Hoteles Participantes'!$D$1:$L$1028,9,0)," ")</f>
        <v>R</v>
      </c>
      <c r="AY152" s="232" t="str">
        <f>'Hoteles Participantes'!D19</f>
        <v>FICUE</v>
      </c>
      <c r="AZ152" s="230">
        <f>IF(AX152="R",VLOOKUP(AY152,'Hoteles Participantes'!$D$1:$G$1028,3,0),"N/A")</f>
        <v>0</v>
      </c>
      <c r="BA152" s="95" t="str">
        <f>IF(AX152="R",VLOOKUP(AY152,'Hoteles Participantes'!$D$1:$G$1028,2,0)," ")</f>
        <v> Fiesta Inn Cuernavaca</v>
      </c>
      <c r="BB152" s="111">
        <f>IF(AX152="R",VLOOKUP(AY152,'Hoteles Participantes'!$D$1:$K$1028,6,0)," ")</f>
        <v>0</v>
      </c>
      <c r="BC152" s="111">
        <f>IF(AX152="R",VLOOKUP(AY152,'Hoteles Participantes'!$D$1:$K$1028,7,0)," ")</f>
        <v>0</v>
      </c>
    </row>
    <row r="153" spans="2:55" s="98" customFormat="1" ht="15" customHeight="1" outlineLevel="1" x14ac:dyDescent="0.3">
      <c r="B153" s="358" t="str">
        <f t="shared" si="41"/>
        <v>N/A</v>
      </c>
      <c r="C153" s="358"/>
      <c r="D153" s="358"/>
      <c r="E153" s="358"/>
      <c r="F153" s="358"/>
      <c r="G153" s="358"/>
      <c r="H153" s="359" t="str">
        <f t="shared" si="46"/>
        <v>N/A</v>
      </c>
      <c r="I153" s="360"/>
      <c r="J153" s="361"/>
      <c r="K153" s="362" t="str">
        <f t="shared" si="47"/>
        <v>N/A</v>
      </c>
      <c r="L153" s="363"/>
      <c r="M153" s="363"/>
      <c r="N153" s="363"/>
      <c r="O153" s="363"/>
      <c r="P153" s="363"/>
      <c r="Q153" s="363"/>
      <c r="R153" s="363"/>
      <c r="S153" s="363"/>
      <c r="T153" s="363"/>
      <c r="U153" s="363"/>
      <c r="V153" s="363"/>
      <c r="W153" s="363"/>
      <c r="X153" s="363"/>
      <c r="Y153" s="363"/>
      <c r="Z153" s="363"/>
      <c r="AA153" s="363"/>
      <c r="AB153" s="363"/>
      <c r="AC153" s="363"/>
      <c r="AD153" s="364"/>
      <c r="AE153" s="365" t="str">
        <f t="shared" si="44"/>
        <v>N/A</v>
      </c>
      <c r="AF153" s="365"/>
      <c r="AG153" s="365"/>
      <c r="AH153" s="365"/>
      <c r="AI153" s="365"/>
      <c r="AJ153" s="365"/>
      <c r="AK153" s="365"/>
      <c r="AL153" s="365"/>
      <c r="AM153" s="365"/>
      <c r="AN153" s="365" t="str">
        <f t="shared" si="45"/>
        <v>N/A</v>
      </c>
      <c r="AO153" s="365"/>
      <c r="AP153" s="365"/>
      <c r="AQ153" s="365"/>
      <c r="AR153" s="365"/>
      <c r="AS153" s="365"/>
      <c r="AT153" s="365"/>
      <c r="AU153" s="365"/>
      <c r="AV153" s="365"/>
      <c r="AX153" s="95" t="str">
        <f>IFERROR(VLOOKUP(AY153,'Hoteles Participantes'!$D$1:$L$1028,9,0)," ")</f>
        <v/>
      </c>
      <c r="AY153" s="232" t="str">
        <f>'Hoteles Participantes'!D20</f>
        <v>FICUL</v>
      </c>
      <c r="AZ153" s="230" t="str">
        <f>IF(AX153="R",VLOOKUP(AY153,'Hoteles Participantes'!$D$1:$G$1028,3,0),"N/A")</f>
        <v>N/A</v>
      </c>
      <c r="BA153" s="95" t="str">
        <f>IF(AX153="R",VLOOKUP(AY153,'Hoteles Participantes'!$D$1:$G$1028,2,0)," ")</f>
        <v xml:space="preserve"> </v>
      </c>
      <c r="BB153" s="111" t="str">
        <f>IF(AX153="R",VLOOKUP(AY153,'Hoteles Participantes'!$D$1:$K$1028,6,0)," ")</f>
        <v xml:space="preserve"> </v>
      </c>
      <c r="BC153" s="111" t="str">
        <f>IF(AX153="R",VLOOKUP(AY153,'Hoteles Participantes'!$D$1:$K$1028,7,0)," ")</f>
        <v xml:space="preserve"> </v>
      </c>
    </row>
    <row r="154" spans="2:55" s="98" customFormat="1" ht="15" customHeight="1" outlineLevel="1" x14ac:dyDescent="0.3">
      <c r="B154" s="358" t="str">
        <f t="shared" si="41"/>
        <v>N/A</v>
      </c>
      <c r="C154" s="358"/>
      <c r="D154" s="358"/>
      <c r="E154" s="358"/>
      <c r="F154" s="358"/>
      <c r="G154" s="358"/>
      <c r="H154" s="359" t="str">
        <f t="shared" si="46"/>
        <v>N/A</v>
      </c>
      <c r="I154" s="360"/>
      <c r="J154" s="361"/>
      <c r="K154" s="362" t="str">
        <f t="shared" si="47"/>
        <v>N/A</v>
      </c>
      <c r="L154" s="363"/>
      <c r="M154" s="363"/>
      <c r="N154" s="363"/>
      <c r="O154" s="363"/>
      <c r="P154" s="363"/>
      <c r="Q154" s="363"/>
      <c r="R154" s="363"/>
      <c r="S154" s="363"/>
      <c r="T154" s="363"/>
      <c r="U154" s="363"/>
      <c r="V154" s="363"/>
      <c r="W154" s="363"/>
      <c r="X154" s="363"/>
      <c r="Y154" s="363"/>
      <c r="Z154" s="363"/>
      <c r="AA154" s="363"/>
      <c r="AB154" s="363"/>
      <c r="AC154" s="363"/>
      <c r="AD154" s="364"/>
      <c r="AE154" s="365" t="str">
        <f t="shared" si="44"/>
        <v>N/A</v>
      </c>
      <c r="AF154" s="365"/>
      <c r="AG154" s="365"/>
      <c r="AH154" s="365"/>
      <c r="AI154" s="365"/>
      <c r="AJ154" s="365"/>
      <c r="AK154" s="365"/>
      <c r="AL154" s="365"/>
      <c r="AM154" s="365"/>
      <c r="AN154" s="365" t="str">
        <f t="shared" si="45"/>
        <v>N/A</v>
      </c>
      <c r="AO154" s="365"/>
      <c r="AP154" s="365"/>
      <c r="AQ154" s="365"/>
      <c r="AR154" s="365"/>
      <c r="AS154" s="365"/>
      <c r="AT154" s="365"/>
      <c r="AU154" s="365"/>
      <c r="AV154" s="365"/>
      <c r="AX154" s="95" t="str">
        <f>IFERROR(VLOOKUP(AY154,'Hoteles Participantes'!$D$1:$L$1028,9,0)," ")</f>
        <v/>
      </c>
      <c r="AY154" s="232" t="str">
        <f>'Hoteles Participantes'!D21</f>
        <v>FIDUR</v>
      </c>
      <c r="AZ154" s="230" t="str">
        <f>IF(AX154="R",VLOOKUP(AY154,'Hoteles Participantes'!$D$1:$G$1028,3,0),"N/A")</f>
        <v>N/A</v>
      </c>
      <c r="BA154" s="95" t="str">
        <f>IF(AX154="R",VLOOKUP(AY154,'Hoteles Participantes'!$D$1:$G$1028,2,0)," ")</f>
        <v xml:space="preserve"> </v>
      </c>
      <c r="BB154" s="111" t="str">
        <f>IF(AX154="R",VLOOKUP(AY154,'Hoteles Participantes'!$D$1:$K$1028,6,0)," ")</f>
        <v xml:space="preserve"> </v>
      </c>
      <c r="BC154" s="111" t="str">
        <f>IF(AX154="R",VLOOKUP(AY154,'Hoteles Participantes'!$D$1:$K$1028,7,0)," ")</f>
        <v xml:space="preserve"> </v>
      </c>
    </row>
    <row r="155" spans="2:55" s="98" customFormat="1" ht="15" customHeight="1" outlineLevel="1" x14ac:dyDescent="0.3">
      <c r="B155" s="358" t="str">
        <f t="shared" si="41"/>
        <v>N/A</v>
      </c>
      <c r="C155" s="358"/>
      <c r="D155" s="358"/>
      <c r="E155" s="358"/>
      <c r="F155" s="358"/>
      <c r="G155" s="358"/>
      <c r="H155" s="359" t="str">
        <f t="shared" si="46"/>
        <v>N/A</v>
      </c>
      <c r="I155" s="360"/>
      <c r="J155" s="361"/>
      <c r="K155" s="362" t="str">
        <f t="shared" si="47"/>
        <v>N/A</v>
      </c>
      <c r="L155" s="363"/>
      <c r="M155" s="363"/>
      <c r="N155" s="363"/>
      <c r="O155" s="363"/>
      <c r="P155" s="363"/>
      <c r="Q155" s="363"/>
      <c r="R155" s="363"/>
      <c r="S155" s="363"/>
      <c r="T155" s="363"/>
      <c r="U155" s="363"/>
      <c r="V155" s="363"/>
      <c r="W155" s="363"/>
      <c r="X155" s="363"/>
      <c r="Y155" s="363"/>
      <c r="Z155" s="363"/>
      <c r="AA155" s="363"/>
      <c r="AB155" s="363"/>
      <c r="AC155" s="363"/>
      <c r="AD155" s="364"/>
      <c r="AE155" s="365" t="str">
        <f t="shared" si="44"/>
        <v>N/A</v>
      </c>
      <c r="AF155" s="365"/>
      <c r="AG155" s="365"/>
      <c r="AH155" s="365"/>
      <c r="AI155" s="365"/>
      <c r="AJ155" s="365"/>
      <c r="AK155" s="365"/>
      <c r="AL155" s="365"/>
      <c r="AM155" s="365"/>
      <c r="AN155" s="365" t="str">
        <f t="shared" si="45"/>
        <v>N/A</v>
      </c>
      <c r="AO155" s="365"/>
      <c r="AP155" s="365"/>
      <c r="AQ155" s="365"/>
      <c r="AR155" s="365"/>
      <c r="AS155" s="365"/>
      <c r="AT155" s="365"/>
      <c r="AU155" s="365"/>
      <c r="AV155" s="365"/>
      <c r="AX155" s="95" t="str">
        <f>IFERROR(VLOOKUP(AY155,'Hoteles Participantes'!$D$1:$L$1028,9,0)," ")</f>
        <v/>
      </c>
      <c r="AY155" s="232" t="str">
        <f>'Hoteles Participantes'!D22</f>
        <v>FIECA</v>
      </c>
      <c r="AZ155" s="230" t="str">
        <f>IF(AX155="R",VLOOKUP(AY155,'Hoteles Participantes'!$D$1:$G$1028,3,0),"N/A")</f>
        <v>N/A</v>
      </c>
      <c r="BA155" s="95" t="str">
        <f>IF(AX155="R",VLOOKUP(AY155,'Hoteles Participantes'!$D$1:$G$1028,2,0)," ")</f>
        <v xml:space="preserve"> </v>
      </c>
      <c r="BB155" s="111" t="str">
        <f>IF(AX155="R",VLOOKUP(AY155,'Hoteles Participantes'!$D$1:$K$1028,6,0)," ")</f>
        <v xml:space="preserve"> </v>
      </c>
      <c r="BC155" s="111" t="str">
        <f>IF(AX155="R",VLOOKUP(AY155,'Hoteles Participantes'!$D$1:$K$1028,7,0)," ")</f>
        <v xml:space="preserve"> </v>
      </c>
    </row>
    <row r="156" spans="2:55" s="98" customFormat="1" ht="15" customHeight="1" outlineLevel="1" x14ac:dyDescent="0.3">
      <c r="B156" s="358" t="str">
        <f t="shared" ref="B156" si="54">IF(AX156="R",AZ156,"N/A")</f>
        <v>N/A</v>
      </c>
      <c r="C156" s="358"/>
      <c r="D156" s="358"/>
      <c r="E156" s="358"/>
      <c r="F156" s="358"/>
      <c r="G156" s="358"/>
      <c r="H156" s="359" t="str">
        <f t="shared" ref="H156" si="55">IF(AX156="R",AY156,"N/A")</f>
        <v>N/A</v>
      </c>
      <c r="I156" s="360"/>
      <c r="J156" s="361"/>
      <c r="K156" s="362" t="str">
        <f t="shared" ref="K156" si="56">IF(AX156="R",BA156,"N/A")</f>
        <v>N/A</v>
      </c>
      <c r="L156" s="363"/>
      <c r="M156" s="363"/>
      <c r="N156" s="363"/>
      <c r="O156" s="363"/>
      <c r="P156" s="363"/>
      <c r="Q156" s="363"/>
      <c r="R156" s="363"/>
      <c r="S156" s="363"/>
      <c r="T156" s="363"/>
      <c r="U156" s="363"/>
      <c r="V156" s="363"/>
      <c r="W156" s="363"/>
      <c r="X156" s="363"/>
      <c r="Y156" s="363"/>
      <c r="Z156" s="363"/>
      <c r="AA156" s="363"/>
      <c r="AB156" s="363"/>
      <c r="AC156" s="363"/>
      <c r="AD156" s="364"/>
      <c r="AE156" s="365" t="str">
        <f t="shared" ref="AE156" si="57">IF(AX156="R",BB156,"N/A")</f>
        <v>N/A</v>
      </c>
      <c r="AF156" s="365"/>
      <c r="AG156" s="365"/>
      <c r="AH156" s="365"/>
      <c r="AI156" s="365"/>
      <c r="AJ156" s="365"/>
      <c r="AK156" s="365"/>
      <c r="AL156" s="365"/>
      <c r="AM156" s="365"/>
      <c r="AN156" s="365" t="str">
        <f t="shared" ref="AN156" si="58">IF(AX156="R",BC156,"N/A")</f>
        <v>N/A</v>
      </c>
      <c r="AO156" s="365"/>
      <c r="AP156" s="365"/>
      <c r="AQ156" s="365"/>
      <c r="AR156" s="365"/>
      <c r="AS156" s="365"/>
      <c r="AT156" s="365"/>
      <c r="AU156" s="365"/>
      <c r="AV156" s="365"/>
      <c r="AX156" s="95" t="str">
        <f>IFERROR(VLOOKUP(AY156,'Hoteles Participantes'!$D$1:$L$1028,9,0)," ")</f>
        <v/>
      </c>
      <c r="AY156" s="232" t="str">
        <f>'Hoteles Participantes'!D23</f>
        <v>FIGDA</v>
      </c>
      <c r="AZ156" s="230" t="str">
        <f>IF(AX156="R",VLOOKUP(AY156,'Hoteles Participantes'!$D$1:$G$1028,3,0),"N/A")</f>
        <v>N/A</v>
      </c>
      <c r="BA156" s="95" t="str">
        <f>IF(AX156="R",VLOOKUP(AY156,'Hoteles Participantes'!$D$1:$G$1028,2,0)," ")</f>
        <v xml:space="preserve"> </v>
      </c>
      <c r="BB156" s="111" t="str">
        <f>IF(AX156="R",VLOOKUP(AY156,'Hoteles Participantes'!$D$1:$K$1028,6,0)," ")</f>
        <v xml:space="preserve"> </v>
      </c>
      <c r="BC156" s="111" t="str">
        <f>IF(AX156="R",VLOOKUP(AY156,'Hoteles Participantes'!$D$1:$K$1028,7,0)," ")</f>
        <v xml:space="preserve"> </v>
      </c>
    </row>
    <row r="157" spans="2:55" s="98" customFormat="1" ht="15" customHeight="1" outlineLevel="1" x14ac:dyDescent="0.3">
      <c r="B157" s="358" t="str">
        <f t="shared" si="41"/>
        <v>N/A</v>
      </c>
      <c r="C157" s="358"/>
      <c r="D157" s="358"/>
      <c r="E157" s="358"/>
      <c r="F157" s="358"/>
      <c r="G157" s="358"/>
      <c r="H157" s="359" t="str">
        <f t="shared" si="46"/>
        <v>N/A</v>
      </c>
      <c r="I157" s="360"/>
      <c r="J157" s="361"/>
      <c r="K157" s="362" t="str">
        <f t="shared" si="47"/>
        <v>N/A</v>
      </c>
      <c r="L157" s="363"/>
      <c r="M157" s="363"/>
      <c r="N157" s="363"/>
      <c r="O157" s="363"/>
      <c r="P157" s="363"/>
      <c r="Q157" s="363"/>
      <c r="R157" s="363"/>
      <c r="S157" s="363"/>
      <c r="T157" s="363"/>
      <c r="U157" s="363"/>
      <c r="V157" s="363"/>
      <c r="W157" s="363"/>
      <c r="X157" s="363"/>
      <c r="Y157" s="363"/>
      <c r="Z157" s="363"/>
      <c r="AA157" s="363"/>
      <c r="AB157" s="363"/>
      <c r="AC157" s="363"/>
      <c r="AD157" s="364"/>
      <c r="AE157" s="365" t="str">
        <f t="shared" si="44"/>
        <v>N/A</v>
      </c>
      <c r="AF157" s="365"/>
      <c r="AG157" s="365"/>
      <c r="AH157" s="365"/>
      <c r="AI157" s="365"/>
      <c r="AJ157" s="365"/>
      <c r="AK157" s="365"/>
      <c r="AL157" s="365"/>
      <c r="AM157" s="365"/>
      <c r="AN157" s="365" t="str">
        <f t="shared" si="45"/>
        <v>N/A</v>
      </c>
      <c r="AO157" s="365"/>
      <c r="AP157" s="365"/>
      <c r="AQ157" s="365"/>
      <c r="AR157" s="365"/>
      <c r="AS157" s="365"/>
      <c r="AT157" s="365"/>
      <c r="AU157" s="365"/>
      <c r="AV157" s="365"/>
      <c r="AX157" s="95" t="str">
        <f>IFERROR(VLOOKUP(AY157,'Hoteles Participantes'!$D$1:$L$1028,9,0)," ")</f>
        <v/>
      </c>
      <c r="AY157" s="232" t="str">
        <f>'Hoteles Participantes'!D24</f>
        <v>FIGDP</v>
      </c>
      <c r="AZ157" s="230" t="str">
        <f>IF(AX157="R",VLOOKUP(AY157,'Hoteles Participantes'!$D$1:$G$1028,3,0),"N/A")</f>
        <v>N/A</v>
      </c>
      <c r="BA157" s="95" t="str">
        <f>IF(AX157="R",VLOOKUP(AY157,'Hoteles Participantes'!$D$1:$G$1028,2,0)," ")</f>
        <v xml:space="preserve"> </v>
      </c>
      <c r="BB157" s="111" t="str">
        <f>IF(AX157="R",VLOOKUP(AY157,'Hoteles Participantes'!$D$1:$K$1028,6,0)," ")</f>
        <v xml:space="preserve"> </v>
      </c>
      <c r="BC157" s="111" t="str">
        <f>IF(AX157="R",VLOOKUP(AY157,'Hoteles Participantes'!$D$1:$K$1028,7,0)," ")</f>
        <v xml:space="preserve"> </v>
      </c>
    </row>
    <row r="158" spans="2:55" s="98" customFormat="1" ht="15" customHeight="1" outlineLevel="1" x14ac:dyDescent="0.3">
      <c r="B158" s="358" t="str">
        <f t="shared" si="41"/>
        <v>N/A</v>
      </c>
      <c r="C158" s="358"/>
      <c r="D158" s="358"/>
      <c r="E158" s="358"/>
      <c r="F158" s="358"/>
      <c r="G158" s="358"/>
      <c r="H158" s="359" t="str">
        <f t="shared" si="46"/>
        <v>N/A</v>
      </c>
      <c r="I158" s="360"/>
      <c r="J158" s="361"/>
      <c r="K158" s="362" t="str">
        <f t="shared" si="47"/>
        <v>N/A</v>
      </c>
      <c r="L158" s="363"/>
      <c r="M158" s="363"/>
      <c r="N158" s="363"/>
      <c r="O158" s="363"/>
      <c r="P158" s="363"/>
      <c r="Q158" s="363"/>
      <c r="R158" s="363"/>
      <c r="S158" s="363"/>
      <c r="T158" s="363"/>
      <c r="U158" s="363"/>
      <c r="V158" s="363"/>
      <c r="W158" s="363"/>
      <c r="X158" s="363"/>
      <c r="Y158" s="363"/>
      <c r="Z158" s="363"/>
      <c r="AA158" s="363"/>
      <c r="AB158" s="363"/>
      <c r="AC158" s="363"/>
      <c r="AD158" s="364"/>
      <c r="AE158" s="365" t="str">
        <f t="shared" si="44"/>
        <v>N/A</v>
      </c>
      <c r="AF158" s="365"/>
      <c r="AG158" s="365"/>
      <c r="AH158" s="365"/>
      <c r="AI158" s="365"/>
      <c r="AJ158" s="365"/>
      <c r="AK158" s="365"/>
      <c r="AL158" s="365"/>
      <c r="AM158" s="365"/>
      <c r="AN158" s="365" t="str">
        <f t="shared" si="45"/>
        <v>N/A</v>
      </c>
      <c r="AO158" s="365"/>
      <c r="AP158" s="365"/>
      <c r="AQ158" s="365"/>
      <c r="AR158" s="365"/>
      <c r="AS158" s="365"/>
      <c r="AT158" s="365"/>
      <c r="AU158" s="365"/>
      <c r="AV158" s="365"/>
      <c r="AX158" s="95" t="str">
        <f>IFERROR(VLOOKUP(AY158,'Hoteles Participantes'!$D$1:$L$1028,9,0)," ")</f>
        <v/>
      </c>
      <c r="AY158" s="232" t="str">
        <f>'Hoteles Participantes'!D25</f>
        <v>FIGDL</v>
      </c>
      <c r="AZ158" s="230" t="str">
        <f>IF(AX158="R",VLOOKUP(AY158,'Hoteles Participantes'!$D$1:$G$1028,3,0),"N/A")</f>
        <v>N/A</v>
      </c>
      <c r="BA158" s="95" t="str">
        <f>IF(AX158="R",VLOOKUP(AY158,'Hoteles Participantes'!$D$1:$G$1028,2,0)," ")</f>
        <v xml:space="preserve"> </v>
      </c>
      <c r="BB158" s="111" t="str">
        <f>IF(AX158="R",VLOOKUP(AY158,'Hoteles Participantes'!$D$1:$K$1028,6,0)," ")</f>
        <v xml:space="preserve"> </v>
      </c>
      <c r="BC158" s="111" t="str">
        <f>IF(AX158="R",VLOOKUP(AY158,'Hoteles Participantes'!$D$1:$K$1028,7,0)," ")</f>
        <v xml:space="preserve"> </v>
      </c>
    </row>
    <row r="159" spans="2:55" s="98" customFormat="1" ht="15" customHeight="1" outlineLevel="1" x14ac:dyDescent="0.3">
      <c r="B159" s="358">
        <f t="shared" si="41"/>
        <v>0</v>
      </c>
      <c r="C159" s="358"/>
      <c r="D159" s="358"/>
      <c r="E159" s="358"/>
      <c r="F159" s="358"/>
      <c r="G159" s="358"/>
      <c r="H159" s="359" t="str">
        <f t="shared" si="46"/>
        <v>FIHER</v>
      </c>
      <c r="I159" s="360"/>
      <c r="J159" s="361"/>
      <c r="K159" s="362" t="str">
        <f t="shared" si="47"/>
        <v> Fiesta Inn Hermosillo</v>
      </c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63"/>
      <c r="Z159" s="363"/>
      <c r="AA159" s="363"/>
      <c r="AB159" s="363"/>
      <c r="AC159" s="363"/>
      <c r="AD159" s="364"/>
      <c r="AE159" s="365">
        <f t="shared" si="44"/>
        <v>0</v>
      </c>
      <c r="AF159" s="365"/>
      <c r="AG159" s="365"/>
      <c r="AH159" s="365"/>
      <c r="AI159" s="365"/>
      <c r="AJ159" s="365"/>
      <c r="AK159" s="365"/>
      <c r="AL159" s="365"/>
      <c r="AM159" s="365"/>
      <c r="AN159" s="365">
        <f t="shared" si="45"/>
        <v>0</v>
      </c>
      <c r="AO159" s="365"/>
      <c r="AP159" s="365"/>
      <c r="AQ159" s="365"/>
      <c r="AR159" s="365"/>
      <c r="AS159" s="365"/>
      <c r="AT159" s="365"/>
      <c r="AU159" s="365"/>
      <c r="AV159" s="365"/>
      <c r="AX159" s="95" t="str">
        <f>IFERROR(VLOOKUP(AY159,'Hoteles Participantes'!$D$1:$L$1028,9,0)," ")</f>
        <v>R</v>
      </c>
      <c r="AY159" s="232" t="str">
        <f>'Hoteles Participantes'!D26</f>
        <v>FIHER</v>
      </c>
      <c r="AZ159" s="230">
        <f>IF(AX159="R",VLOOKUP(AY159,'Hoteles Participantes'!$D$1:$G$1028,3,0),"N/A")</f>
        <v>0</v>
      </c>
      <c r="BA159" s="95" t="str">
        <f>IF(AX159="R",VLOOKUP(AY159,'Hoteles Participantes'!$D$1:$G$1028,2,0)," ")</f>
        <v> Fiesta Inn Hermosillo</v>
      </c>
      <c r="BB159" s="111">
        <f>IF(AX159="R",VLOOKUP(AY159,'Hoteles Participantes'!$D$1:$K$1028,6,0)," ")</f>
        <v>0</v>
      </c>
      <c r="BC159" s="111">
        <f>IF(AX159="R",VLOOKUP(AY159,'Hoteles Participantes'!$D$1:$K$1028,7,0)," ")</f>
        <v>0</v>
      </c>
    </row>
    <row r="160" spans="2:55" s="98" customFormat="1" ht="15" customHeight="1" outlineLevel="1" x14ac:dyDescent="0.3">
      <c r="B160" s="358" t="str">
        <f t="shared" si="41"/>
        <v>N/A</v>
      </c>
      <c r="C160" s="358"/>
      <c r="D160" s="358"/>
      <c r="E160" s="358"/>
      <c r="F160" s="358"/>
      <c r="G160" s="358"/>
      <c r="H160" s="359" t="str">
        <f t="shared" si="46"/>
        <v>N/A</v>
      </c>
      <c r="I160" s="360"/>
      <c r="J160" s="361"/>
      <c r="K160" s="362" t="str">
        <f t="shared" si="47"/>
        <v>N/A</v>
      </c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363"/>
      <c r="AB160" s="363"/>
      <c r="AC160" s="363"/>
      <c r="AD160" s="364"/>
      <c r="AE160" s="365" t="str">
        <f t="shared" si="44"/>
        <v>N/A</v>
      </c>
      <c r="AF160" s="365"/>
      <c r="AG160" s="365"/>
      <c r="AH160" s="365"/>
      <c r="AI160" s="365"/>
      <c r="AJ160" s="365"/>
      <c r="AK160" s="365"/>
      <c r="AL160" s="365"/>
      <c r="AM160" s="365"/>
      <c r="AN160" s="365" t="str">
        <f t="shared" si="45"/>
        <v>N/A</v>
      </c>
      <c r="AO160" s="365"/>
      <c r="AP160" s="365"/>
      <c r="AQ160" s="365"/>
      <c r="AR160" s="365"/>
      <c r="AS160" s="365"/>
      <c r="AT160" s="365"/>
      <c r="AU160" s="365"/>
      <c r="AV160" s="365"/>
      <c r="AX160" s="95" t="str">
        <f>IFERROR(VLOOKUP(AY160,'Hoteles Participantes'!$D$1:$L$1028,9,0)," ")</f>
        <v/>
      </c>
      <c r="AY160" s="232" t="str">
        <f>'Hoteles Participantes'!D27</f>
        <v>FIINS</v>
      </c>
      <c r="AZ160" s="230" t="str">
        <f>IF(AX160="R",VLOOKUP(AY160,'Hoteles Participantes'!$D$1:$G$1028,3,0),"N/A")</f>
        <v>N/A</v>
      </c>
      <c r="BA160" s="95" t="str">
        <f>IF(AX160="R",VLOOKUP(AY160,'Hoteles Participantes'!$D$1:$G$1028,2,0)," ")</f>
        <v xml:space="preserve"> </v>
      </c>
      <c r="BB160" s="111" t="str">
        <f>IF(AX160="R",VLOOKUP(AY160,'Hoteles Participantes'!$D$1:$K$1028,6,0)," ")</f>
        <v xml:space="preserve"> </v>
      </c>
      <c r="BC160" s="111" t="str">
        <f>IF(AX160="R",VLOOKUP(AY160,'Hoteles Participantes'!$D$1:$K$1028,7,0)," ")</f>
        <v xml:space="preserve"> </v>
      </c>
    </row>
    <row r="161" spans="2:55" s="98" customFormat="1" ht="15" customHeight="1" outlineLevel="1" x14ac:dyDescent="0.3">
      <c r="B161" s="358" t="str">
        <f t="shared" si="41"/>
        <v>N/A</v>
      </c>
      <c r="C161" s="358"/>
      <c r="D161" s="358"/>
      <c r="E161" s="358"/>
      <c r="F161" s="358"/>
      <c r="G161" s="358"/>
      <c r="H161" s="359" t="str">
        <f t="shared" si="46"/>
        <v>N/A</v>
      </c>
      <c r="I161" s="360"/>
      <c r="J161" s="361"/>
      <c r="K161" s="362" t="str">
        <f t="shared" si="47"/>
        <v>N/A</v>
      </c>
      <c r="L161" s="363"/>
      <c r="M161" s="363"/>
      <c r="N161" s="363"/>
      <c r="O161" s="363"/>
      <c r="P161" s="363"/>
      <c r="Q161" s="363"/>
      <c r="R161" s="363"/>
      <c r="S161" s="363"/>
      <c r="T161" s="363"/>
      <c r="U161" s="363"/>
      <c r="V161" s="363"/>
      <c r="W161" s="363"/>
      <c r="X161" s="363"/>
      <c r="Y161" s="363"/>
      <c r="Z161" s="363"/>
      <c r="AA161" s="363"/>
      <c r="AB161" s="363"/>
      <c r="AC161" s="363"/>
      <c r="AD161" s="364"/>
      <c r="AE161" s="365" t="str">
        <f t="shared" si="44"/>
        <v>N/A</v>
      </c>
      <c r="AF161" s="365"/>
      <c r="AG161" s="365"/>
      <c r="AH161" s="365"/>
      <c r="AI161" s="365"/>
      <c r="AJ161" s="365"/>
      <c r="AK161" s="365"/>
      <c r="AL161" s="365"/>
      <c r="AM161" s="365"/>
      <c r="AN161" s="365" t="str">
        <f t="shared" si="45"/>
        <v>N/A</v>
      </c>
      <c r="AO161" s="365"/>
      <c r="AP161" s="365"/>
      <c r="AQ161" s="365"/>
      <c r="AR161" s="365"/>
      <c r="AS161" s="365"/>
      <c r="AT161" s="365"/>
      <c r="AU161" s="365"/>
      <c r="AV161" s="365"/>
      <c r="AX161" s="95" t="str">
        <f>IFERROR(VLOOKUP(AY161,'Hoteles Participantes'!$D$1:$L$1028,9,0)," ")</f>
        <v/>
      </c>
      <c r="AY161" s="232" t="str">
        <f>'Hoteles Participantes'!D28</f>
        <v>FITIN</v>
      </c>
      <c r="AZ161" s="230" t="str">
        <f>IF(AX161="R",VLOOKUP(AY161,'Hoteles Participantes'!$D$1:$G$1028,3,0),"N/A")</f>
        <v>N/A</v>
      </c>
      <c r="BA161" s="95" t="str">
        <f>IF(AX161="R",VLOOKUP(AY161,'Hoteles Participantes'!$D$1:$G$1028,2,0)," ")</f>
        <v xml:space="preserve"> </v>
      </c>
      <c r="BB161" s="111" t="str">
        <f>IF(AX161="R",VLOOKUP(AY161,'Hoteles Participantes'!$D$1:$K$1028,6,0)," ")</f>
        <v xml:space="preserve"> </v>
      </c>
      <c r="BC161" s="111" t="str">
        <f>IF(AX161="R",VLOOKUP(AY161,'Hoteles Participantes'!$D$1:$K$1028,7,0)," ")</f>
        <v xml:space="preserve"> </v>
      </c>
    </row>
    <row r="162" spans="2:55" s="98" customFormat="1" ht="15" customHeight="1" outlineLevel="1" x14ac:dyDescent="0.3">
      <c r="B162" s="358" t="str">
        <f t="shared" si="41"/>
        <v>N/A</v>
      </c>
      <c r="C162" s="358"/>
      <c r="D162" s="358"/>
      <c r="E162" s="358"/>
      <c r="F162" s="358"/>
      <c r="G162" s="358"/>
      <c r="H162" s="359" t="str">
        <f t="shared" si="46"/>
        <v>N/A</v>
      </c>
      <c r="I162" s="360"/>
      <c r="J162" s="361"/>
      <c r="K162" s="362" t="str">
        <f t="shared" si="47"/>
        <v>N/A</v>
      </c>
      <c r="L162" s="363"/>
      <c r="M162" s="363"/>
      <c r="N162" s="363"/>
      <c r="O162" s="363"/>
      <c r="P162" s="363"/>
      <c r="Q162" s="363"/>
      <c r="R162" s="363"/>
      <c r="S162" s="363"/>
      <c r="T162" s="363"/>
      <c r="U162" s="363"/>
      <c r="V162" s="363"/>
      <c r="W162" s="363"/>
      <c r="X162" s="363"/>
      <c r="Y162" s="363"/>
      <c r="Z162" s="363"/>
      <c r="AA162" s="363"/>
      <c r="AB162" s="363"/>
      <c r="AC162" s="363"/>
      <c r="AD162" s="364"/>
      <c r="AE162" s="365" t="str">
        <f t="shared" si="44"/>
        <v>N/A</v>
      </c>
      <c r="AF162" s="365"/>
      <c r="AG162" s="365"/>
      <c r="AH162" s="365"/>
      <c r="AI162" s="365"/>
      <c r="AJ162" s="365"/>
      <c r="AK162" s="365"/>
      <c r="AL162" s="365"/>
      <c r="AM162" s="365"/>
      <c r="AN162" s="365" t="str">
        <f t="shared" si="45"/>
        <v>N/A</v>
      </c>
      <c r="AO162" s="365"/>
      <c r="AP162" s="365"/>
      <c r="AQ162" s="365"/>
      <c r="AR162" s="365"/>
      <c r="AS162" s="365"/>
      <c r="AT162" s="365"/>
      <c r="AU162" s="365"/>
      <c r="AV162" s="365"/>
      <c r="AX162" s="95" t="str">
        <f>IFERROR(VLOOKUP(AY162,'Hoteles Participantes'!$D$1:$L$1028,9,0)," ")</f>
        <v/>
      </c>
      <c r="AY162" s="232" t="str">
        <f>'Hoteles Participantes'!D29</f>
        <v>FILEO</v>
      </c>
      <c r="AZ162" s="230" t="str">
        <f>IF(AX162="R",VLOOKUP(AY162,'Hoteles Participantes'!$D$1:$G$1028,3,0),"N/A")</f>
        <v>N/A</v>
      </c>
      <c r="BA162" s="95" t="str">
        <f>IF(AX162="R",VLOOKUP(AY162,'Hoteles Participantes'!$D$1:$G$1028,2,0)," ")</f>
        <v xml:space="preserve"> </v>
      </c>
      <c r="BB162" s="111" t="str">
        <f>IF(AX162="R",VLOOKUP(AY162,'Hoteles Participantes'!$D$1:$K$1028,6,0)," ")</f>
        <v xml:space="preserve"> </v>
      </c>
      <c r="BC162" s="111" t="str">
        <f>IF(AX162="R",VLOOKUP(AY162,'Hoteles Participantes'!$D$1:$K$1028,7,0)," ")</f>
        <v xml:space="preserve"> </v>
      </c>
    </row>
    <row r="163" spans="2:55" s="98" customFormat="1" ht="15" customHeight="1" outlineLevel="1" x14ac:dyDescent="0.3">
      <c r="B163" s="358" t="str">
        <f t="shared" si="41"/>
        <v>N/A</v>
      </c>
      <c r="C163" s="358"/>
      <c r="D163" s="358"/>
      <c r="E163" s="358"/>
      <c r="F163" s="358"/>
      <c r="G163" s="358"/>
      <c r="H163" s="359" t="str">
        <f t="shared" si="46"/>
        <v>N/A</v>
      </c>
      <c r="I163" s="360"/>
      <c r="J163" s="361"/>
      <c r="K163" s="362" t="str">
        <f t="shared" si="47"/>
        <v>N/A</v>
      </c>
      <c r="L163" s="363"/>
      <c r="M163" s="363"/>
      <c r="N163" s="363"/>
      <c r="O163" s="363"/>
      <c r="P163" s="363"/>
      <c r="Q163" s="363"/>
      <c r="R163" s="363"/>
      <c r="S163" s="363"/>
      <c r="T163" s="363"/>
      <c r="U163" s="363"/>
      <c r="V163" s="363"/>
      <c r="W163" s="363"/>
      <c r="X163" s="363"/>
      <c r="Y163" s="363"/>
      <c r="Z163" s="363"/>
      <c r="AA163" s="363"/>
      <c r="AB163" s="363"/>
      <c r="AC163" s="363"/>
      <c r="AD163" s="364"/>
      <c r="AE163" s="365" t="str">
        <f t="shared" si="44"/>
        <v>N/A</v>
      </c>
      <c r="AF163" s="365"/>
      <c r="AG163" s="365"/>
      <c r="AH163" s="365"/>
      <c r="AI163" s="365"/>
      <c r="AJ163" s="365"/>
      <c r="AK163" s="365"/>
      <c r="AL163" s="365"/>
      <c r="AM163" s="365"/>
      <c r="AN163" s="365" t="str">
        <f t="shared" si="45"/>
        <v>N/A</v>
      </c>
      <c r="AO163" s="365"/>
      <c r="AP163" s="365"/>
      <c r="AQ163" s="365"/>
      <c r="AR163" s="365"/>
      <c r="AS163" s="365"/>
      <c r="AT163" s="365"/>
      <c r="AU163" s="365"/>
      <c r="AV163" s="365"/>
      <c r="AX163" s="95" t="str">
        <f>IFERROR(VLOOKUP(AY163,'Hoteles Participantes'!$D$1:$L$1028,9,0)," ")</f>
        <v/>
      </c>
      <c r="AY163" s="232" t="str">
        <f>'Hoteles Participantes'!D30</f>
        <v>FIMOC</v>
      </c>
      <c r="AZ163" s="230" t="str">
        <f>IF(AX163="R",VLOOKUP(AY163,'Hoteles Participantes'!$D$1:$G$1028,3,0),"N/A")</f>
        <v>N/A</v>
      </c>
      <c r="BA163" s="95" t="str">
        <f>IF(AX163="R",VLOOKUP(AY163,'Hoteles Participantes'!$D$1:$G$1028,2,0)," ")</f>
        <v xml:space="preserve"> </v>
      </c>
      <c r="BB163" s="111" t="str">
        <f>IF(AX163="R",VLOOKUP(AY163,'Hoteles Participantes'!$D$1:$K$1028,6,0)," ")</f>
        <v xml:space="preserve"> </v>
      </c>
      <c r="BC163" s="111" t="str">
        <f>IF(AX163="R",VLOOKUP(AY163,'Hoteles Participantes'!$D$1:$K$1028,7,0)," ")</f>
        <v xml:space="preserve"> </v>
      </c>
    </row>
    <row r="164" spans="2:55" s="98" customFormat="1" ht="15" customHeight="1" outlineLevel="1" x14ac:dyDescent="0.3">
      <c r="B164" s="358">
        <f t="shared" si="41"/>
        <v>0</v>
      </c>
      <c r="C164" s="358"/>
      <c r="D164" s="358"/>
      <c r="E164" s="358"/>
      <c r="F164" s="358"/>
      <c r="G164" s="358"/>
      <c r="H164" s="359" t="str">
        <f t="shared" si="46"/>
        <v>FIMER</v>
      </c>
      <c r="I164" s="360"/>
      <c r="J164" s="361"/>
      <c r="K164" s="362" t="str">
        <f t="shared" si="47"/>
        <v> Fiesta Inn Mérida</v>
      </c>
      <c r="L164" s="363"/>
      <c r="M164" s="363"/>
      <c r="N164" s="363"/>
      <c r="O164" s="363"/>
      <c r="P164" s="363"/>
      <c r="Q164" s="363"/>
      <c r="R164" s="363"/>
      <c r="S164" s="363"/>
      <c r="T164" s="363"/>
      <c r="U164" s="363"/>
      <c r="V164" s="363"/>
      <c r="W164" s="363"/>
      <c r="X164" s="363"/>
      <c r="Y164" s="363"/>
      <c r="Z164" s="363"/>
      <c r="AA164" s="363"/>
      <c r="AB164" s="363"/>
      <c r="AC164" s="363"/>
      <c r="AD164" s="364"/>
      <c r="AE164" s="365">
        <f t="shared" si="44"/>
        <v>0</v>
      </c>
      <c r="AF164" s="365"/>
      <c r="AG164" s="365"/>
      <c r="AH164" s="365"/>
      <c r="AI164" s="365"/>
      <c r="AJ164" s="365"/>
      <c r="AK164" s="365"/>
      <c r="AL164" s="365"/>
      <c r="AM164" s="365"/>
      <c r="AN164" s="365">
        <f t="shared" si="45"/>
        <v>0</v>
      </c>
      <c r="AO164" s="365"/>
      <c r="AP164" s="365"/>
      <c r="AQ164" s="365"/>
      <c r="AR164" s="365"/>
      <c r="AS164" s="365"/>
      <c r="AT164" s="365"/>
      <c r="AU164" s="365"/>
      <c r="AV164" s="365"/>
      <c r="AX164" s="95" t="str">
        <f>IFERROR(VLOOKUP(AY164,'Hoteles Participantes'!$D$1:$L$1028,9,0)," ")</f>
        <v>R</v>
      </c>
      <c r="AY164" s="232" t="str">
        <f>'Hoteles Participantes'!D31</f>
        <v>FIMER</v>
      </c>
      <c r="AZ164" s="230">
        <f>IF(AX164="R",VLOOKUP(AY164,'Hoteles Participantes'!$D$1:$G$1028,3,0),"N/A")</f>
        <v>0</v>
      </c>
      <c r="BA164" s="95" t="str">
        <f>IF(AX164="R",VLOOKUP(AY164,'Hoteles Participantes'!$D$1:$G$1028,2,0)," ")</f>
        <v> Fiesta Inn Mérida</v>
      </c>
      <c r="BB164" s="111">
        <f>IF(AX164="R",VLOOKUP(AY164,'Hoteles Participantes'!$D$1:$K$1028,6,0)," ")</f>
        <v>0</v>
      </c>
      <c r="BC164" s="111">
        <f>IF(AX164="R",VLOOKUP(AY164,'Hoteles Participantes'!$D$1:$K$1028,7,0)," ")</f>
        <v>0</v>
      </c>
    </row>
    <row r="165" spans="2:55" s="98" customFormat="1" ht="15" customHeight="1" outlineLevel="1" x14ac:dyDescent="0.3">
      <c r="B165" s="358" t="str">
        <f t="shared" si="41"/>
        <v>N/A</v>
      </c>
      <c r="C165" s="358"/>
      <c r="D165" s="358"/>
      <c r="E165" s="358"/>
      <c r="F165" s="358"/>
      <c r="G165" s="358"/>
      <c r="H165" s="359" t="str">
        <f t="shared" si="46"/>
        <v>N/A</v>
      </c>
      <c r="I165" s="360"/>
      <c r="J165" s="361"/>
      <c r="K165" s="362" t="str">
        <f t="shared" si="47"/>
        <v>N/A</v>
      </c>
      <c r="L165" s="363"/>
      <c r="M165" s="363"/>
      <c r="N165" s="363"/>
      <c r="O165" s="363"/>
      <c r="P165" s="363"/>
      <c r="Q165" s="363"/>
      <c r="R165" s="363"/>
      <c r="S165" s="363"/>
      <c r="T165" s="363"/>
      <c r="U165" s="363"/>
      <c r="V165" s="363"/>
      <c r="W165" s="363"/>
      <c r="X165" s="363"/>
      <c r="Y165" s="363"/>
      <c r="Z165" s="363"/>
      <c r="AA165" s="363"/>
      <c r="AB165" s="363"/>
      <c r="AC165" s="363"/>
      <c r="AD165" s="364"/>
      <c r="AE165" s="365" t="str">
        <f t="shared" si="44"/>
        <v>N/A</v>
      </c>
      <c r="AF165" s="365"/>
      <c r="AG165" s="365"/>
      <c r="AH165" s="365"/>
      <c r="AI165" s="365"/>
      <c r="AJ165" s="365"/>
      <c r="AK165" s="365"/>
      <c r="AL165" s="365"/>
      <c r="AM165" s="365"/>
      <c r="AN165" s="365" t="str">
        <f t="shared" si="45"/>
        <v>N/A</v>
      </c>
      <c r="AO165" s="365"/>
      <c r="AP165" s="365"/>
      <c r="AQ165" s="365"/>
      <c r="AR165" s="365"/>
      <c r="AS165" s="365"/>
      <c r="AT165" s="365"/>
      <c r="AU165" s="365"/>
      <c r="AV165" s="365"/>
      <c r="AX165" s="95" t="str">
        <f>IFERROR(VLOOKUP(AY165,'Hoteles Participantes'!$D$1:$L$1028,9,0)," ")</f>
        <v/>
      </c>
      <c r="AY165" s="232" t="str">
        <f>'Hoteles Participantes'!D32</f>
        <v>FIMEX</v>
      </c>
      <c r="AZ165" s="230" t="str">
        <f>IF(AX165="R",VLOOKUP(AY165,'Hoteles Participantes'!$D$1:$G$1028,3,0),"N/A")</f>
        <v>N/A</v>
      </c>
      <c r="BA165" s="95" t="str">
        <f>IF(AX165="R",VLOOKUP(AY165,'Hoteles Participantes'!$D$1:$G$1028,2,0)," ")</f>
        <v xml:space="preserve"> </v>
      </c>
      <c r="BB165" s="111" t="str">
        <f>IF(AX165="R",VLOOKUP(AY165,'Hoteles Participantes'!$D$1:$K$1028,6,0)," ")</f>
        <v xml:space="preserve"> </v>
      </c>
      <c r="BC165" s="111" t="str">
        <f>IF(AX165="R",VLOOKUP(AY165,'Hoteles Participantes'!$D$1:$K$1028,7,0)," ")</f>
        <v xml:space="preserve"> </v>
      </c>
    </row>
    <row r="166" spans="2:55" s="98" customFormat="1" ht="15" customHeight="1" outlineLevel="1" x14ac:dyDescent="0.3">
      <c r="B166" s="358" t="str">
        <f t="shared" si="41"/>
        <v>N/A</v>
      </c>
      <c r="C166" s="358"/>
      <c r="D166" s="358"/>
      <c r="E166" s="358"/>
      <c r="F166" s="358"/>
      <c r="G166" s="358"/>
      <c r="H166" s="359" t="str">
        <f t="shared" si="46"/>
        <v>N/A</v>
      </c>
      <c r="I166" s="360"/>
      <c r="J166" s="361"/>
      <c r="K166" s="362" t="str">
        <f t="shared" si="47"/>
        <v>N/A</v>
      </c>
      <c r="L166" s="363"/>
      <c r="M166" s="363"/>
      <c r="N166" s="363"/>
      <c r="O166" s="363"/>
      <c r="P166" s="363"/>
      <c r="Q166" s="363"/>
      <c r="R166" s="363"/>
      <c r="S166" s="363"/>
      <c r="T166" s="363"/>
      <c r="U166" s="363"/>
      <c r="V166" s="363"/>
      <c r="W166" s="363"/>
      <c r="X166" s="363"/>
      <c r="Y166" s="363"/>
      <c r="Z166" s="363"/>
      <c r="AA166" s="363"/>
      <c r="AB166" s="363"/>
      <c r="AC166" s="363"/>
      <c r="AD166" s="364"/>
      <c r="AE166" s="365" t="str">
        <f t="shared" si="44"/>
        <v>N/A</v>
      </c>
      <c r="AF166" s="365"/>
      <c r="AG166" s="365"/>
      <c r="AH166" s="365"/>
      <c r="AI166" s="365"/>
      <c r="AJ166" s="365"/>
      <c r="AK166" s="365"/>
      <c r="AL166" s="365"/>
      <c r="AM166" s="365"/>
      <c r="AN166" s="365" t="str">
        <f t="shared" si="45"/>
        <v>N/A</v>
      </c>
      <c r="AO166" s="365"/>
      <c r="AP166" s="365"/>
      <c r="AQ166" s="365"/>
      <c r="AR166" s="365"/>
      <c r="AS166" s="365"/>
      <c r="AT166" s="365"/>
      <c r="AU166" s="365"/>
      <c r="AV166" s="365"/>
      <c r="AX166" s="95" t="str">
        <f>IFERROR(VLOOKUP(AY166,'Hoteles Participantes'!$D$1:$L$1028,9,0)," ")</f>
        <v/>
      </c>
      <c r="AY166" s="232" t="str">
        <f>'Hoteles Participantes'!D33</f>
        <v>FIMNC</v>
      </c>
      <c r="AZ166" s="230" t="str">
        <f>IF(AX166="R",VLOOKUP(AY166,'Hoteles Participantes'!$D$1:$G$1028,3,0),"N/A")</f>
        <v>N/A</v>
      </c>
      <c r="BA166" s="95" t="str">
        <f>IF(AX166="R",VLOOKUP(AY166,'Hoteles Participantes'!$D$1:$G$1028,2,0)," ")</f>
        <v xml:space="preserve"> </v>
      </c>
      <c r="BB166" s="111" t="str">
        <f>IF(AX166="R",VLOOKUP(AY166,'Hoteles Participantes'!$D$1:$K$1028,6,0)," ")</f>
        <v xml:space="preserve"> </v>
      </c>
      <c r="BC166" s="111" t="str">
        <f>IF(AX166="R",VLOOKUP(AY166,'Hoteles Participantes'!$D$1:$K$1028,7,0)," ")</f>
        <v xml:space="preserve"> </v>
      </c>
    </row>
    <row r="167" spans="2:55" s="98" customFormat="1" ht="15" customHeight="1" outlineLevel="1" x14ac:dyDescent="0.3">
      <c r="B167" s="358">
        <f t="shared" si="41"/>
        <v>0</v>
      </c>
      <c r="C167" s="358"/>
      <c r="D167" s="358"/>
      <c r="E167" s="358"/>
      <c r="F167" s="358"/>
      <c r="G167" s="358"/>
      <c r="H167" s="359" t="str">
        <f t="shared" si="46"/>
        <v>FIMTX</v>
      </c>
      <c r="I167" s="360"/>
      <c r="J167" s="361"/>
      <c r="K167" s="362" t="str">
        <f t="shared" si="47"/>
        <v> Fiesta Inn Monterrey Fundidora</v>
      </c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363"/>
      <c r="AB167" s="363"/>
      <c r="AC167" s="363"/>
      <c r="AD167" s="364"/>
      <c r="AE167" s="365">
        <f t="shared" si="44"/>
        <v>0</v>
      </c>
      <c r="AF167" s="365"/>
      <c r="AG167" s="365"/>
      <c r="AH167" s="365"/>
      <c r="AI167" s="365"/>
      <c r="AJ167" s="365"/>
      <c r="AK167" s="365"/>
      <c r="AL167" s="365"/>
      <c r="AM167" s="365"/>
      <c r="AN167" s="365">
        <f t="shared" si="45"/>
        <v>0</v>
      </c>
      <c r="AO167" s="365"/>
      <c r="AP167" s="365"/>
      <c r="AQ167" s="365"/>
      <c r="AR167" s="365"/>
      <c r="AS167" s="365"/>
      <c r="AT167" s="365"/>
      <c r="AU167" s="365"/>
      <c r="AV167" s="365"/>
      <c r="AX167" s="95" t="str">
        <f>IFERROR(VLOOKUP(AY167,'Hoteles Participantes'!$D$1:$L$1028,9,0)," ")</f>
        <v>R</v>
      </c>
      <c r="AY167" s="232" t="str">
        <f>'Hoteles Participantes'!D34</f>
        <v>FIMTX</v>
      </c>
      <c r="AZ167" s="230">
        <f>IF(AX167="R",VLOOKUP(AY167,'Hoteles Participantes'!$D$1:$G$1028,3,0),"N/A")</f>
        <v>0</v>
      </c>
      <c r="BA167" s="95" t="str">
        <f>IF(AX167="R",VLOOKUP(AY167,'Hoteles Participantes'!$D$1:$G$1028,2,0)," ")</f>
        <v> Fiesta Inn Monterrey Fundidora</v>
      </c>
      <c r="BB167" s="111">
        <f>IF(AX167="R",VLOOKUP(AY167,'Hoteles Participantes'!$D$1:$K$1028,6,0)," ")</f>
        <v>0</v>
      </c>
      <c r="BC167" s="111">
        <f>IF(AX167="R",VLOOKUP(AY167,'Hoteles Participantes'!$D$1:$K$1028,7,0)," ")</f>
        <v>0</v>
      </c>
    </row>
    <row r="168" spans="2:55" s="98" customFormat="1" ht="15" customHeight="1" outlineLevel="1" x14ac:dyDescent="0.3">
      <c r="B168" s="358">
        <f t="shared" si="41"/>
        <v>0</v>
      </c>
      <c r="C168" s="358"/>
      <c r="D168" s="358"/>
      <c r="E168" s="358"/>
      <c r="F168" s="358"/>
      <c r="G168" s="358"/>
      <c r="H168" s="359" t="str">
        <f t="shared" si="46"/>
        <v>FIMTF</v>
      </c>
      <c r="I168" s="360"/>
      <c r="J168" s="361"/>
      <c r="K168" s="362" t="str">
        <f t="shared" si="47"/>
        <v> Fiesta Inn Monterrey La Fe</v>
      </c>
      <c r="L168" s="363"/>
      <c r="M168" s="363"/>
      <c r="N168" s="363"/>
      <c r="O168" s="363"/>
      <c r="P168" s="363"/>
      <c r="Q168" s="363"/>
      <c r="R168" s="363"/>
      <c r="S168" s="363"/>
      <c r="T168" s="363"/>
      <c r="U168" s="363"/>
      <c r="V168" s="363"/>
      <c r="W168" s="363"/>
      <c r="X168" s="363"/>
      <c r="Y168" s="363"/>
      <c r="Z168" s="363"/>
      <c r="AA168" s="363"/>
      <c r="AB168" s="363"/>
      <c r="AC168" s="363"/>
      <c r="AD168" s="364"/>
      <c r="AE168" s="365">
        <f t="shared" si="44"/>
        <v>0</v>
      </c>
      <c r="AF168" s="365"/>
      <c r="AG168" s="365"/>
      <c r="AH168" s="365"/>
      <c r="AI168" s="365"/>
      <c r="AJ168" s="365"/>
      <c r="AK168" s="365"/>
      <c r="AL168" s="365"/>
      <c r="AM168" s="365"/>
      <c r="AN168" s="365">
        <f t="shared" si="45"/>
        <v>0</v>
      </c>
      <c r="AO168" s="365"/>
      <c r="AP168" s="365"/>
      <c r="AQ168" s="365"/>
      <c r="AR168" s="365"/>
      <c r="AS168" s="365"/>
      <c r="AT168" s="365"/>
      <c r="AU168" s="365"/>
      <c r="AV168" s="365"/>
      <c r="AX168" s="95" t="str">
        <f>IFERROR(VLOOKUP(AY168,'Hoteles Participantes'!$D$1:$L$1028,9,0)," ")</f>
        <v>R</v>
      </c>
      <c r="AY168" s="232" t="str">
        <f>'Hoteles Participantes'!D35</f>
        <v>FIMTF</v>
      </c>
      <c r="AZ168" s="230">
        <f>IF(AX168="R",VLOOKUP(AY168,'Hoteles Participantes'!$D$1:$G$1028,3,0),"N/A")</f>
        <v>0</v>
      </c>
      <c r="BA168" s="95" t="str">
        <f>IF(AX168="R",VLOOKUP(AY168,'Hoteles Participantes'!$D$1:$G$1028,2,0)," ")</f>
        <v> Fiesta Inn Monterrey La Fe</v>
      </c>
      <c r="BB168" s="111">
        <f>IF(AX168="R",VLOOKUP(AY168,'Hoteles Participantes'!$D$1:$K$1028,6,0)," ")</f>
        <v>0</v>
      </c>
      <c r="BC168" s="111">
        <f>IF(AX168="R",VLOOKUP(AY168,'Hoteles Participantes'!$D$1:$K$1028,7,0)," ")</f>
        <v>0</v>
      </c>
    </row>
    <row r="169" spans="2:55" s="98" customFormat="1" ht="15" customHeight="1" outlineLevel="1" x14ac:dyDescent="0.3">
      <c r="B169" s="358">
        <f t="shared" si="41"/>
        <v>0</v>
      </c>
      <c r="C169" s="358"/>
      <c r="D169" s="358"/>
      <c r="E169" s="358"/>
      <c r="F169" s="358"/>
      <c r="G169" s="358"/>
      <c r="H169" s="359" t="str">
        <f t="shared" si="46"/>
        <v>FIMTT</v>
      </c>
      <c r="I169" s="360"/>
      <c r="J169" s="361"/>
      <c r="K169" s="362" t="str">
        <f t="shared" si="47"/>
        <v> Fiesta Inn Monterrey Tecnológico</v>
      </c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  <c r="AA169" s="363"/>
      <c r="AB169" s="363"/>
      <c r="AC169" s="363"/>
      <c r="AD169" s="364"/>
      <c r="AE169" s="365">
        <f t="shared" si="44"/>
        <v>0</v>
      </c>
      <c r="AF169" s="365"/>
      <c r="AG169" s="365"/>
      <c r="AH169" s="365"/>
      <c r="AI169" s="365"/>
      <c r="AJ169" s="365"/>
      <c r="AK169" s="365"/>
      <c r="AL169" s="365"/>
      <c r="AM169" s="365"/>
      <c r="AN169" s="365">
        <f t="shared" si="45"/>
        <v>0</v>
      </c>
      <c r="AO169" s="365"/>
      <c r="AP169" s="365"/>
      <c r="AQ169" s="365"/>
      <c r="AR169" s="365"/>
      <c r="AS169" s="365"/>
      <c r="AT169" s="365"/>
      <c r="AU169" s="365"/>
      <c r="AV169" s="365"/>
      <c r="AX169" s="95" t="str">
        <f>IFERROR(VLOOKUP(AY169,'Hoteles Participantes'!$D$1:$L$1028,9,0)," ")</f>
        <v>R</v>
      </c>
      <c r="AY169" s="232" t="str">
        <f>'Hoteles Participantes'!D36</f>
        <v>FIMTT</v>
      </c>
      <c r="AZ169" s="230">
        <f>IF(AX169="R",VLOOKUP(AY169,'Hoteles Participantes'!$D$1:$G$1028,3,0),"N/A")</f>
        <v>0</v>
      </c>
      <c r="BA169" s="95" t="str">
        <f>IF(AX169="R",VLOOKUP(AY169,'Hoteles Participantes'!$D$1:$G$1028,2,0)," ")</f>
        <v> Fiesta Inn Monterrey Tecnológico</v>
      </c>
      <c r="BB169" s="111">
        <f>IF(AX169="R",VLOOKUP(AY169,'Hoteles Participantes'!$D$1:$K$1028,6,0)," ")</f>
        <v>0</v>
      </c>
      <c r="BC169" s="111">
        <f>IF(AX169="R",VLOOKUP(AY169,'Hoteles Participantes'!$D$1:$K$1028,7,0)," ")</f>
        <v>0</v>
      </c>
    </row>
    <row r="170" spans="2:55" s="98" customFormat="1" ht="15" customHeight="1" outlineLevel="1" x14ac:dyDescent="0.3">
      <c r="B170" s="358">
        <f t="shared" si="41"/>
        <v>0</v>
      </c>
      <c r="C170" s="358"/>
      <c r="D170" s="358"/>
      <c r="E170" s="358"/>
      <c r="F170" s="358"/>
      <c r="G170" s="358"/>
      <c r="H170" s="359" t="str">
        <f t="shared" si="46"/>
        <v>FIMTV</v>
      </c>
      <c r="I170" s="360"/>
      <c r="J170" s="361"/>
      <c r="K170" s="362" t="str">
        <f t="shared" si="47"/>
        <v> Fiesta Inn Monterrey Valle</v>
      </c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363"/>
      <c r="AB170" s="363"/>
      <c r="AC170" s="363"/>
      <c r="AD170" s="364"/>
      <c r="AE170" s="365">
        <f t="shared" si="44"/>
        <v>0</v>
      </c>
      <c r="AF170" s="365"/>
      <c r="AG170" s="365"/>
      <c r="AH170" s="365"/>
      <c r="AI170" s="365"/>
      <c r="AJ170" s="365"/>
      <c r="AK170" s="365"/>
      <c r="AL170" s="365"/>
      <c r="AM170" s="365"/>
      <c r="AN170" s="365">
        <f t="shared" si="45"/>
        <v>0</v>
      </c>
      <c r="AO170" s="365"/>
      <c r="AP170" s="365"/>
      <c r="AQ170" s="365"/>
      <c r="AR170" s="365"/>
      <c r="AS170" s="365"/>
      <c r="AT170" s="365"/>
      <c r="AU170" s="365"/>
      <c r="AV170" s="365"/>
      <c r="AX170" s="95" t="str">
        <f>IFERROR(VLOOKUP(AY170,'Hoteles Participantes'!$D$1:$L$1028,9,0)," ")</f>
        <v>R</v>
      </c>
      <c r="AY170" s="232" t="str">
        <f>'Hoteles Participantes'!D37</f>
        <v>FIMTV</v>
      </c>
      <c r="AZ170" s="230">
        <f>IF(AX170="R",VLOOKUP(AY170,'Hoteles Participantes'!$D$1:$G$1028,3,0),"N/A")</f>
        <v>0</v>
      </c>
      <c r="BA170" s="95" t="str">
        <f>IF(AX170="R",VLOOKUP(AY170,'Hoteles Participantes'!$D$1:$G$1028,2,0)," ")</f>
        <v> Fiesta Inn Monterrey Valle</v>
      </c>
      <c r="BB170" s="111">
        <f>IF(AX170="R",VLOOKUP(AY170,'Hoteles Participantes'!$D$1:$K$1028,6,0)," ")</f>
        <v>0</v>
      </c>
      <c r="BC170" s="111">
        <f>IF(AX170="R",VLOOKUP(AY170,'Hoteles Participantes'!$D$1:$K$1028,7,0)," ")</f>
        <v>0</v>
      </c>
    </row>
    <row r="171" spans="2:55" s="98" customFormat="1" ht="15" customHeight="1" outlineLevel="1" x14ac:dyDescent="0.3">
      <c r="B171" s="358" t="str">
        <f t="shared" si="41"/>
        <v>N/A</v>
      </c>
      <c r="C171" s="358"/>
      <c r="D171" s="358"/>
      <c r="E171" s="358"/>
      <c r="F171" s="358"/>
      <c r="G171" s="358"/>
      <c r="H171" s="359" t="str">
        <f t="shared" si="46"/>
        <v>N/A</v>
      </c>
      <c r="I171" s="360"/>
      <c r="J171" s="361"/>
      <c r="K171" s="362" t="str">
        <f t="shared" si="47"/>
        <v>N/A</v>
      </c>
      <c r="L171" s="363"/>
      <c r="M171" s="363"/>
      <c r="N171" s="363"/>
      <c r="O171" s="363"/>
      <c r="P171" s="363"/>
      <c r="Q171" s="363"/>
      <c r="R171" s="363"/>
      <c r="S171" s="363"/>
      <c r="T171" s="363"/>
      <c r="U171" s="363"/>
      <c r="V171" s="363"/>
      <c r="W171" s="363"/>
      <c r="X171" s="363"/>
      <c r="Y171" s="363"/>
      <c r="Z171" s="363"/>
      <c r="AA171" s="363"/>
      <c r="AB171" s="363"/>
      <c r="AC171" s="363"/>
      <c r="AD171" s="364"/>
      <c r="AE171" s="365" t="str">
        <f t="shared" si="44"/>
        <v>N/A</v>
      </c>
      <c r="AF171" s="365"/>
      <c r="AG171" s="365"/>
      <c r="AH171" s="365"/>
      <c r="AI171" s="365"/>
      <c r="AJ171" s="365"/>
      <c r="AK171" s="365"/>
      <c r="AL171" s="365"/>
      <c r="AM171" s="365"/>
      <c r="AN171" s="365" t="str">
        <f t="shared" si="45"/>
        <v>N/A</v>
      </c>
      <c r="AO171" s="365"/>
      <c r="AP171" s="365"/>
      <c r="AQ171" s="365"/>
      <c r="AR171" s="365"/>
      <c r="AS171" s="365"/>
      <c r="AT171" s="365"/>
      <c r="AU171" s="365"/>
      <c r="AV171" s="365"/>
      <c r="AX171" s="95" t="str">
        <f>IFERROR(VLOOKUP(AY171,'Hoteles Participantes'!$D$1:$L$1028,9,0)," ")</f>
        <v/>
      </c>
      <c r="AY171" s="232" t="str">
        <f>'Hoteles Participantes'!D38</f>
        <v>FIMOA</v>
      </c>
      <c r="AZ171" s="230" t="str">
        <f>IF(AX171="R",VLOOKUP(AY171,'Hoteles Participantes'!$D$1:$G$1028,3,0),"N/A")</f>
        <v>N/A</v>
      </c>
      <c r="BA171" s="95" t="str">
        <f>IF(AX171="R",VLOOKUP(AY171,'Hoteles Participantes'!$D$1:$G$1028,2,0)," ")</f>
        <v xml:space="preserve"> </v>
      </c>
      <c r="BB171" s="111" t="str">
        <f>IF(AX171="R",VLOOKUP(AY171,'Hoteles Participantes'!$D$1:$K$1028,6,0)," ")</f>
        <v xml:space="preserve"> </v>
      </c>
      <c r="BC171" s="111" t="str">
        <f>IF(AX171="R",VLOOKUP(AY171,'Hoteles Participantes'!$D$1:$K$1028,7,0)," ")</f>
        <v xml:space="preserve"> </v>
      </c>
    </row>
    <row r="172" spans="2:55" s="98" customFormat="1" ht="15" customHeight="1" outlineLevel="1" x14ac:dyDescent="0.3">
      <c r="B172" s="358">
        <f t="shared" si="41"/>
        <v>0</v>
      </c>
      <c r="C172" s="358"/>
      <c r="D172" s="358"/>
      <c r="E172" s="358"/>
      <c r="F172" s="358"/>
      <c r="G172" s="358"/>
      <c r="H172" s="359" t="str">
        <f t="shared" si="46"/>
        <v>FINAU</v>
      </c>
      <c r="I172" s="360"/>
      <c r="J172" s="361"/>
      <c r="K172" s="362" t="str">
        <f t="shared" si="47"/>
        <v> Fiesta Inn Naucalpan</v>
      </c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63"/>
      <c r="W172" s="363"/>
      <c r="X172" s="363"/>
      <c r="Y172" s="363"/>
      <c r="Z172" s="363"/>
      <c r="AA172" s="363"/>
      <c r="AB172" s="363"/>
      <c r="AC172" s="363"/>
      <c r="AD172" s="364"/>
      <c r="AE172" s="365">
        <f t="shared" si="44"/>
        <v>0</v>
      </c>
      <c r="AF172" s="365"/>
      <c r="AG172" s="365"/>
      <c r="AH172" s="365"/>
      <c r="AI172" s="365"/>
      <c r="AJ172" s="365"/>
      <c r="AK172" s="365"/>
      <c r="AL172" s="365"/>
      <c r="AM172" s="365"/>
      <c r="AN172" s="365">
        <f t="shared" si="45"/>
        <v>0</v>
      </c>
      <c r="AO172" s="365"/>
      <c r="AP172" s="365"/>
      <c r="AQ172" s="365"/>
      <c r="AR172" s="365"/>
      <c r="AS172" s="365"/>
      <c r="AT172" s="365"/>
      <c r="AU172" s="365"/>
      <c r="AV172" s="365"/>
      <c r="AX172" s="95" t="str">
        <f>IFERROR(VLOOKUP(AY172,'Hoteles Participantes'!$D$1:$L$1028,9,0)," ")</f>
        <v>R</v>
      </c>
      <c r="AY172" s="232" t="str">
        <f>'Hoteles Participantes'!D39</f>
        <v>FINAU</v>
      </c>
      <c r="AZ172" s="230">
        <f>IF(AX172="R",VLOOKUP(AY172,'Hoteles Participantes'!$D$1:$G$1028,3,0),"N/A")</f>
        <v>0</v>
      </c>
      <c r="BA172" s="95" t="str">
        <f>IF(AX172="R",VLOOKUP(AY172,'Hoteles Participantes'!$D$1:$G$1028,2,0)," ")</f>
        <v> Fiesta Inn Naucalpan</v>
      </c>
      <c r="BB172" s="111">
        <f>IF(AX172="R",VLOOKUP(AY172,'Hoteles Participantes'!$D$1:$K$1028,6,0)," ")</f>
        <v>0</v>
      </c>
      <c r="BC172" s="111">
        <f>IF(AX172="R",VLOOKUP(AY172,'Hoteles Participantes'!$D$1:$K$1028,7,0)," ")</f>
        <v>0</v>
      </c>
    </row>
    <row r="173" spans="2:55" s="98" customFormat="1" ht="15" customHeight="1" outlineLevel="1" x14ac:dyDescent="0.3">
      <c r="B173" s="358">
        <f t="shared" si="41"/>
        <v>0</v>
      </c>
      <c r="C173" s="358"/>
      <c r="D173" s="358"/>
      <c r="E173" s="358"/>
      <c r="F173" s="358"/>
      <c r="G173" s="358"/>
      <c r="H173" s="359" t="str">
        <f t="shared" si="46"/>
        <v>FINOG</v>
      </c>
      <c r="I173" s="360"/>
      <c r="J173" s="361"/>
      <c r="K173" s="362" t="str">
        <f t="shared" si="47"/>
        <v> Fiesta Inn Nogales</v>
      </c>
      <c r="L173" s="363"/>
      <c r="M173" s="363"/>
      <c r="N173" s="363"/>
      <c r="O173" s="363"/>
      <c r="P173" s="363"/>
      <c r="Q173" s="363"/>
      <c r="R173" s="363"/>
      <c r="S173" s="363"/>
      <c r="T173" s="363"/>
      <c r="U173" s="363"/>
      <c r="V173" s="363"/>
      <c r="W173" s="363"/>
      <c r="X173" s="363"/>
      <c r="Y173" s="363"/>
      <c r="Z173" s="363"/>
      <c r="AA173" s="363"/>
      <c r="AB173" s="363"/>
      <c r="AC173" s="363"/>
      <c r="AD173" s="364"/>
      <c r="AE173" s="365">
        <f t="shared" si="44"/>
        <v>0</v>
      </c>
      <c r="AF173" s="365"/>
      <c r="AG173" s="365"/>
      <c r="AH173" s="365"/>
      <c r="AI173" s="365"/>
      <c r="AJ173" s="365"/>
      <c r="AK173" s="365"/>
      <c r="AL173" s="365"/>
      <c r="AM173" s="365"/>
      <c r="AN173" s="365">
        <f t="shared" si="45"/>
        <v>0</v>
      </c>
      <c r="AO173" s="365"/>
      <c r="AP173" s="365"/>
      <c r="AQ173" s="365"/>
      <c r="AR173" s="365"/>
      <c r="AS173" s="365"/>
      <c r="AT173" s="365"/>
      <c r="AU173" s="365"/>
      <c r="AV173" s="365"/>
      <c r="AX173" s="95" t="str">
        <f>IFERROR(VLOOKUP(AY173,'Hoteles Participantes'!$D$1:$L$1028,9,0)," ")</f>
        <v>R</v>
      </c>
      <c r="AY173" s="232" t="str">
        <f>'Hoteles Participantes'!D40</f>
        <v>FINOG</v>
      </c>
      <c r="AZ173" s="230">
        <f>IF(AX173="R",VLOOKUP(AY173,'Hoteles Participantes'!$D$1:$G$1028,3,0),"N/A")</f>
        <v>0</v>
      </c>
      <c r="BA173" s="95" t="str">
        <f>IF(AX173="R",VLOOKUP(AY173,'Hoteles Participantes'!$D$1:$G$1028,2,0)," ")</f>
        <v> Fiesta Inn Nogales</v>
      </c>
      <c r="BB173" s="111">
        <f>IF(AX173="R",VLOOKUP(AY173,'Hoteles Participantes'!$D$1:$K$1028,6,0)," ")</f>
        <v>0</v>
      </c>
      <c r="BC173" s="111">
        <f>IF(AX173="R",VLOOKUP(AY173,'Hoteles Participantes'!$D$1:$K$1028,7,0)," ")</f>
        <v>0</v>
      </c>
    </row>
    <row r="174" spans="2:55" s="98" customFormat="1" ht="15" customHeight="1" outlineLevel="1" x14ac:dyDescent="0.3">
      <c r="B174" s="358" t="str">
        <f t="shared" si="41"/>
        <v>N/A</v>
      </c>
      <c r="C174" s="358"/>
      <c r="D174" s="358"/>
      <c r="E174" s="358"/>
      <c r="F174" s="358"/>
      <c r="G174" s="358"/>
      <c r="H174" s="359" t="str">
        <f t="shared" si="46"/>
        <v>N/A</v>
      </c>
      <c r="I174" s="360"/>
      <c r="J174" s="361"/>
      <c r="K174" s="362" t="str">
        <f t="shared" si="47"/>
        <v>N/A</v>
      </c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63"/>
      <c r="W174" s="363"/>
      <c r="X174" s="363"/>
      <c r="Y174" s="363"/>
      <c r="Z174" s="363"/>
      <c r="AA174" s="363"/>
      <c r="AB174" s="363"/>
      <c r="AC174" s="363"/>
      <c r="AD174" s="364"/>
      <c r="AE174" s="365" t="str">
        <f t="shared" si="44"/>
        <v>N/A</v>
      </c>
      <c r="AF174" s="365"/>
      <c r="AG174" s="365"/>
      <c r="AH174" s="365"/>
      <c r="AI174" s="365"/>
      <c r="AJ174" s="365"/>
      <c r="AK174" s="365"/>
      <c r="AL174" s="365"/>
      <c r="AM174" s="365"/>
      <c r="AN174" s="365" t="str">
        <f t="shared" si="45"/>
        <v>N/A</v>
      </c>
      <c r="AO174" s="365"/>
      <c r="AP174" s="365"/>
      <c r="AQ174" s="365"/>
      <c r="AR174" s="365"/>
      <c r="AS174" s="365"/>
      <c r="AT174" s="365"/>
      <c r="AU174" s="365"/>
      <c r="AV174" s="365"/>
      <c r="AX174" s="95" t="str">
        <f>IFERROR(VLOOKUP(AY174,'Hoteles Participantes'!$D$1:$L$1028,9,0)," ")</f>
        <v/>
      </c>
      <c r="AY174" s="232" t="str">
        <f>'Hoteles Participantes'!D41</f>
        <v>FINVL</v>
      </c>
      <c r="AZ174" s="230" t="str">
        <f>IF(AX174="R",VLOOKUP(AY174,'Hoteles Participantes'!$D$1:$G$1028,3,0),"N/A")</f>
        <v>N/A</v>
      </c>
      <c r="BA174" s="95" t="str">
        <f>IF(AX174="R",VLOOKUP(AY174,'Hoteles Participantes'!$D$1:$G$1028,2,0)," ")</f>
        <v xml:space="preserve"> </v>
      </c>
      <c r="BB174" s="111" t="str">
        <f>IF(AX174="R",VLOOKUP(AY174,'Hoteles Participantes'!$D$1:$K$1028,6,0)," ")</f>
        <v xml:space="preserve"> </v>
      </c>
      <c r="BC174" s="111" t="str">
        <f>IF(AX174="R",VLOOKUP(AY174,'Hoteles Participantes'!$D$1:$K$1028,7,0)," ")</f>
        <v xml:space="preserve"> </v>
      </c>
    </row>
    <row r="175" spans="2:55" s="98" customFormat="1" ht="15" customHeight="1" outlineLevel="1" x14ac:dyDescent="0.3">
      <c r="B175" s="358" t="str">
        <f t="shared" si="41"/>
        <v>N/A</v>
      </c>
      <c r="C175" s="358"/>
      <c r="D175" s="358"/>
      <c r="E175" s="358"/>
      <c r="F175" s="358"/>
      <c r="G175" s="358"/>
      <c r="H175" s="359" t="str">
        <f t="shared" si="46"/>
        <v>N/A</v>
      </c>
      <c r="I175" s="360"/>
      <c r="J175" s="361"/>
      <c r="K175" s="362" t="str">
        <f t="shared" si="47"/>
        <v>N/A</v>
      </c>
      <c r="L175" s="363"/>
      <c r="M175" s="363"/>
      <c r="N175" s="363"/>
      <c r="O175" s="363"/>
      <c r="P175" s="363"/>
      <c r="Q175" s="363"/>
      <c r="R175" s="363"/>
      <c r="S175" s="363"/>
      <c r="T175" s="363"/>
      <c r="U175" s="363"/>
      <c r="V175" s="363"/>
      <c r="W175" s="363"/>
      <c r="X175" s="363"/>
      <c r="Y175" s="363"/>
      <c r="Z175" s="363"/>
      <c r="AA175" s="363"/>
      <c r="AB175" s="363"/>
      <c r="AC175" s="363"/>
      <c r="AD175" s="364"/>
      <c r="AE175" s="365" t="str">
        <f t="shared" si="44"/>
        <v>N/A</v>
      </c>
      <c r="AF175" s="365"/>
      <c r="AG175" s="365"/>
      <c r="AH175" s="365"/>
      <c r="AI175" s="365"/>
      <c r="AJ175" s="365"/>
      <c r="AK175" s="365"/>
      <c r="AL175" s="365"/>
      <c r="AM175" s="365"/>
      <c r="AN175" s="365" t="str">
        <f t="shared" si="45"/>
        <v>N/A</v>
      </c>
      <c r="AO175" s="365"/>
      <c r="AP175" s="365"/>
      <c r="AQ175" s="365"/>
      <c r="AR175" s="365"/>
      <c r="AS175" s="365"/>
      <c r="AT175" s="365"/>
      <c r="AU175" s="365"/>
      <c r="AV175" s="365"/>
      <c r="AX175" s="95" t="str">
        <f>IFERROR(VLOOKUP(AY175,'Hoteles Participantes'!$D$1:$L$1028,9,0)," ")</f>
        <v/>
      </c>
      <c r="AY175" s="232" t="str">
        <f>'Hoteles Participantes'!D42</f>
        <v>FIOAX</v>
      </c>
      <c r="AZ175" s="230" t="str">
        <f>IF(AX175="R",VLOOKUP(AY175,'Hoteles Participantes'!$D$1:$G$1028,3,0),"N/A")</f>
        <v>N/A</v>
      </c>
      <c r="BA175" s="95" t="str">
        <f>IF(AX175="R",VLOOKUP(AY175,'Hoteles Participantes'!$D$1:$G$1028,2,0)," ")</f>
        <v xml:space="preserve"> </v>
      </c>
      <c r="BB175" s="111" t="str">
        <f>IF(AX175="R",VLOOKUP(AY175,'Hoteles Participantes'!$D$1:$K$1028,6,0)," ")</f>
        <v xml:space="preserve"> </v>
      </c>
      <c r="BC175" s="111" t="str">
        <f>IF(AX175="R",VLOOKUP(AY175,'Hoteles Participantes'!$D$1:$K$1028,7,0)," ")</f>
        <v xml:space="preserve"> </v>
      </c>
    </row>
    <row r="176" spans="2:55" s="98" customFormat="1" ht="15" customHeight="1" outlineLevel="1" x14ac:dyDescent="0.3">
      <c r="B176" s="358">
        <f t="shared" si="41"/>
        <v>0</v>
      </c>
      <c r="C176" s="358"/>
      <c r="D176" s="358"/>
      <c r="E176" s="358"/>
      <c r="F176" s="358"/>
      <c r="G176" s="358"/>
      <c r="H176" s="359" t="str">
        <f t="shared" si="46"/>
        <v>FIPA2</v>
      </c>
      <c r="I176" s="360"/>
      <c r="J176" s="361"/>
      <c r="K176" s="362" t="str">
        <f t="shared" si="47"/>
        <v xml:space="preserve"> Fiesta Inn Pachuca Gran Patio</v>
      </c>
      <c r="L176" s="363"/>
      <c r="M176" s="363"/>
      <c r="N176" s="363"/>
      <c r="O176" s="363"/>
      <c r="P176" s="363"/>
      <c r="Q176" s="363"/>
      <c r="R176" s="363"/>
      <c r="S176" s="363"/>
      <c r="T176" s="363"/>
      <c r="U176" s="363"/>
      <c r="V176" s="363"/>
      <c r="W176" s="363"/>
      <c r="X176" s="363"/>
      <c r="Y176" s="363"/>
      <c r="Z176" s="363"/>
      <c r="AA176" s="363"/>
      <c r="AB176" s="363"/>
      <c r="AC176" s="363"/>
      <c r="AD176" s="364"/>
      <c r="AE176" s="365">
        <f t="shared" si="44"/>
        <v>0</v>
      </c>
      <c r="AF176" s="365"/>
      <c r="AG176" s="365"/>
      <c r="AH176" s="365"/>
      <c r="AI176" s="365"/>
      <c r="AJ176" s="365"/>
      <c r="AK176" s="365"/>
      <c r="AL176" s="365"/>
      <c r="AM176" s="365"/>
      <c r="AN176" s="365">
        <f t="shared" si="45"/>
        <v>0</v>
      </c>
      <c r="AO176" s="365"/>
      <c r="AP176" s="365"/>
      <c r="AQ176" s="365"/>
      <c r="AR176" s="365"/>
      <c r="AS176" s="365"/>
      <c r="AT176" s="365"/>
      <c r="AU176" s="365"/>
      <c r="AV176" s="365"/>
      <c r="AX176" s="95" t="str">
        <f>IFERROR(VLOOKUP(AY176,'Hoteles Participantes'!$D$1:$L$1028,9,0)," ")</f>
        <v>R</v>
      </c>
      <c r="AY176" s="232" t="str">
        <f>'Hoteles Participantes'!D43</f>
        <v>FIPA2</v>
      </c>
      <c r="AZ176" s="230">
        <f>IF(AX176="R",VLOOKUP(AY176,'Hoteles Participantes'!$D$1:$G$1028,3,0),"N/A")</f>
        <v>0</v>
      </c>
      <c r="BA176" s="95" t="str">
        <f>IF(AX176="R",VLOOKUP(AY176,'Hoteles Participantes'!$D$1:$G$1028,2,0)," ")</f>
        <v xml:space="preserve"> Fiesta Inn Pachuca Gran Patio</v>
      </c>
      <c r="BB176" s="111">
        <f>IF(AX176="R",VLOOKUP(AY176,'Hoteles Participantes'!$D$1:$K$1028,6,0)," ")</f>
        <v>0</v>
      </c>
      <c r="BC176" s="111">
        <f>IF(AX176="R",VLOOKUP(AY176,'Hoteles Participantes'!$D$1:$K$1028,7,0)," ")</f>
        <v>0</v>
      </c>
    </row>
    <row r="177" spans="2:55" s="98" customFormat="1" ht="15" customHeight="1" outlineLevel="1" x14ac:dyDescent="0.3">
      <c r="B177" s="358" t="str">
        <f t="shared" ref="B177" si="59">IF(AX177="R",AZ177,"N/A")</f>
        <v>N/A</v>
      </c>
      <c r="C177" s="358"/>
      <c r="D177" s="358"/>
      <c r="E177" s="358"/>
      <c r="F177" s="358"/>
      <c r="G177" s="358"/>
      <c r="H177" s="359" t="str">
        <f t="shared" ref="H177" si="60">IF(AX177="R",AY177,"N/A")</f>
        <v>N/A</v>
      </c>
      <c r="I177" s="360"/>
      <c r="J177" s="361"/>
      <c r="K177" s="362" t="str">
        <f t="shared" ref="K177" si="61">IF(AX177="R",BA177,"N/A")</f>
        <v>N/A</v>
      </c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63"/>
      <c r="Z177" s="363"/>
      <c r="AA177" s="363"/>
      <c r="AB177" s="363"/>
      <c r="AC177" s="363"/>
      <c r="AD177" s="364"/>
      <c r="AE177" s="365" t="str">
        <f t="shared" ref="AE177" si="62">IF(AX177="R",BB177,"N/A")</f>
        <v>N/A</v>
      </c>
      <c r="AF177" s="365"/>
      <c r="AG177" s="365"/>
      <c r="AH177" s="365"/>
      <c r="AI177" s="365"/>
      <c r="AJ177" s="365"/>
      <c r="AK177" s="365"/>
      <c r="AL177" s="365"/>
      <c r="AM177" s="365"/>
      <c r="AN177" s="365" t="str">
        <f t="shared" ref="AN177" si="63">IF(AX177="R",BC177,"N/A")</f>
        <v>N/A</v>
      </c>
      <c r="AO177" s="365"/>
      <c r="AP177" s="365"/>
      <c r="AQ177" s="365"/>
      <c r="AR177" s="365"/>
      <c r="AS177" s="365"/>
      <c r="AT177" s="365"/>
      <c r="AU177" s="365"/>
      <c r="AV177" s="365"/>
      <c r="AX177" s="230"/>
      <c r="AY177" s="232" t="str">
        <f>'Hoteles Participantes'!D44</f>
        <v>FIPCD</v>
      </c>
      <c r="AZ177" s="230" t="str">
        <f>IF(AX177="R",VLOOKUP(AY177,'Hoteles Participantes'!$D$1:$G$1028,3,0),"N/A")</f>
        <v>N/A</v>
      </c>
      <c r="BA177" s="230"/>
      <c r="BB177" s="231"/>
      <c r="BC177" s="231"/>
    </row>
    <row r="178" spans="2:55" s="98" customFormat="1" ht="15" customHeight="1" outlineLevel="1" x14ac:dyDescent="0.3">
      <c r="B178" s="358" t="str">
        <f t="shared" si="41"/>
        <v>N/A</v>
      </c>
      <c r="C178" s="358"/>
      <c r="D178" s="358"/>
      <c r="E178" s="358"/>
      <c r="F178" s="358"/>
      <c r="G178" s="358"/>
      <c r="H178" s="359" t="str">
        <f t="shared" si="46"/>
        <v>N/A</v>
      </c>
      <c r="I178" s="360"/>
      <c r="J178" s="361"/>
      <c r="K178" s="362" t="str">
        <f t="shared" si="47"/>
        <v>N/A</v>
      </c>
      <c r="L178" s="363"/>
      <c r="M178" s="363"/>
      <c r="N178" s="363"/>
      <c r="O178" s="363"/>
      <c r="P178" s="363"/>
      <c r="Q178" s="363"/>
      <c r="R178" s="363"/>
      <c r="S178" s="363"/>
      <c r="T178" s="363"/>
      <c r="U178" s="363"/>
      <c r="V178" s="363"/>
      <c r="W178" s="363"/>
      <c r="X178" s="363"/>
      <c r="Y178" s="363"/>
      <c r="Z178" s="363"/>
      <c r="AA178" s="363"/>
      <c r="AB178" s="363"/>
      <c r="AC178" s="363"/>
      <c r="AD178" s="364"/>
      <c r="AE178" s="365" t="str">
        <f t="shared" si="44"/>
        <v>N/A</v>
      </c>
      <c r="AF178" s="365"/>
      <c r="AG178" s="365"/>
      <c r="AH178" s="365"/>
      <c r="AI178" s="365"/>
      <c r="AJ178" s="365"/>
      <c r="AK178" s="365"/>
      <c r="AL178" s="365"/>
      <c r="AM178" s="365"/>
      <c r="AN178" s="365" t="str">
        <f t="shared" si="45"/>
        <v>N/A</v>
      </c>
      <c r="AO178" s="365"/>
      <c r="AP178" s="365"/>
      <c r="AQ178" s="365"/>
      <c r="AR178" s="365"/>
      <c r="AS178" s="365"/>
      <c r="AT178" s="365"/>
      <c r="AU178" s="365"/>
      <c r="AV178" s="365"/>
      <c r="AX178" s="95" t="str">
        <f>IFERROR(VLOOKUP(AY178,'Hoteles Participantes'!$D$1:$L$1028,9,0)," ")</f>
        <v/>
      </c>
      <c r="AY178" s="232" t="str">
        <f>'Hoteles Participantes'!D45</f>
        <v>FISUR</v>
      </c>
      <c r="AZ178" s="230" t="str">
        <f>IF(AX178="R",VLOOKUP(AY178,'Hoteles Participantes'!$D$1:$G$1028,3,0),"N/A")</f>
        <v>N/A</v>
      </c>
      <c r="BA178" s="95" t="str">
        <f>IF(AX178="R",VLOOKUP(AY178,'Hoteles Participantes'!$D$1:$G$1028,2,0)," ")</f>
        <v xml:space="preserve"> </v>
      </c>
      <c r="BB178" s="111" t="str">
        <f>IF(AX178="R",VLOOKUP(AY178,'Hoteles Participantes'!$D$1:$K$1028,6,0)," ")</f>
        <v xml:space="preserve"> </v>
      </c>
      <c r="BC178" s="111" t="str">
        <f>IF(AX178="R",VLOOKUP(AY178,'Hoteles Participantes'!$D$1:$K$1028,7,0)," ")</f>
        <v xml:space="preserve"> </v>
      </c>
    </row>
    <row r="179" spans="2:55" s="98" customFormat="1" ht="15" customHeight="1" outlineLevel="1" x14ac:dyDescent="0.3">
      <c r="B179" s="358" t="str">
        <f t="shared" si="41"/>
        <v>N/A</v>
      </c>
      <c r="C179" s="358"/>
      <c r="D179" s="358"/>
      <c r="E179" s="358"/>
      <c r="F179" s="358"/>
      <c r="G179" s="358"/>
      <c r="H179" s="359" t="str">
        <f t="shared" si="46"/>
        <v>N/A</v>
      </c>
      <c r="I179" s="360"/>
      <c r="J179" s="361"/>
      <c r="K179" s="362" t="str">
        <f t="shared" si="47"/>
        <v>N/A</v>
      </c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363"/>
      <c r="AB179" s="363"/>
      <c r="AC179" s="363"/>
      <c r="AD179" s="364"/>
      <c r="AE179" s="365" t="str">
        <f t="shared" si="44"/>
        <v>N/A</v>
      </c>
      <c r="AF179" s="365"/>
      <c r="AG179" s="365"/>
      <c r="AH179" s="365"/>
      <c r="AI179" s="365"/>
      <c r="AJ179" s="365"/>
      <c r="AK179" s="365"/>
      <c r="AL179" s="365"/>
      <c r="AM179" s="365"/>
      <c r="AN179" s="365" t="str">
        <f t="shared" si="45"/>
        <v>N/A</v>
      </c>
      <c r="AO179" s="365"/>
      <c r="AP179" s="365"/>
      <c r="AQ179" s="365"/>
      <c r="AR179" s="365"/>
      <c r="AS179" s="365"/>
      <c r="AT179" s="365"/>
      <c r="AU179" s="365"/>
      <c r="AV179" s="365"/>
      <c r="AX179" s="95" t="str">
        <f>IFERROR(VLOOKUP(AY179,'Hoteles Participantes'!$D$1:$L$1028,9,0)," ")</f>
        <v/>
      </c>
      <c r="AY179" s="232" t="str">
        <f>'Hoteles Participantes'!D46</f>
        <v>FIPER</v>
      </c>
      <c r="AZ179" s="230" t="str">
        <f>IF(AX179="R",VLOOKUP(AY179,'Hoteles Participantes'!$D$1:$G$1028,3,0),"N/A")</f>
        <v>N/A</v>
      </c>
      <c r="BA179" s="95" t="str">
        <f>IF(AX179="R",VLOOKUP(AY179,'Hoteles Participantes'!$D$1:$G$1028,2,0)," ")</f>
        <v xml:space="preserve"> </v>
      </c>
      <c r="BB179" s="111" t="str">
        <f>IF(AX179="R",VLOOKUP(AY179,'Hoteles Participantes'!$D$1:$K$1028,6,0)," ")</f>
        <v xml:space="preserve"> </v>
      </c>
      <c r="BC179" s="111" t="str">
        <f>IF(AX179="R",VLOOKUP(AY179,'Hoteles Participantes'!$D$1:$K$1028,7,0)," ")</f>
        <v xml:space="preserve"> </v>
      </c>
    </row>
    <row r="180" spans="2:55" s="98" customFormat="1" ht="15" customHeight="1" outlineLevel="1" x14ac:dyDescent="0.3">
      <c r="B180" s="358" t="str">
        <f t="shared" si="41"/>
        <v>N/A</v>
      </c>
      <c r="C180" s="358"/>
      <c r="D180" s="358"/>
      <c r="E180" s="358"/>
      <c r="F180" s="358"/>
      <c r="G180" s="358"/>
      <c r="H180" s="359" t="str">
        <f t="shared" si="46"/>
        <v>N/A</v>
      </c>
      <c r="I180" s="360"/>
      <c r="J180" s="361"/>
      <c r="K180" s="362" t="str">
        <f t="shared" si="47"/>
        <v>N/A</v>
      </c>
      <c r="L180" s="363"/>
      <c r="M180" s="363"/>
      <c r="N180" s="363"/>
      <c r="O180" s="363"/>
      <c r="P180" s="363"/>
      <c r="Q180" s="363"/>
      <c r="R180" s="363"/>
      <c r="S180" s="363"/>
      <c r="T180" s="363"/>
      <c r="U180" s="363"/>
      <c r="V180" s="363"/>
      <c r="W180" s="363"/>
      <c r="X180" s="363"/>
      <c r="Y180" s="363"/>
      <c r="Z180" s="363"/>
      <c r="AA180" s="363"/>
      <c r="AB180" s="363"/>
      <c r="AC180" s="363"/>
      <c r="AD180" s="364"/>
      <c r="AE180" s="365" t="str">
        <f t="shared" si="44"/>
        <v>N/A</v>
      </c>
      <c r="AF180" s="365"/>
      <c r="AG180" s="365"/>
      <c r="AH180" s="365"/>
      <c r="AI180" s="365"/>
      <c r="AJ180" s="365"/>
      <c r="AK180" s="365"/>
      <c r="AL180" s="365"/>
      <c r="AM180" s="365"/>
      <c r="AN180" s="365" t="str">
        <f t="shared" si="45"/>
        <v>N/A</v>
      </c>
      <c r="AO180" s="365"/>
      <c r="AP180" s="365"/>
      <c r="AQ180" s="365"/>
      <c r="AR180" s="365"/>
      <c r="AS180" s="365"/>
      <c r="AT180" s="365"/>
      <c r="AU180" s="365"/>
      <c r="AV180" s="365"/>
      <c r="AX180" s="95" t="str">
        <f>IFERROR(VLOOKUP(AY180,'Hoteles Participantes'!$D$1:$L$1028,9,0)," ")</f>
        <v/>
      </c>
      <c r="AY180" s="232" t="str">
        <f>'Hoteles Participantes'!D47</f>
        <v>FIPOZ</v>
      </c>
      <c r="AZ180" s="230" t="str">
        <f>IF(AX180="R",VLOOKUP(AY180,'Hoteles Participantes'!$D$1:$G$1028,3,0),"N/A")</f>
        <v>N/A</v>
      </c>
      <c r="BA180" s="95" t="str">
        <f>IF(AX180="R",VLOOKUP(AY180,'Hoteles Participantes'!$D$1:$G$1028,2,0)," ")</f>
        <v xml:space="preserve"> </v>
      </c>
      <c r="BB180" s="111" t="str">
        <f>IF(AX180="R",VLOOKUP(AY180,'Hoteles Participantes'!$D$1:$K$1028,6,0)," ")</f>
        <v xml:space="preserve"> </v>
      </c>
      <c r="BC180" s="111" t="str">
        <f>IF(AX180="R",VLOOKUP(AY180,'Hoteles Participantes'!$D$1:$K$1028,7,0)," ")</f>
        <v xml:space="preserve"> </v>
      </c>
    </row>
    <row r="181" spans="2:55" s="98" customFormat="1" ht="15" customHeight="1" outlineLevel="1" x14ac:dyDescent="0.3">
      <c r="B181" s="358" t="str">
        <f t="shared" si="41"/>
        <v>N/A</v>
      </c>
      <c r="C181" s="358"/>
      <c r="D181" s="358"/>
      <c r="E181" s="358"/>
      <c r="F181" s="358"/>
      <c r="G181" s="358"/>
      <c r="H181" s="359" t="str">
        <f t="shared" si="46"/>
        <v>N/A</v>
      </c>
      <c r="I181" s="360"/>
      <c r="J181" s="361"/>
      <c r="K181" s="362" t="str">
        <f t="shared" si="47"/>
        <v>N/A</v>
      </c>
      <c r="L181" s="363"/>
      <c r="M181" s="363"/>
      <c r="N181" s="363"/>
      <c r="O181" s="363"/>
      <c r="P181" s="363"/>
      <c r="Q181" s="363"/>
      <c r="R181" s="363"/>
      <c r="S181" s="363"/>
      <c r="T181" s="363"/>
      <c r="U181" s="363"/>
      <c r="V181" s="363"/>
      <c r="W181" s="363"/>
      <c r="X181" s="363"/>
      <c r="Y181" s="363"/>
      <c r="Z181" s="363"/>
      <c r="AA181" s="363"/>
      <c r="AB181" s="363"/>
      <c r="AC181" s="363"/>
      <c r="AD181" s="364"/>
      <c r="AE181" s="365" t="str">
        <f t="shared" si="44"/>
        <v>N/A</v>
      </c>
      <c r="AF181" s="365"/>
      <c r="AG181" s="365"/>
      <c r="AH181" s="365"/>
      <c r="AI181" s="365"/>
      <c r="AJ181" s="365"/>
      <c r="AK181" s="365"/>
      <c r="AL181" s="365"/>
      <c r="AM181" s="365"/>
      <c r="AN181" s="365" t="str">
        <f t="shared" si="45"/>
        <v>N/A</v>
      </c>
      <c r="AO181" s="365"/>
      <c r="AP181" s="365"/>
      <c r="AQ181" s="365"/>
      <c r="AR181" s="365"/>
      <c r="AS181" s="365"/>
      <c r="AT181" s="365"/>
      <c r="AU181" s="365"/>
      <c r="AV181" s="365"/>
      <c r="AX181" s="95" t="str">
        <f>IFERROR(VLOOKUP(AY181,'Hoteles Participantes'!$D$1:$L$1028,9,0)," ")</f>
        <v/>
      </c>
      <c r="AY181" s="232" t="str">
        <f>'Hoteles Participantes'!D48</f>
        <v>FIPFI</v>
      </c>
      <c r="AZ181" s="230" t="str">
        <f>IF(AX181="R",VLOOKUP(AY181,'Hoteles Participantes'!$D$1:$G$1028,3,0),"N/A")</f>
        <v>N/A</v>
      </c>
      <c r="BA181" s="95" t="str">
        <f>IF(AX181="R",VLOOKUP(AY181,'Hoteles Participantes'!$D$1:$G$1028,2,0)," ")</f>
        <v xml:space="preserve"> </v>
      </c>
      <c r="BB181" s="111" t="str">
        <f>IF(AX181="R",VLOOKUP(AY181,'Hoteles Participantes'!$D$1:$K$1028,6,0)," ")</f>
        <v xml:space="preserve"> </v>
      </c>
      <c r="BC181" s="111" t="str">
        <f>IF(AX181="R",VLOOKUP(AY181,'Hoteles Participantes'!$D$1:$K$1028,7,0)," ")</f>
        <v xml:space="preserve"> </v>
      </c>
    </row>
    <row r="182" spans="2:55" s="98" customFormat="1" ht="15" customHeight="1" outlineLevel="1" x14ac:dyDescent="0.3">
      <c r="B182" s="358" t="str">
        <f t="shared" si="41"/>
        <v>N/A</v>
      </c>
      <c r="C182" s="358"/>
      <c r="D182" s="358"/>
      <c r="E182" s="358"/>
      <c r="F182" s="358"/>
      <c r="G182" s="358"/>
      <c r="H182" s="359" t="str">
        <f t="shared" si="46"/>
        <v>N/A</v>
      </c>
      <c r="I182" s="360"/>
      <c r="J182" s="361"/>
      <c r="K182" s="362" t="str">
        <f t="shared" si="47"/>
        <v>N/A</v>
      </c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363"/>
      <c r="AB182" s="363"/>
      <c r="AC182" s="363"/>
      <c r="AD182" s="364"/>
      <c r="AE182" s="365" t="str">
        <f t="shared" si="44"/>
        <v>N/A</v>
      </c>
      <c r="AF182" s="365"/>
      <c r="AG182" s="365"/>
      <c r="AH182" s="365"/>
      <c r="AI182" s="365"/>
      <c r="AJ182" s="365"/>
      <c r="AK182" s="365"/>
      <c r="AL182" s="365"/>
      <c r="AM182" s="365"/>
      <c r="AN182" s="365" t="str">
        <f t="shared" si="45"/>
        <v>N/A</v>
      </c>
      <c r="AO182" s="365"/>
      <c r="AP182" s="365"/>
      <c r="AQ182" s="365"/>
      <c r="AR182" s="365"/>
      <c r="AS182" s="365"/>
      <c r="AT182" s="365"/>
      <c r="AU182" s="365"/>
      <c r="AV182" s="365"/>
      <c r="AX182" s="95" t="str">
        <f>IFERROR(VLOOKUP(AY182,'Hoteles Participantes'!$D$1:$L$1028,9,0)," ")</f>
        <v/>
      </c>
      <c r="AY182" s="232" t="str">
        <f>'Hoteles Participantes'!D49</f>
        <v>FIPLA</v>
      </c>
      <c r="AZ182" s="230" t="str">
        <f>IF(AX182="R",VLOOKUP(AY182,'Hoteles Participantes'!$D$1:$G$1028,3,0),"N/A")</f>
        <v>N/A</v>
      </c>
      <c r="BA182" s="95" t="str">
        <f>IF(AX182="R",VLOOKUP(AY182,'Hoteles Participantes'!$D$1:$G$1028,2,0)," ")</f>
        <v xml:space="preserve"> </v>
      </c>
      <c r="BB182" s="111" t="str">
        <f>IF(AX182="R",VLOOKUP(AY182,'Hoteles Participantes'!$D$1:$K$1028,6,0)," ")</f>
        <v xml:space="preserve"> </v>
      </c>
      <c r="BC182" s="111" t="str">
        <f>IF(AX182="R",VLOOKUP(AY182,'Hoteles Participantes'!$D$1:$K$1028,7,0)," ")</f>
        <v xml:space="preserve"> </v>
      </c>
    </row>
    <row r="183" spans="2:55" s="98" customFormat="1" ht="15" customHeight="1" outlineLevel="1" x14ac:dyDescent="0.3">
      <c r="B183" s="358" t="str">
        <f t="shared" si="41"/>
        <v>N/A</v>
      </c>
      <c r="C183" s="358"/>
      <c r="D183" s="358"/>
      <c r="E183" s="358"/>
      <c r="F183" s="358"/>
      <c r="G183" s="358"/>
      <c r="H183" s="359" t="str">
        <f t="shared" si="46"/>
        <v>N/A</v>
      </c>
      <c r="I183" s="360"/>
      <c r="J183" s="361"/>
      <c r="K183" s="362" t="str">
        <f t="shared" si="47"/>
        <v>N/A</v>
      </c>
      <c r="L183" s="363"/>
      <c r="M183" s="363"/>
      <c r="N183" s="363"/>
      <c r="O183" s="363"/>
      <c r="P183" s="363"/>
      <c r="Q183" s="363"/>
      <c r="R183" s="363"/>
      <c r="S183" s="363"/>
      <c r="T183" s="363"/>
      <c r="U183" s="363"/>
      <c r="V183" s="363"/>
      <c r="W183" s="363"/>
      <c r="X183" s="363"/>
      <c r="Y183" s="363"/>
      <c r="Z183" s="363"/>
      <c r="AA183" s="363"/>
      <c r="AB183" s="363"/>
      <c r="AC183" s="363"/>
      <c r="AD183" s="364"/>
      <c r="AE183" s="365" t="str">
        <f t="shared" si="44"/>
        <v>N/A</v>
      </c>
      <c r="AF183" s="365"/>
      <c r="AG183" s="365"/>
      <c r="AH183" s="365"/>
      <c r="AI183" s="365"/>
      <c r="AJ183" s="365"/>
      <c r="AK183" s="365"/>
      <c r="AL183" s="365"/>
      <c r="AM183" s="365"/>
      <c r="AN183" s="365" t="str">
        <f t="shared" si="45"/>
        <v>N/A</v>
      </c>
      <c r="AO183" s="365"/>
      <c r="AP183" s="365"/>
      <c r="AQ183" s="365"/>
      <c r="AR183" s="365"/>
      <c r="AS183" s="365"/>
      <c r="AT183" s="365"/>
      <c r="AU183" s="365"/>
      <c r="AV183" s="365"/>
      <c r="AX183" s="95" t="str">
        <f>IFERROR(VLOOKUP(AY183,'Hoteles Participantes'!$D$1:$L$1028,9,0)," ")</f>
        <v/>
      </c>
      <c r="AY183" s="232" t="str">
        <f>'Hoteles Participantes'!D50</f>
        <v>FIPPB</v>
      </c>
      <c r="AZ183" s="230" t="str">
        <f>IF(AX183="R",VLOOKUP(AY183,'Hoteles Participantes'!$D$1:$G$1028,3,0),"N/A")</f>
        <v>N/A</v>
      </c>
      <c r="BA183" s="95" t="str">
        <f>IF(AX183="R",VLOOKUP(AY183,'Hoteles Participantes'!$D$1:$G$1028,2,0)," ")</f>
        <v xml:space="preserve"> </v>
      </c>
      <c r="BB183" s="111" t="str">
        <f>IF(AX183="R",VLOOKUP(AY183,'Hoteles Participantes'!$D$1:$K$1028,6,0)," ")</f>
        <v xml:space="preserve"> </v>
      </c>
      <c r="BC183" s="111" t="str">
        <f>IF(AX183="R",VLOOKUP(AY183,'Hoteles Participantes'!$D$1:$K$1028,7,0)," ")</f>
        <v xml:space="preserve"> </v>
      </c>
    </row>
    <row r="184" spans="2:55" s="98" customFormat="1" ht="15" customHeight="1" outlineLevel="1" x14ac:dyDescent="0.3">
      <c r="B184" s="358" t="str">
        <f t="shared" si="41"/>
        <v>N/A</v>
      </c>
      <c r="C184" s="358"/>
      <c r="D184" s="358"/>
      <c r="E184" s="358"/>
      <c r="F184" s="358"/>
      <c r="G184" s="358"/>
      <c r="H184" s="359" t="str">
        <f t="shared" si="46"/>
        <v>N/A</v>
      </c>
      <c r="I184" s="360"/>
      <c r="J184" s="361"/>
      <c r="K184" s="362" t="str">
        <f t="shared" si="47"/>
        <v>N/A</v>
      </c>
      <c r="L184" s="363"/>
      <c r="M184" s="363"/>
      <c r="N184" s="363"/>
      <c r="O184" s="363"/>
      <c r="P184" s="363"/>
      <c r="Q184" s="363"/>
      <c r="R184" s="363"/>
      <c r="S184" s="363"/>
      <c r="T184" s="363"/>
      <c r="U184" s="363"/>
      <c r="V184" s="363"/>
      <c r="W184" s="363"/>
      <c r="X184" s="363"/>
      <c r="Y184" s="363"/>
      <c r="Z184" s="363"/>
      <c r="AA184" s="363"/>
      <c r="AB184" s="363"/>
      <c r="AC184" s="363"/>
      <c r="AD184" s="364"/>
      <c r="AE184" s="365" t="str">
        <f t="shared" si="44"/>
        <v>N/A</v>
      </c>
      <c r="AF184" s="365"/>
      <c r="AG184" s="365"/>
      <c r="AH184" s="365"/>
      <c r="AI184" s="365"/>
      <c r="AJ184" s="365"/>
      <c r="AK184" s="365"/>
      <c r="AL184" s="365"/>
      <c r="AM184" s="365"/>
      <c r="AN184" s="365" t="str">
        <f t="shared" si="45"/>
        <v>N/A</v>
      </c>
      <c r="AO184" s="365"/>
      <c r="AP184" s="365"/>
      <c r="AQ184" s="365"/>
      <c r="AR184" s="365"/>
      <c r="AS184" s="365"/>
      <c r="AT184" s="365"/>
      <c r="AU184" s="365"/>
      <c r="AV184" s="365"/>
      <c r="AX184" s="95" t="str">
        <f>IFERROR(VLOOKUP(AY184,'Hoteles Participantes'!$D$1:$L$1028,9,0)," ")</f>
        <v/>
      </c>
      <c r="AY184" s="232" t="str">
        <f>'Hoteles Participantes'!D51</f>
        <v>FIPVT</v>
      </c>
      <c r="AZ184" s="230" t="str">
        <f>IF(AX184="R",VLOOKUP(AY184,'Hoteles Participantes'!$D$1:$G$1028,3,0),"N/A")</f>
        <v>N/A</v>
      </c>
      <c r="BA184" s="95" t="str">
        <f>IF(AX184="R",VLOOKUP(AY184,'Hoteles Participantes'!$D$1:$G$1028,2,0)," ")</f>
        <v xml:space="preserve"> </v>
      </c>
      <c r="BB184" s="111" t="str">
        <f>IF(AX184="R",VLOOKUP(AY184,'Hoteles Participantes'!$D$1:$K$1028,6,0)," ")</f>
        <v xml:space="preserve"> </v>
      </c>
      <c r="BC184" s="111" t="str">
        <f>IF(AX184="R",VLOOKUP(AY184,'Hoteles Participantes'!$D$1:$K$1028,7,0)," ")</f>
        <v xml:space="preserve"> </v>
      </c>
    </row>
    <row r="185" spans="2:55" s="98" customFormat="1" ht="15" customHeight="1" outlineLevel="1" x14ac:dyDescent="0.3">
      <c r="B185" s="358" t="str">
        <f t="shared" si="41"/>
        <v>N/A</v>
      </c>
      <c r="C185" s="358"/>
      <c r="D185" s="358"/>
      <c r="E185" s="358"/>
      <c r="F185" s="358"/>
      <c r="G185" s="358"/>
      <c r="H185" s="359" t="str">
        <f t="shared" si="46"/>
        <v>N/A</v>
      </c>
      <c r="I185" s="360"/>
      <c r="J185" s="361"/>
      <c r="K185" s="362" t="str">
        <f t="shared" si="47"/>
        <v>N/A</v>
      </c>
      <c r="L185" s="363"/>
      <c r="M185" s="363"/>
      <c r="N185" s="363"/>
      <c r="O185" s="363"/>
      <c r="P185" s="363"/>
      <c r="Q185" s="363"/>
      <c r="R185" s="363"/>
      <c r="S185" s="363"/>
      <c r="T185" s="363"/>
      <c r="U185" s="363"/>
      <c r="V185" s="363"/>
      <c r="W185" s="363"/>
      <c r="X185" s="363"/>
      <c r="Y185" s="363"/>
      <c r="Z185" s="363"/>
      <c r="AA185" s="363"/>
      <c r="AB185" s="363"/>
      <c r="AC185" s="363"/>
      <c r="AD185" s="364"/>
      <c r="AE185" s="365" t="str">
        <f t="shared" si="44"/>
        <v>N/A</v>
      </c>
      <c r="AF185" s="365"/>
      <c r="AG185" s="365"/>
      <c r="AH185" s="365"/>
      <c r="AI185" s="365"/>
      <c r="AJ185" s="365"/>
      <c r="AK185" s="365"/>
      <c r="AL185" s="365"/>
      <c r="AM185" s="365"/>
      <c r="AN185" s="365" t="str">
        <f t="shared" si="45"/>
        <v>N/A</v>
      </c>
      <c r="AO185" s="365"/>
      <c r="AP185" s="365"/>
      <c r="AQ185" s="365"/>
      <c r="AR185" s="365"/>
      <c r="AS185" s="365"/>
      <c r="AT185" s="365"/>
      <c r="AU185" s="365"/>
      <c r="AV185" s="365"/>
      <c r="AX185" s="95" t="str">
        <f>IFERROR(VLOOKUP(AY185,'Hoteles Participantes'!$D$1:$L$1028,9,0)," ")</f>
        <v/>
      </c>
      <c r="AY185" s="232" t="str">
        <f>'Hoteles Participantes'!D52</f>
        <v>FIPLC</v>
      </c>
      <c r="AZ185" s="230" t="str">
        <f>IF(AX185="R",VLOOKUP(AY185,'Hoteles Participantes'!$D$1:$G$1028,3,0),"N/A")</f>
        <v>N/A</v>
      </c>
      <c r="BA185" s="95" t="str">
        <f>IF(AX185="R",VLOOKUP(AY185,'Hoteles Participantes'!$D$1:$G$1028,2,0)," ")</f>
        <v xml:space="preserve"> </v>
      </c>
      <c r="BB185" s="111" t="str">
        <f>IF(AX185="R",VLOOKUP(AY185,'Hoteles Participantes'!$D$1:$K$1028,6,0)," ")</f>
        <v xml:space="preserve"> </v>
      </c>
      <c r="BC185" s="111" t="str">
        <f>IF(AX185="R",VLOOKUP(AY185,'Hoteles Participantes'!$D$1:$K$1028,7,0)," ")</f>
        <v xml:space="preserve"> </v>
      </c>
    </row>
    <row r="186" spans="2:55" s="98" customFormat="1" ht="15" customHeight="1" outlineLevel="1" x14ac:dyDescent="0.3">
      <c r="B186" s="358" t="str">
        <f t="shared" si="41"/>
        <v>N/A</v>
      </c>
      <c r="C186" s="358"/>
      <c r="D186" s="358"/>
      <c r="E186" s="358"/>
      <c r="F186" s="358"/>
      <c r="G186" s="358"/>
      <c r="H186" s="359" t="str">
        <f t="shared" si="46"/>
        <v>N/A</v>
      </c>
      <c r="I186" s="360"/>
      <c r="J186" s="361"/>
      <c r="K186" s="362" t="str">
        <f t="shared" si="47"/>
        <v>N/A</v>
      </c>
      <c r="L186" s="363"/>
      <c r="M186" s="363"/>
      <c r="N186" s="363"/>
      <c r="O186" s="363"/>
      <c r="P186" s="363"/>
      <c r="Q186" s="363"/>
      <c r="R186" s="363"/>
      <c r="S186" s="363"/>
      <c r="T186" s="363"/>
      <c r="U186" s="363"/>
      <c r="V186" s="363"/>
      <c r="W186" s="363"/>
      <c r="X186" s="363"/>
      <c r="Y186" s="363"/>
      <c r="Z186" s="363"/>
      <c r="AA186" s="363"/>
      <c r="AB186" s="363"/>
      <c r="AC186" s="363"/>
      <c r="AD186" s="364"/>
      <c r="AE186" s="365" t="str">
        <f t="shared" si="44"/>
        <v>N/A</v>
      </c>
      <c r="AF186" s="365"/>
      <c r="AG186" s="365"/>
      <c r="AH186" s="365"/>
      <c r="AI186" s="365"/>
      <c r="AJ186" s="365"/>
      <c r="AK186" s="365"/>
      <c r="AL186" s="365"/>
      <c r="AM186" s="365"/>
      <c r="AN186" s="365" t="str">
        <f t="shared" si="45"/>
        <v>N/A</v>
      </c>
      <c r="AO186" s="365"/>
      <c r="AP186" s="365"/>
      <c r="AQ186" s="365"/>
      <c r="AR186" s="365"/>
      <c r="AS186" s="365"/>
      <c r="AT186" s="365"/>
      <c r="AU186" s="365"/>
      <c r="AV186" s="365"/>
      <c r="AX186" s="95" t="str">
        <f>IFERROR(VLOOKUP(AY186,'Hoteles Participantes'!$D$1:$L$1028,9,0)," ")</f>
        <v/>
      </c>
      <c r="AY186" s="232" t="str">
        <f>'Hoteles Participantes'!D53</f>
        <v>FIQRO</v>
      </c>
      <c r="AZ186" s="230" t="str">
        <f>IF(AX186="R",VLOOKUP(AY186,'Hoteles Participantes'!$D$1:$G$1028,3,0),"N/A")</f>
        <v>N/A</v>
      </c>
      <c r="BA186" s="95" t="str">
        <f>IF(AX186="R",VLOOKUP(AY186,'Hoteles Participantes'!$D$1:$G$1028,2,0)," ")</f>
        <v xml:space="preserve"> </v>
      </c>
      <c r="BB186" s="111" t="str">
        <f>IF(AX186="R",VLOOKUP(AY186,'Hoteles Participantes'!$D$1:$K$1028,6,0)," ")</f>
        <v xml:space="preserve"> </v>
      </c>
      <c r="BC186" s="111" t="str">
        <f>IF(AX186="R",VLOOKUP(AY186,'Hoteles Participantes'!$D$1:$K$1028,7,0)," ")</f>
        <v xml:space="preserve"> </v>
      </c>
    </row>
    <row r="187" spans="2:55" s="98" customFormat="1" ht="15" customHeight="1" outlineLevel="1" x14ac:dyDescent="0.3">
      <c r="B187" s="358">
        <f t="shared" si="41"/>
        <v>0</v>
      </c>
      <c r="C187" s="358"/>
      <c r="D187" s="358"/>
      <c r="E187" s="358"/>
      <c r="F187" s="358"/>
      <c r="G187" s="358"/>
      <c r="H187" s="359" t="str">
        <f t="shared" si="46"/>
        <v>FIQOS</v>
      </c>
      <c r="I187" s="360"/>
      <c r="J187" s="361"/>
      <c r="K187" s="362" t="str">
        <f t="shared" si="47"/>
        <v>Fiesta Inn Querétaro Centro Sur</v>
      </c>
      <c r="L187" s="363"/>
      <c r="M187" s="363"/>
      <c r="N187" s="363"/>
      <c r="O187" s="363"/>
      <c r="P187" s="363"/>
      <c r="Q187" s="363"/>
      <c r="R187" s="363"/>
      <c r="S187" s="363"/>
      <c r="T187" s="363"/>
      <c r="U187" s="363"/>
      <c r="V187" s="363"/>
      <c r="W187" s="363"/>
      <c r="X187" s="363"/>
      <c r="Y187" s="363"/>
      <c r="Z187" s="363"/>
      <c r="AA187" s="363"/>
      <c r="AB187" s="363"/>
      <c r="AC187" s="363"/>
      <c r="AD187" s="364"/>
      <c r="AE187" s="365">
        <f t="shared" si="44"/>
        <v>0</v>
      </c>
      <c r="AF187" s="365"/>
      <c r="AG187" s="365"/>
      <c r="AH187" s="365"/>
      <c r="AI187" s="365"/>
      <c r="AJ187" s="365"/>
      <c r="AK187" s="365"/>
      <c r="AL187" s="365"/>
      <c r="AM187" s="365"/>
      <c r="AN187" s="365">
        <f t="shared" si="45"/>
        <v>0</v>
      </c>
      <c r="AO187" s="365"/>
      <c r="AP187" s="365"/>
      <c r="AQ187" s="365"/>
      <c r="AR187" s="365"/>
      <c r="AS187" s="365"/>
      <c r="AT187" s="365"/>
      <c r="AU187" s="365"/>
      <c r="AV187" s="365"/>
      <c r="AX187" s="95" t="str">
        <f>IFERROR(VLOOKUP(AY187,'Hoteles Participantes'!$D$1:$L$1028,9,0)," ")</f>
        <v>R</v>
      </c>
      <c r="AY187" s="232" t="str">
        <f>'Hoteles Participantes'!D54</f>
        <v>FIQOS</v>
      </c>
      <c r="AZ187" s="230">
        <f>IF(AX187="R",VLOOKUP(AY187,'Hoteles Participantes'!$D$1:$G$1028,3,0),"N/A")</f>
        <v>0</v>
      </c>
      <c r="BA187" s="95" t="str">
        <f>IF(AX187="R",VLOOKUP(AY187,'Hoteles Participantes'!$D$1:$G$1028,2,0)," ")</f>
        <v>Fiesta Inn Querétaro Centro Sur</v>
      </c>
      <c r="BB187" s="111">
        <f>IF(AX187="R",VLOOKUP(AY187,'Hoteles Participantes'!$D$1:$K$1028,6,0)," ")</f>
        <v>0</v>
      </c>
      <c r="BC187" s="111">
        <f>IF(AX187="R",VLOOKUP(AY187,'Hoteles Participantes'!$D$1:$K$1028,7,0)," ")</f>
        <v>0</v>
      </c>
    </row>
    <row r="188" spans="2:55" s="98" customFormat="1" ht="15" customHeight="1" outlineLevel="1" x14ac:dyDescent="0.3">
      <c r="B188" s="358" t="str">
        <f t="shared" si="41"/>
        <v>N/A</v>
      </c>
      <c r="C188" s="358"/>
      <c r="D188" s="358"/>
      <c r="E188" s="358"/>
      <c r="F188" s="358"/>
      <c r="G188" s="358"/>
      <c r="H188" s="359" t="str">
        <f t="shared" si="46"/>
        <v>N/A</v>
      </c>
      <c r="I188" s="360"/>
      <c r="J188" s="361"/>
      <c r="K188" s="362" t="str">
        <f t="shared" si="47"/>
        <v>N/A</v>
      </c>
      <c r="L188" s="363"/>
      <c r="M188" s="363"/>
      <c r="N188" s="363"/>
      <c r="O188" s="363"/>
      <c r="P188" s="363"/>
      <c r="Q188" s="363"/>
      <c r="R188" s="363"/>
      <c r="S188" s="363"/>
      <c r="T188" s="363"/>
      <c r="U188" s="363"/>
      <c r="V188" s="363"/>
      <c r="W188" s="363"/>
      <c r="X188" s="363"/>
      <c r="Y188" s="363"/>
      <c r="Z188" s="363"/>
      <c r="AA188" s="363"/>
      <c r="AB188" s="363"/>
      <c r="AC188" s="363"/>
      <c r="AD188" s="364"/>
      <c r="AE188" s="365" t="str">
        <f t="shared" si="44"/>
        <v>N/A</v>
      </c>
      <c r="AF188" s="365"/>
      <c r="AG188" s="365"/>
      <c r="AH188" s="365"/>
      <c r="AI188" s="365"/>
      <c r="AJ188" s="365"/>
      <c r="AK188" s="365"/>
      <c r="AL188" s="365"/>
      <c r="AM188" s="365"/>
      <c r="AN188" s="365" t="str">
        <f t="shared" si="45"/>
        <v>N/A</v>
      </c>
      <c r="AO188" s="365"/>
      <c r="AP188" s="365"/>
      <c r="AQ188" s="365"/>
      <c r="AR188" s="365"/>
      <c r="AS188" s="365"/>
      <c r="AT188" s="365"/>
      <c r="AU188" s="365"/>
      <c r="AV188" s="365"/>
      <c r="AX188" s="95" t="str">
        <f>IFERROR(VLOOKUP(AY188,'Hoteles Participantes'!$D$1:$L$1028,9,0)," ")</f>
        <v/>
      </c>
      <c r="AY188" s="232" t="str">
        <f>'Hoteles Participantes'!D55</f>
        <v>FIREY</v>
      </c>
      <c r="AZ188" s="230" t="str">
        <f>IF(AX188="R",VLOOKUP(AY188,'Hoteles Participantes'!$D$1:$G$1028,3,0),"N/A")</f>
        <v>N/A</v>
      </c>
      <c r="BA188" s="95" t="str">
        <f>IF(AX188="R",VLOOKUP(AY188,'Hoteles Participantes'!$D$1:$G$1028,2,0)," ")</f>
        <v xml:space="preserve"> </v>
      </c>
      <c r="BB188" s="111" t="str">
        <f>IF(AX188="R",VLOOKUP(AY188,'Hoteles Participantes'!$D$1:$K$1028,6,0)," ")</f>
        <v xml:space="preserve"> </v>
      </c>
      <c r="BC188" s="111" t="str">
        <f>IF(AX188="R",VLOOKUP(AY188,'Hoteles Participantes'!$D$1:$K$1028,7,0)," ")</f>
        <v xml:space="preserve"> </v>
      </c>
    </row>
    <row r="189" spans="2:55" s="98" customFormat="1" ht="15" customHeight="1" outlineLevel="1" x14ac:dyDescent="0.3">
      <c r="B189" s="358" t="str">
        <f t="shared" si="41"/>
        <v>N/A</v>
      </c>
      <c r="C189" s="358"/>
      <c r="D189" s="358"/>
      <c r="E189" s="358"/>
      <c r="F189" s="358"/>
      <c r="G189" s="358"/>
      <c r="H189" s="359" t="str">
        <f t="shared" si="46"/>
        <v>N/A</v>
      </c>
      <c r="I189" s="360"/>
      <c r="J189" s="361"/>
      <c r="K189" s="362" t="str">
        <f t="shared" si="47"/>
        <v>N/A</v>
      </c>
      <c r="L189" s="363"/>
      <c r="M189" s="363"/>
      <c r="N189" s="363"/>
      <c r="O189" s="363"/>
      <c r="P189" s="363"/>
      <c r="Q189" s="363"/>
      <c r="R189" s="363"/>
      <c r="S189" s="363"/>
      <c r="T189" s="363"/>
      <c r="U189" s="363"/>
      <c r="V189" s="363"/>
      <c r="W189" s="363"/>
      <c r="X189" s="363"/>
      <c r="Y189" s="363"/>
      <c r="Z189" s="363"/>
      <c r="AA189" s="363"/>
      <c r="AB189" s="363"/>
      <c r="AC189" s="363"/>
      <c r="AD189" s="364"/>
      <c r="AE189" s="365" t="str">
        <f t="shared" si="44"/>
        <v>N/A</v>
      </c>
      <c r="AF189" s="365"/>
      <c r="AG189" s="365"/>
      <c r="AH189" s="365"/>
      <c r="AI189" s="365"/>
      <c r="AJ189" s="365"/>
      <c r="AK189" s="365"/>
      <c r="AL189" s="365"/>
      <c r="AM189" s="365"/>
      <c r="AN189" s="365" t="str">
        <f t="shared" si="45"/>
        <v>N/A</v>
      </c>
      <c r="AO189" s="365"/>
      <c r="AP189" s="365"/>
      <c r="AQ189" s="365"/>
      <c r="AR189" s="365"/>
      <c r="AS189" s="365"/>
      <c r="AT189" s="365"/>
      <c r="AU189" s="365"/>
      <c r="AV189" s="365"/>
      <c r="AX189" s="95" t="str">
        <f>IFERROR(VLOOKUP(AY189,'Hoteles Participantes'!$D$1:$L$1028,9,0)," ")</f>
        <v/>
      </c>
      <c r="AY189" s="232" t="str">
        <f>'Hoteles Participantes'!D56</f>
        <v>FISAL</v>
      </c>
      <c r="AZ189" s="230" t="str">
        <f>IF(AX189="R",VLOOKUP(AY189,'Hoteles Participantes'!$D$1:$G$1028,3,0),"N/A")</f>
        <v>N/A</v>
      </c>
      <c r="BA189" s="95" t="str">
        <f>IF(AX189="R",VLOOKUP(AY189,'Hoteles Participantes'!$D$1:$G$1028,2,0)," ")</f>
        <v xml:space="preserve"> </v>
      </c>
      <c r="BB189" s="111" t="str">
        <f>IF(AX189="R",VLOOKUP(AY189,'Hoteles Participantes'!$D$1:$K$1028,6,0)," ")</f>
        <v xml:space="preserve"> </v>
      </c>
      <c r="BC189" s="111" t="str">
        <f>IF(AX189="R",VLOOKUP(AY189,'Hoteles Participantes'!$D$1:$K$1028,7,0)," ")</f>
        <v xml:space="preserve"> </v>
      </c>
    </row>
    <row r="190" spans="2:55" s="98" customFormat="1" ht="15" customHeight="1" outlineLevel="1" x14ac:dyDescent="0.3">
      <c r="B190" s="358" t="str">
        <f t="shared" si="41"/>
        <v>N/A</v>
      </c>
      <c r="C190" s="358"/>
      <c r="D190" s="358"/>
      <c r="E190" s="358"/>
      <c r="F190" s="358"/>
      <c r="G190" s="358"/>
      <c r="H190" s="359" t="str">
        <f t="shared" si="46"/>
        <v>N/A</v>
      </c>
      <c r="I190" s="360"/>
      <c r="J190" s="361"/>
      <c r="K190" s="362" t="str">
        <f t="shared" si="47"/>
        <v>N/A</v>
      </c>
      <c r="L190" s="363"/>
      <c r="M190" s="363"/>
      <c r="N190" s="363"/>
      <c r="O190" s="363"/>
      <c r="P190" s="363"/>
      <c r="Q190" s="363"/>
      <c r="R190" s="363"/>
      <c r="S190" s="363"/>
      <c r="T190" s="363"/>
      <c r="U190" s="363"/>
      <c r="V190" s="363"/>
      <c r="W190" s="363"/>
      <c r="X190" s="363"/>
      <c r="Y190" s="363"/>
      <c r="Z190" s="363"/>
      <c r="AA190" s="363"/>
      <c r="AB190" s="363"/>
      <c r="AC190" s="363"/>
      <c r="AD190" s="364"/>
      <c r="AE190" s="365" t="str">
        <f t="shared" si="44"/>
        <v>N/A</v>
      </c>
      <c r="AF190" s="365"/>
      <c r="AG190" s="365"/>
      <c r="AH190" s="365"/>
      <c r="AI190" s="365"/>
      <c r="AJ190" s="365"/>
      <c r="AK190" s="365"/>
      <c r="AL190" s="365"/>
      <c r="AM190" s="365"/>
      <c r="AN190" s="365" t="str">
        <f t="shared" si="45"/>
        <v>N/A</v>
      </c>
      <c r="AO190" s="365"/>
      <c r="AP190" s="365"/>
      <c r="AQ190" s="365"/>
      <c r="AR190" s="365"/>
      <c r="AS190" s="365"/>
      <c r="AT190" s="365"/>
      <c r="AU190" s="365"/>
      <c r="AV190" s="365"/>
      <c r="AX190" s="95" t="str">
        <f>IFERROR(VLOOKUP(AY190,'Hoteles Participantes'!$D$1:$L$1028,9,0)," ")</f>
        <v/>
      </c>
      <c r="AY190" s="232" t="str">
        <f>'Hoteles Participantes'!D57</f>
        <v>FISCC</v>
      </c>
      <c r="AZ190" s="230" t="str">
        <f>IF(AX190="R",VLOOKUP(AY190,'Hoteles Participantes'!$D$1:$G$1028,3,0),"N/A")</f>
        <v>N/A</v>
      </c>
      <c r="BA190" s="95" t="str">
        <f>IF(AX190="R",VLOOKUP(AY190,'Hoteles Participantes'!$D$1:$G$1028,2,0)," ")</f>
        <v xml:space="preserve"> </v>
      </c>
      <c r="BB190" s="111" t="str">
        <f>IF(AX190="R",VLOOKUP(AY190,'Hoteles Participantes'!$D$1:$K$1028,6,0)," ")</f>
        <v xml:space="preserve"> </v>
      </c>
      <c r="BC190" s="111" t="str">
        <f>IF(AX190="R",VLOOKUP(AY190,'Hoteles Participantes'!$D$1:$K$1028,7,0)," ")</f>
        <v xml:space="preserve"> </v>
      </c>
    </row>
    <row r="191" spans="2:55" s="98" customFormat="1" ht="15" customHeight="1" outlineLevel="1" x14ac:dyDescent="0.3">
      <c r="B191" s="358" t="str">
        <f t="shared" si="41"/>
        <v>N/A</v>
      </c>
      <c r="C191" s="358"/>
      <c r="D191" s="358"/>
      <c r="E191" s="358"/>
      <c r="F191" s="358"/>
      <c r="G191" s="358"/>
      <c r="H191" s="359" t="str">
        <f t="shared" si="46"/>
        <v>N/A</v>
      </c>
      <c r="I191" s="360"/>
      <c r="J191" s="361"/>
      <c r="K191" s="362" t="str">
        <f t="shared" si="47"/>
        <v>N/A</v>
      </c>
      <c r="L191" s="363"/>
      <c r="M191" s="363"/>
      <c r="N191" s="363"/>
      <c r="O191" s="363"/>
      <c r="P191" s="363"/>
      <c r="Q191" s="363"/>
      <c r="R191" s="363"/>
      <c r="S191" s="363"/>
      <c r="T191" s="363"/>
      <c r="U191" s="363"/>
      <c r="V191" s="363"/>
      <c r="W191" s="363"/>
      <c r="X191" s="363"/>
      <c r="Y191" s="363"/>
      <c r="Z191" s="363"/>
      <c r="AA191" s="363"/>
      <c r="AB191" s="363"/>
      <c r="AC191" s="363"/>
      <c r="AD191" s="364"/>
      <c r="AE191" s="365" t="str">
        <f t="shared" si="44"/>
        <v>N/A</v>
      </c>
      <c r="AF191" s="365"/>
      <c r="AG191" s="365"/>
      <c r="AH191" s="365"/>
      <c r="AI191" s="365"/>
      <c r="AJ191" s="365"/>
      <c r="AK191" s="365"/>
      <c r="AL191" s="365"/>
      <c r="AM191" s="365"/>
      <c r="AN191" s="365" t="str">
        <f t="shared" si="45"/>
        <v>N/A</v>
      </c>
      <c r="AO191" s="365"/>
      <c r="AP191" s="365"/>
      <c r="AQ191" s="365"/>
      <c r="AR191" s="365"/>
      <c r="AS191" s="365"/>
      <c r="AT191" s="365"/>
      <c r="AU191" s="365"/>
      <c r="AV191" s="365"/>
      <c r="AX191" s="95" t="str">
        <f>IFERROR(VLOOKUP(AY191,'Hoteles Participantes'!$D$1:$L$1028,9,0)," ")</f>
        <v/>
      </c>
      <c r="AY191" s="232" t="str">
        <f>'Hoteles Participantes'!D58</f>
        <v>FISLP</v>
      </c>
      <c r="AZ191" s="230" t="str">
        <f>IF(AX191="R",VLOOKUP(AY191,'Hoteles Participantes'!$D$1:$G$1028,3,0),"N/A")</f>
        <v>N/A</v>
      </c>
      <c r="BA191" s="95" t="str">
        <f>IF(AX191="R",VLOOKUP(AY191,'Hoteles Participantes'!$D$1:$G$1028,2,0)," ")</f>
        <v xml:space="preserve"> </v>
      </c>
      <c r="BB191" s="111" t="str">
        <f>IF(AX191="R",VLOOKUP(AY191,'Hoteles Participantes'!$D$1:$K$1028,6,0)," ")</f>
        <v xml:space="preserve"> </v>
      </c>
      <c r="BC191" s="111" t="str">
        <f>IF(AX191="R",VLOOKUP(AY191,'Hoteles Participantes'!$D$1:$K$1028,7,0)," ")</f>
        <v xml:space="preserve"> </v>
      </c>
    </row>
    <row r="192" spans="2:55" s="98" customFormat="1" ht="15" customHeight="1" outlineLevel="1" x14ac:dyDescent="0.3">
      <c r="B192" s="358" t="str">
        <f t="shared" si="41"/>
        <v>N/A</v>
      </c>
      <c r="C192" s="358"/>
      <c r="D192" s="358"/>
      <c r="E192" s="358"/>
      <c r="F192" s="358"/>
      <c r="G192" s="358"/>
      <c r="H192" s="359" t="str">
        <f t="shared" si="46"/>
        <v>N/A</v>
      </c>
      <c r="I192" s="360"/>
      <c r="J192" s="361"/>
      <c r="K192" s="362" t="str">
        <f t="shared" si="47"/>
        <v>N/A</v>
      </c>
      <c r="L192" s="363"/>
      <c r="M192" s="363"/>
      <c r="N192" s="363"/>
      <c r="O192" s="363"/>
      <c r="P192" s="363"/>
      <c r="Q192" s="363"/>
      <c r="R192" s="363"/>
      <c r="S192" s="363"/>
      <c r="T192" s="363"/>
      <c r="U192" s="363"/>
      <c r="V192" s="363"/>
      <c r="W192" s="363"/>
      <c r="X192" s="363"/>
      <c r="Y192" s="363"/>
      <c r="Z192" s="363"/>
      <c r="AA192" s="363"/>
      <c r="AB192" s="363"/>
      <c r="AC192" s="363"/>
      <c r="AD192" s="364"/>
      <c r="AE192" s="365" t="str">
        <f t="shared" si="44"/>
        <v>N/A</v>
      </c>
      <c r="AF192" s="365"/>
      <c r="AG192" s="365"/>
      <c r="AH192" s="365"/>
      <c r="AI192" s="365"/>
      <c r="AJ192" s="365"/>
      <c r="AK192" s="365"/>
      <c r="AL192" s="365"/>
      <c r="AM192" s="365"/>
      <c r="AN192" s="365" t="str">
        <f t="shared" si="45"/>
        <v>N/A</v>
      </c>
      <c r="AO192" s="365"/>
      <c r="AP192" s="365"/>
      <c r="AQ192" s="365"/>
      <c r="AR192" s="365"/>
      <c r="AS192" s="365"/>
      <c r="AT192" s="365"/>
      <c r="AU192" s="365"/>
      <c r="AV192" s="365"/>
      <c r="AX192" s="95" t="str">
        <f>IFERROR(VLOOKUP(AY192,'Hoteles Participantes'!$D$1:$L$1028,9,0)," ")</f>
        <v/>
      </c>
      <c r="AY192" s="232" t="str">
        <f>'Hoteles Participantes'!D59</f>
        <v>FISLO</v>
      </c>
      <c r="AZ192" s="230" t="str">
        <f>IF(AX192="R",VLOOKUP(AY192,'Hoteles Participantes'!$D$1:$G$1028,3,0),"N/A")</f>
        <v>N/A</v>
      </c>
      <c r="BA192" s="95" t="str">
        <f>IF(AX192="R",VLOOKUP(AY192,'Hoteles Participantes'!$D$1:$G$1028,2,0)," ")</f>
        <v xml:space="preserve"> </v>
      </c>
      <c r="BB192" s="111" t="str">
        <f>IF(AX192="R",VLOOKUP(AY192,'Hoteles Participantes'!$D$1:$K$1028,6,0)," ")</f>
        <v xml:space="preserve"> </v>
      </c>
      <c r="BC192" s="111" t="str">
        <f>IF(AX192="R",VLOOKUP(AY192,'Hoteles Participantes'!$D$1:$K$1028,7,0)," ")</f>
        <v xml:space="preserve"> </v>
      </c>
    </row>
    <row r="193" spans="2:55" s="98" customFormat="1" ht="15" customHeight="1" outlineLevel="1" x14ac:dyDescent="0.3">
      <c r="B193" s="358" t="str">
        <f t="shared" si="41"/>
        <v>N/A</v>
      </c>
      <c r="C193" s="358"/>
      <c r="D193" s="358"/>
      <c r="E193" s="358"/>
      <c r="F193" s="358"/>
      <c r="G193" s="358"/>
      <c r="H193" s="359" t="str">
        <f t="shared" si="46"/>
        <v>N/A</v>
      </c>
      <c r="I193" s="360"/>
      <c r="J193" s="361"/>
      <c r="K193" s="362" t="str">
        <f t="shared" si="47"/>
        <v>N/A</v>
      </c>
      <c r="L193" s="363"/>
      <c r="M193" s="363"/>
      <c r="N193" s="363"/>
      <c r="O193" s="363"/>
      <c r="P193" s="363"/>
      <c r="Q193" s="363"/>
      <c r="R193" s="363"/>
      <c r="S193" s="363"/>
      <c r="T193" s="363"/>
      <c r="U193" s="363"/>
      <c r="V193" s="363"/>
      <c r="W193" s="363"/>
      <c r="X193" s="363"/>
      <c r="Y193" s="363"/>
      <c r="Z193" s="363"/>
      <c r="AA193" s="363"/>
      <c r="AB193" s="363"/>
      <c r="AC193" s="363"/>
      <c r="AD193" s="364"/>
      <c r="AE193" s="365" t="str">
        <f t="shared" si="44"/>
        <v>N/A</v>
      </c>
      <c r="AF193" s="365"/>
      <c r="AG193" s="365"/>
      <c r="AH193" s="365"/>
      <c r="AI193" s="365"/>
      <c r="AJ193" s="365"/>
      <c r="AK193" s="365"/>
      <c r="AL193" s="365"/>
      <c r="AM193" s="365"/>
      <c r="AN193" s="365" t="str">
        <f t="shared" si="45"/>
        <v>N/A</v>
      </c>
      <c r="AO193" s="365"/>
      <c r="AP193" s="365"/>
      <c r="AQ193" s="365"/>
      <c r="AR193" s="365"/>
      <c r="AS193" s="365"/>
      <c r="AT193" s="365"/>
      <c r="AU193" s="365"/>
      <c r="AV193" s="365"/>
      <c r="AX193" s="95" t="str">
        <f>IFERROR(VLOOKUP(AY193,'Hoteles Participantes'!$D$1:$L$1028,9,0)," ")</f>
        <v/>
      </c>
      <c r="AY193" s="232" t="str">
        <f>'Hoteles Participantes'!D60</f>
        <v xml:space="preserve">FISIL </v>
      </c>
      <c r="AZ193" s="230" t="str">
        <f>IF(AX193="R",VLOOKUP(AY193,'Hoteles Participantes'!$D$1:$G$1028,3,0),"N/A")</f>
        <v>N/A</v>
      </c>
      <c r="BA193" s="95" t="str">
        <f>IF(AX193="R",VLOOKUP(AY193,'Hoteles Participantes'!$D$1:$G$1028,2,0)," ")</f>
        <v xml:space="preserve"> </v>
      </c>
      <c r="BB193" s="111" t="str">
        <f>IF(AX193="R",VLOOKUP(AY193,'Hoteles Participantes'!$D$1:$K$1028,6,0)," ")</f>
        <v xml:space="preserve"> </v>
      </c>
      <c r="BC193" s="111" t="str">
        <f>IF(AX193="R",VLOOKUP(AY193,'Hoteles Participantes'!$D$1:$K$1028,7,0)," ")</f>
        <v xml:space="preserve"> </v>
      </c>
    </row>
    <row r="194" spans="2:55" s="98" customFormat="1" ht="15" customHeight="1" outlineLevel="1" x14ac:dyDescent="0.3">
      <c r="B194" s="358" t="str">
        <f t="shared" si="41"/>
        <v>N/A</v>
      </c>
      <c r="C194" s="358"/>
      <c r="D194" s="358"/>
      <c r="E194" s="358"/>
      <c r="F194" s="358"/>
      <c r="G194" s="358"/>
      <c r="H194" s="359" t="str">
        <f t="shared" si="46"/>
        <v>N/A</v>
      </c>
      <c r="I194" s="360"/>
      <c r="J194" s="361"/>
      <c r="K194" s="362" t="str">
        <f t="shared" si="47"/>
        <v>N/A</v>
      </c>
      <c r="L194" s="363"/>
      <c r="M194" s="363"/>
      <c r="N194" s="363"/>
      <c r="O194" s="363"/>
      <c r="P194" s="363"/>
      <c r="Q194" s="363"/>
      <c r="R194" s="363"/>
      <c r="S194" s="363"/>
      <c r="T194" s="363"/>
      <c r="U194" s="363"/>
      <c r="V194" s="363"/>
      <c r="W194" s="363"/>
      <c r="X194" s="363"/>
      <c r="Y194" s="363"/>
      <c r="Z194" s="363"/>
      <c r="AA194" s="363"/>
      <c r="AB194" s="363"/>
      <c r="AC194" s="363"/>
      <c r="AD194" s="364"/>
      <c r="AE194" s="365" t="str">
        <f t="shared" si="44"/>
        <v>N/A</v>
      </c>
      <c r="AF194" s="365"/>
      <c r="AG194" s="365"/>
      <c r="AH194" s="365"/>
      <c r="AI194" s="365"/>
      <c r="AJ194" s="365"/>
      <c r="AK194" s="365"/>
      <c r="AL194" s="365"/>
      <c r="AM194" s="365"/>
      <c r="AN194" s="365" t="str">
        <f t="shared" si="45"/>
        <v>N/A</v>
      </c>
      <c r="AO194" s="365"/>
      <c r="AP194" s="365"/>
      <c r="AQ194" s="365"/>
      <c r="AR194" s="365"/>
      <c r="AS194" s="365"/>
      <c r="AT194" s="365"/>
      <c r="AU194" s="365"/>
      <c r="AV194" s="365"/>
      <c r="AX194" s="95" t="str">
        <f>IFERROR(VLOOKUP(AY194,'Hoteles Participantes'!$D$1:$L$1028,9,0)," ")</f>
        <v/>
      </c>
      <c r="AY194" s="232" t="str">
        <f>'Hoteles Participantes'!D61</f>
        <v>FITAM</v>
      </c>
      <c r="AZ194" s="230" t="str">
        <f>IF(AX194="R",VLOOKUP(AY194,'Hoteles Participantes'!$D$1:$G$1028,3,0),"N/A")</f>
        <v>N/A</v>
      </c>
      <c r="BA194" s="95" t="str">
        <f>IF(AX194="R",VLOOKUP(AY194,'Hoteles Participantes'!$D$1:$G$1028,2,0)," ")</f>
        <v xml:space="preserve"> </v>
      </c>
      <c r="BB194" s="111" t="str">
        <f>IF(AX194="R",VLOOKUP(AY194,'Hoteles Participantes'!$D$1:$K$1028,6,0)," ")</f>
        <v xml:space="preserve"> </v>
      </c>
      <c r="BC194" s="111" t="str">
        <f>IF(AX194="R",VLOOKUP(AY194,'Hoteles Participantes'!$D$1:$K$1028,7,0)," ")</f>
        <v xml:space="preserve"> </v>
      </c>
    </row>
    <row r="195" spans="2:55" s="98" customFormat="1" ht="15" customHeight="1" outlineLevel="1" x14ac:dyDescent="0.3">
      <c r="B195" s="358" t="str">
        <f t="shared" si="41"/>
        <v>N/A</v>
      </c>
      <c r="C195" s="358"/>
      <c r="D195" s="358"/>
      <c r="E195" s="358"/>
      <c r="F195" s="358"/>
      <c r="G195" s="358"/>
      <c r="H195" s="359" t="str">
        <f t="shared" si="46"/>
        <v>N/A</v>
      </c>
      <c r="I195" s="360"/>
      <c r="J195" s="361"/>
      <c r="K195" s="362" t="str">
        <f t="shared" si="47"/>
        <v>N/A</v>
      </c>
      <c r="L195" s="363"/>
      <c r="M195" s="363"/>
      <c r="N195" s="363"/>
      <c r="O195" s="363"/>
      <c r="P195" s="363"/>
      <c r="Q195" s="363"/>
      <c r="R195" s="363"/>
      <c r="S195" s="363"/>
      <c r="T195" s="363"/>
      <c r="U195" s="363"/>
      <c r="V195" s="363"/>
      <c r="W195" s="363"/>
      <c r="X195" s="363"/>
      <c r="Y195" s="363"/>
      <c r="Z195" s="363"/>
      <c r="AA195" s="363"/>
      <c r="AB195" s="363"/>
      <c r="AC195" s="363"/>
      <c r="AD195" s="364"/>
      <c r="AE195" s="365" t="str">
        <f t="shared" si="44"/>
        <v>N/A</v>
      </c>
      <c r="AF195" s="365"/>
      <c r="AG195" s="365"/>
      <c r="AH195" s="365"/>
      <c r="AI195" s="365"/>
      <c r="AJ195" s="365"/>
      <c r="AK195" s="365"/>
      <c r="AL195" s="365"/>
      <c r="AM195" s="365"/>
      <c r="AN195" s="365" t="str">
        <f t="shared" si="45"/>
        <v>N/A</v>
      </c>
      <c r="AO195" s="365"/>
      <c r="AP195" s="365"/>
      <c r="AQ195" s="365"/>
      <c r="AR195" s="365"/>
      <c r="AS195" s="365"/>
      <c r="AT195" s="365"/>
      <c r="AU195" s="365"/>
      <c r="AV195" s="365"/>
      <c r="AX195" s="95" t="str">
        <f>IFERROR(VLOOKUP(AY195,'Hoteles Participantes'!$D$1:$L$1028,9,0)," ")</f>
        <v/>
      </c>
      <c r="AY195" s="232" t="str">
        <f>'Hoteles Participantes'!D62</f>
        <v>FITEP</v>
      </c>
      <c r="AZ195" s="230" t="str">
        <f>IF(AX195="R",VLOOKUP(AY195,'Hoteles Participantes'!$D$1:$G$1028,3,0),"N/A")</f>
        <v>N/A</v>
      </c>
      <c r="BA195" s="95" t="str">
        <f>IF(AX195="R",VLOOKUP(AY195,'Hoteles Participantes'!$D$1:$G$1028,2,0)," ")</f>
        <v xml:space="preserve"> </v>
      </c>
      <c r="BB195" s="111" t="str">
        <f>IF(AX195="R",VLOOKUP(AY195,'Hoteles Participantes'!$D$1:$K$1028,6,0)," ")</f>
        <v xml:space="preserve"> </v>
      </c>
      <c r="BC195" s="111" t="str">
        <f>IF(AX195="R",VLOOKUP(AY195,'Hoteles Participantes'!$D$1:$K$1028,7,0)," ")</f>
        <v xml:space="preserve"> </v>
      </c>
    </row>
    <row r="196" spans="2:55" s="98" customFormat="1" ht="15" customHeight="1" outlineLevel="1" x14ac:dyDescent="0.3">
      <c r="B196" s="358">
        <f t="shared" si="41"/>
        <v>0</v>
      </c>
      <c r="C196" s="358"/>
      <c r="D196" s="358"/>
      <c r="E196" s="358"/>
      <c r="F196" s="358"/>
      <c r="G196" s="358"/>
      <c r="H196" s="359" t="str">
        <f t="shared" si="46"/>
        <v>FITIO</v>
      </c>
      <c r="I196" s="360"/>
      <c r="J196" s="361"/>
      <c r="K196" s="362" t="str">
        <f t="shared" si="47"/>
        <v>Fiesta Inn Tijuana Otay Aeropuerto</v>
      </c>
      <c r="L196" s="363"/>
      <c r="M196" s="363"/>
      <c r="N196" s="363"/>
      <c r="O196" s="363"/>
      <c r="P196" s="363"/>
      <c r="Q196" s="363"/>
      <c r="R196" s="363"/>
      <c r="S196" s="363"/>
      <c r="T196" s="363"/>
      <c r="U196" s="363"/>
      <c r="V196" s="363"/>
      <c r="W196" s="363"/>
      <c r="X196" s="363"/>
      <c r="Y196" s="363"/>
      <c r="Z196" s="363"/>
      <c r="AA196" s="363"/>
      <c r="AB196" s="363"/>
      <c r="AC196" s="363"/>
      <c r="AD196" s="364"/>
      <c r="AE196" s="365">
        <f t="shared" si="44"/>
        <v>0</v>
      </c>
      <c r="AF196" s="365"/>
      <c r="AG196" s="365"/>
      <c r="AH196" s="365"/>
      <c r="AI196" s="365"/>
      <c r="AJ196" s="365"/>
      <c r="AK196" s="365"/>
      <c r="AL196" s="365"/>
      <c r="AM196" s="365"/>
      <c r="AN196" s="365">
        <f t="shared" si="45"/>
        <v>0</v>
      </c>
      <c r="AO196" s="365"/>
      <c r="AP196" s="365"/>
      <c r="AQ196" s="365"/>
      <c r="AR196" s="365"/>
      <c r="AS196" s="365"/>
      <c r="AT196" s="365"/>
      <c r="AU196" s="365"/>
      <c r="AV196" s="365"/>
      <c r="AX196" s="95" t="str">
        <f>IFERROR(VLOOKUP(AY196,'Hoteles Participantes'!$D$1:$L$1028,9,0)," ")</f>
        <v>R</v>
      </c>
      <c r="AY196" s="232" t="str">
        <f>'Hoteles Participantes'!D63</f>
        <v>FITIO</v>
      </c>
      <c r="AZ196" s="230">
        <f>IF(AX196="R",VLOOKUP(AY196,'Hoteles Participantes'!$D$1:$G$1028,3,0),"N/A")</f>
        <v>0</v>
      </c>
      <c r="BA196" s="95" t="str">
        <f>IF(AX196="R",VLOOKUP(AY196,'Hoteles Participantes'!$D$1:$G$1028,2,0)," ")</f>
        <v>Fiesta Inn Tijuana Otay Aeropuerto</v>
      </c>
      <c r="BB196" s="111">
        <f>IF(AX196="R",VLOOKUP(AY196,'Hoteles Participantes'!$D$1:$K$1028,6,0)," ")</f>
        <v>0</v>
      </c>
      <c r="BC196" s="111">
        <f>IF(AX196="R",VLOOKUP(AY196,'Hoteles Participantes'!$D$1:$K$1028,7,0)," ")</f>
        <v>0</v>
      </c>
    </row>
    <row r="197" spans="2:55" s="98" customFormat="1" ht="15" customHeight="1" outlineLevel="1" x14ac:dyDescent="0.3">
      <c r="B197" s="358">
        <f t="shared" si="41"/>
        <v>0</v>
      </c>
      <c r="C197" s="358"/>
      <c r="D197" s="358"/>
      <c r="E197" s="358"/>
      <c r="F197" s="358"/>
      <c r="G197" s="358"/>
      <c r="H197" s="359" t="str">
        <f t="shared" si="46"/>
        <v>FITLA</v>
      </c>
      <c r="I197" s="360"/>
      <c r="J197" s="361"/>
      <c r="K197" s="362" t="str">
        <f t="shared" si="47"/>
        <v>Fiesta Inn Tlalnepantla</v>
      </c>
      <c r="L197" s="363"/>
      <c r="M197" s="363"/>
      <c r="N197" s="363"/>
      <c r="O197" s="363"/>
      <c r="P197" s="363"/>
      <c r="Q197" s="363"/>
      <c r="R197" s="363"/>
      <c r="S197" s="363"/>
      <c r="T197" s="363"/>
      <c r="U197" s="363"/>
      <c r="V197" s="363"/>
      <c r="W197" s="363"/>
      <c r="X197" s="363"/>
      <c r="Y197" s="363"/>
      <c r="Z197" s="363"/>
      <c r="AA197" s="363"/>
      <c r="AB197" s="363"/>
      <c r="AC197" s="363"/>
      <c r="AD197" s="364"/>
      <c r="AE197" s="365">
        <f t="shared" si="44"/>
        <v>0</v>
      </c>
      <c r="AF197" s="365"/>
      <c r="AG197" s="365"/>
      <c r="AH197" s="365"/>
      <c r="AI197" s="365"/>
      <c r="AJ197" s="365"/>
      <c r="AK197" s="365"/>
      <c r="AL197" s="365"/>
      <c r="AM197" s="365"/>
      <c r="AN197" s="365">
        <f t="shared" si="45"/>
        <v>0</v>
      </c>
      <c r="AO197" s="365"/>
      <c r="AP197" s="365"/>
      <c r="AQ197" s="365"/>
      <c r="AR197" s="365"/>
      <c r="AS197" s="365"/>
      <c r="AT197" s="365"/>
      <c r="AU197" s="365"/>
      <c r="AV197" s="365"/>
      <c r="AX197" s="95" t="str">
        <f>IFERROR(VLOOKUP(AY197,'Hoteles Participantes'!$D$1:$L$1028,9,0)," ")</f>
        <v>R</v>
      </c>
      <c r="AY197" s="232" t="str">
        <f>'Hoteles Participantes'!D64</f>
        <v>FITLA</v>
      </c>
      <c r="AZ197" s="230">
        <f>IF(AX197="R",VLOOKUP(AY197,'Hoteles Participantes'!$D$1:$G$1028,3,0),"N/A")</f>
        <v>0</v>
      </c>
      <c r="BA197" s="95" t="str">
        <f>IF(AX197="R",VLOOKUP(AY197,'Hoteles Participantes'!$D$1:$G$1028,2,0)," ")</f>
        <v>Fiesta Inn Tlalnepantla</v>
      </c>
      <c r="BB197" s="111">
        <f>IF(AX197="R",VLOOKUP(AY197,'Hoteles Participantes'!$D$1:$K$1028,6,0)," ")</f>
        <v>0</v>
      </c>
      <c r="BC197" s="111">
        <f>IF(AX197="R",VLOOKUP(AY197,'Hoteles Participantes'!$D$1:$K$1028,7,0)," ")</f>
        <v>0</v>
      </c>
    </row>
    <row r="198" spans="2:55" s="98" customFormat="1" ht="15" customHeight="1" outlineLevel="1" x14ac:dyDescent="0.3">
      <c r="B198" s="358" t="str">
        <f t="shared" si="41"/>
        <v>N/A</v>
      </c>
      <c r="C198" s="358"/>
      <c r="D198" s="358"/>
      <c r="E198" s="358"/>
      <c r="F198" s="358"/>
      <c r="G198" s="358"/>
      <c r="H198" s="359" t="str">
        <f t="shared" si="46"/>
        <v>N/A</v>
      </c>
      <c r="I198" s="360"/>
      <c r="J198" s="361"/>
      <c r="K198" s="362" t="str">
        <f t="shared" si="47"/>
        <v>N/A</v>
      </c>
      <c r="L198" s="363"/>
      <c r="M198" s="363"/>
      <c r="N198" s="363"/>
      <c r="O198" s="363"/>
      <c r="P198" s="363"/>
      <c r="Q198" s="363"/>
      <c r="R198" s="363"/>
      <c r="S198" s="363"/>
      <c r="T198" s="363"/>
      <c r="U198" s="363"/>
      <c r="V198" s="363"/>
      <c r="W198" s="363"/>
      <c r="X198" s="363"/>
      <c r="Y198" s="363"/>
      <c r="Z198" s="363"/>
      <c r="AA198" s="363"/>
      <c r="AB198" s="363"/>
      <c r="AC198" s="363"/>
      <c r="AD198" s="364"/>
      <c r="AE198" s="365" t="str">
        <f t="shared" si="44"/>
        <v>N/A</v>
      </c>
      <c r="AF198" s="365"/>
      <c r="AG198" s="365"/>
      <c r="AH198" s="365"/>
      <c r="AI198" s="365"/>
      <c r="AJ198" s="365"/>
      <c r="AK198" s="365"/>
      <c r="AL198" s="365"/>
      <c r="AM198" s="365"/>
      <c r="AN198" s="365" t="str">
        <f t="shared" si="45"/>
        <v>N/A</v>
      </c>
      <c r="AO198" s="365"/>
      <c r="AP198" s="365"/>
      <c r="AQ198" s="365"/>
      <c r="AR198" s="365"/>
      <c r="AS198" s="365"/>
      <c r="AT198" s="365"/>
      <c r="AU198" s="365"/>
      <c r="AV198" s="365"/>
      <c r="AX198" s="95" t="str">
        <f>IFERROR(VLOOKUP(AY198,'Hoteles Participantes'!$D$1:$L$1028,9,0)," ")</f>
        <v/>
      </c>
      <c r="AY198" s="232" t="str">
        <f>'Hoteles Participantes'!D65</f>
        <v>FITOA</v>
      </c>
      <c r="AZ198" s="230" t="str">
        <f>IF(AX198="R",VLOOKUP(AY198,'Hoteles Participantes'!$D$1:$G$1028,3,0),"N/A")</f>
        <v>N/A</v>
      </c>
      <c r="BA198" s="95" t="str">
        <f>IF(AX198="R",VLOOKUP(AY198,'Hoteles Participantes'!$D$1:$G$1028,2,0)," ")</f>
        <v xml:space="preserve"> </v>
      </c>
      <c r="BB198" s="111" t="str">
        <f>IF(AX198="R",VLOOKUP(AY198,'Hoteles Participantes'!$D$1:$K$1028,6,0)," ")</f>
        <v xml:space="preserve"> </v>
      </c>
      <c r="BC198" s="111" t="str">
        <f>IF(AX198="R",VLOOKUP(AY198,'Hoteles Participantes'!$D$1:$K$1028,7,0)," ")</f>
        <v xml:space="preserve"> </v>
      </c>
    </row>
    <row r="199" spans="2:55" s="98" customFormat="1" ht="15" customHeight="1" outlineLevel="1" x14ac:dyDescent="0.3">
      <c r="B199" s="358" t="str">
        <f t="shared" si="41"/>
        <v>N/A</v>
      </c>
      <c r="C199" s="358"/>
      <c r="D199" s="358"/>
      <c r="E199" s="358"/>
      <c r="F199" s="358"/>
      <c r="G199" s="358"/>
      <c r="H199" s="359" t="str">
        <f t="shared" si="46"/>
        <v>N/A</v>
      </c>
      <c r="I199" s="360"/>
      <c r="J199" s="361"/>
      <c r="K199" s="362" t="str">
        <f t="shared" si="47"/>
        <v>N/A</v>
      </c>
      <c r="L199" s="363"/>
      <c r="M199" s="363"/>
      <c r="N199" s="363"/>
      <c r="O199" s="363"/>
      <c r="P199" s="363"/>
      <c r="Q199" s="363"/>
      <c r="R199" s="363"/>
      <c r="S199" s="363"/>
      <c r="T199" s="363"/>
      <c r="U199" s="363"/>
      <c r="V199" s="363"/>
      <c r="W199" s="363"/>
      <c r="X199" s="363"/>
      <c r="Y199" s="363"/>
      <c r="Z199" s="363"/>
      <c r="AA199" s="363"/>
      <c r="AB199" s="363"/>
      <c r="AC199" s="363"/>
      <c r="AD199" s="364"/>
      <c r="AE199" s="365" t="str">
        <f t="shared" si="44"/>
        <v>N/A</v>
      </c>
      <c r="AF199" s="365"/>
      <c r="AG199" s="365"/>
      <c r="AH199" s="365"/>
      <c r="AI199" s="365"/>
      <c r="AJ199" s="365"/>
      <c r="AK199" s="365"/>
      <c r="AL199" s="365"/>
      <c r="AM199" s="365"/>
      <c r="AN199" s="365" t="str">
        <f t="shared" si="45"/>
        <v>N/A</v>
      </c>
      <c r="AO199" s="365"/>
      <c r="AP199" s="365"/>
      <c r="AQ199" s="365"/>
      <c r="AR199" s="365"/>
      <c r="AS199" s="365"/>
      <c r="AT199" s="365"/>
      <c r="AU199" s="365"/>
      <c r="AV199" s="365"/>
      <c r="AX199" s="95" t="str">
        <f>IFERROR(VLOOKUP(AY199,'Hoteles Participantes'!$D$1:$L$1028,9,0)," ")</f>
        <v/>
      </c>
      <c r="AY199" s="232" t="str">
        <f>'Hoteles Participantes'!D66</f>
        <v>FITOC</v>
      </c>
      <c r="AZ199" s="230" t="str">
        <f>IF(AX199="R",VLOOKUP(AY199,'Hoteles Participantes'!$D$1:$G$1028,3,0),"N/A")</f>
        <v>N/A</v>
      </c>
      <c r="BA199" s="95" t="str">
        <f>IF(AX199="R",VLOOKUP(AY199,'Hoteles Participantes'!$D$1:$G$1028,2,0)," ")</f>
        <v xml:space="preserve"> </v>
      </c>
      <c r="BB199" s="111" t="str">
        <f>IF(AX199="R",VLOOKUP(AY199,'Hoteles Participantes'!$D$1:$K$1028,6,0)," ")</f>
        <v xml:space="preserve"> </v>
      </c>
      <c r="BC199" s="111" t="str">
        <f>IF(AX199="R",VLOOKUP(AY199,'Hoteles Participantes'!$D$1:$K$1028,7,0)," ")</f>
        <v xml:space="preserve"> </v>
      </c>
    </row>
    <row r="200" spans="2:55" s="98" customFormat="1" ht="15" customHeight="1" outlineLevel="1" x14ac:dyDescent="0.3">
      <c r="B200" s="358" t="str">
        <f t="shared" si="41"/>
        <v>N/A</v>
      </c>
      <c r="C200" s="358"/>
      <c r="D200" s="358"/>
      <c r="E200" s="358"/>
      <c r="F200" s="358"/>
      <c r="G200" s="358"/>
      <c r="H200" s="359" t="str">
        <f t="shared" si="46"/>
        <v>N/A</v>
      </c>
      <c r="I200" s="360"/>
      <c r="J200" s="361"/>
      <c r="K200" s="362" t="str">
        <f t="shared" si="47"/>
        <v>N/A</v>
      </c>
      <c r="L200" s="363"/>
      <c r="M200" s="363"/>
      <c r="N200" s="363"/>
      <c r="O200" s="363"/>
      <c r="P200" s="363"/>
      <c r="Q200" s="363"/>
      <c r="R200" s="363"/>
      <c r="S200" s="363"/>
      <c r="T200" s="363"/>
      <c r="U200" s="363"/>
      <c r="V200" s="363"/>
      <c r="W200" s="363"/>
      <c r="X200" s="363"/>
      <c r="Y200" s="363"/>
      <c r="Z200" s="363"/>
      <c r="AA200" s="363"/>
      <c r="AB200" s="363"/>
      <c r="AC200" s="363"/>
      <c r="AD200" s="364"/>
      <c r="AE200" s="365" t="str">
        <f t="shared" si="44"/>
        <v>N/A</v>
      </c>
      <c r="AF200" s="365"/>
      <c r="AG200" s="365"/>
      <c r="AH200" s="365"/>
      <c r="AI200" s="365"/>
      <c r="AJ200" s="365"/>
      <c r="AK200" s="365"/>
      <c r="AL200" s="365"/>
      <c r="AM200" s="365"/>
      <c r="AN200" s="365" t="str">
        <f t="shared" si="45"/>
        <v>N/A</v>
      </c>
      <c r="AO200" s="365"/>
      <c r="AP200" s="365"/>
      <c r="AQ200" s="365"/>
      <c r="AR200" s="365"/>
      <c r="AS200" s="365"/>
      <c r="AT200" s="365"/>
      <c r="AU200" s="365"/>
      <c r="AV200" s="365"/>
      <c r="AX200" s="95" t="str">
        <f>IFERROR(VLOOKUP(AY200,'Hoteles Participantes'!$D$1:$L$1028,9,0)," ")</f>
        <v/>
      </c>
      <c r="AY200" s="232" t="str">
        <f>'Hoteles Participantes'!D67</f>
        <v>FITOL</v>
      </c>
      <c r="AZ200" s="230" t="str">
        <f>IF(AX200="R",VLOOKUP(AY200,'Hoteles Participantes'!$D$1:$G$1028,3,0),"N/A")</f>
        <v>N/A</v>
      </c>
      <c r="BA200" s="95" t="str">
        <f>IF(AX200="R",VLOOKUP(AY200,'Hoteles Participantes'!$D$1:$G$1028,2,0)," ")</f>
        <v xml:space="preserve"> </v>
      </c>
      <c r="BB200" s="111" t="str">
        <f>IF(AX200="R",VLOOKUP(AY200,'Hoteles Participantes'!$D$1:$K$1028,6,0)," ")</f>
        <v xml:space="preserve"> </v>
      </c>
      <c r="BC200" s="111" t="str">
        <f>IF(AX200="R",VLOOKUP(AY200,'Hoteles Participantes'!$D$1:$K$1028,7,0)," ")</f>
        <v xml:space="preserve"> </v>
      </c>
    </row>
    <row r="201" spans="2:55" s="98" customFormat="1" ht="15" customHeight="1" outlineLevel="1" x14ac:dyDescent="0.3">
      <c r="B201" s="358" t="str">
        <f t="shared" si="41"/>
        <v>N/A</v>
      </c>
      <c r="C201" s="358"/>
      <c r="D201" s="358"/>
      <c r="E201" s="358"/>
      <c r="F201" s="358"/>
      <c r="G201" s="358"/>
      <c r="H201" s="359" t="str">
        <f t="shared" si="46"/>
        <v>N/A</v>
      </c>
      <c r="I201" s="360"/>
      <c r="J201" s="361"/>
      <c r="K201" s="362" t="str">
        <f t="shared" si="47"/>
        <v>N/A</v>
      </c>
      <c r="L201" s="363"/>
      <c r="M201" s="363"/>
      <c r="N201" s="363"/>
      <c r="O201" s="363"/>
      <c r="P201" s="363"/>
      <c r="Q201" s="363"/>
      <c r="R201" s="363"/>
      <c r="S201" s="363"/>
      <c r="T201" s="363"/>
      <c r="U201" s="363"/>
      <c r="V201" s="363"/>
      <c r="W201" s="363"/>
      <c r="X201" s="363"/>
      <c r="Y201" s="363"/>
      <c r="Z201" s="363"/>
      <c r="AA201" s="363"/>
      <c r="AB201" s="363"/>
      <c r="AC201" s="363"/>
      <c r="AD201" s="364"/>
      <c r="AE201" s="365" t="str">
        <f t="shared" si="44"/>
        <v>N/A</v>
      </c>
      <c r="AF201" s="365"/>
      <c r="AG201" s="365"/>
      <c r="AH201" s="365"/>
      <c r="AI201" s="365"/>
      <c r="AJ201" s="365"/>
      <c r="AK201" s="365"/>
      <c r="AL201" s="365"/>
      <c r="AM201" s="365"/>
      <c r="AN201" s="365" t="str">
        <f t="shared" si="45"/>
        <v>N/A</v>
      </c>
      <c r="AO201" s="365"/>
      <c r="AP201" s="365"/>
      <c r="AQ201" s="365"/>
      <c r="AR201" s="365"/>
      <c r="AS201" s="365"/>
      <c r="AT201" s="365"/>
      <c r="AU201" s="365"/>
      <c r="AV201" s="365"/>
      <c r="AX201" s="95" t="str">
        <f>IFERROR(VLOOKUP(AY201,'Hoteles Participantes'!$D$1:$L$1028,9,0)," ")</f>
        <v/>
      </c>
      <c r="AY201" s="232" t="str">
        <f>'Hoteles Participantes'!D68</f>
        <v>FITOG</v>
      </c>
      <c r="AZ201" s="230" t="str">
        <f>IF(AX201="R",VLOOKUP(AY201,'Hoteles Participantes'!$D$1:$G$1028,3,0),"N/A")</f>
        <v>N/A</v>
      </c>
      <c r="BA201" s="95" t="str">
        <f>IF(AX201="R",VLOOKUP(AY201,'Hoteles Participantes'!$D$1:$G$1028,2,0)," ")</f>
        <v xml:space="preserve"> </v>
      </c>
      <c r="BB201" s="111" t="str">
        <f>IF(AX201="R",VLOOKUP(AY201,'Hoteles Participantes'!$D$1:$K$1028,6,0)," ")</f>
        <v xml:space="preserve"> </v>
      </c>
      <c r="BC201" s="111" t="str">
        <f>IF(AX201="R",VLOOKUP(AY201,'Hoteles Participantes'!$D$1:$K$1028,7,0)," ")</f>
        <v xml:space="preserve"> </v>
      </c>
    </row>
    <row r="202" spans="2:55" s="98" customFormat="1" ht="15" customHeight="1" outlineLevel="1" x14ac:dyDescent="0.3">
      <c r="B202" s="358" t="str">
        <f t="shared" si="41"/>
        <v>N/A</v>
      </c>
      <c r="C202" s="358"/>
      <c r="D202" s="358"/>
      <c r="E202" s="358"/>
      <c r="F202" s="358"/>
      <c r="G202" s="358"/>
      <c r="H202" s="359" t="str">
        <f t="shared" ref="H202:H205" si="64">IF(AX202="R",AY202,"N/A")</f>
        <v>N/A</v>
      </c>
      <c r="I202" s="360"/>
      <c r="J202" s="361"/>
      <c r="K202" s="362" t="str">
        <f t="shared" ref="K202:K205" si="65">IF(AX202="R",BA202,"N/A")</f>
        <v>N/A</v>
      </c>
      <c r="L202" s="363"/>
      <c r="M202" s="363"/>
      <c r="N202" s="363"/>
      <c r="O202" s="363"/>
      <c r="P202" s="363"/>
      <c r="Q202" s="363"/>
      <c r="R202" s="363"/>
      <c r="S202" s="363"/>
      <c r="T202" s="363"/>
      <c r="U202" s="363"/>
      <c r="V202" s="363"/>
      <c r="W202" s="363"/>
      <c r="X202" s="363"/>
      <c r="Y202" s="363"/>
      <c r="Z202" s="363"/>
      <c r="AA202" s="363"/>
      <c r="AB202" s="363"/>
      <c r="AC202" s="363"/>
      <c r="AD202" s="364"/>
      <c r="AE202" s="365" t="str">
        <f t="shared" si="44"/>
        <v>N/A</v>
      </c>
      <c r="AF202" s="365"/>
      <c r="AG202" s="365"/>
      <c r="AH202" s="365"/>
      <c r="AI202" s="365"/>
      <c r="AJ202" s="365"/>
      <c r="AK202" s="365"/>
      <c r="AL202" s="365"/>
      <c r="AM202" s="365"/>
      <c r="AN202" s="365" t="str">
        <f t="shared" si="45"/>
        <v>N/A</v>
      </c>
      <c r="AO202" s="365"/>
      <c r="AP202" s="365"/>
      <c r="AQ202" s="365"/>
      <c r="AR202" s="365"/>
      <c r="AS202" s="365"/>
      <c r="AT202" s="365"/>
      <c r="AU202" s="365"/>
      <c r="AV202" s="365"/>
      <c r="AX202" s="95" t="str">
        <f>IFERROR(VLOOKUP(AY202,'Hoteles Participantes'!$D$1:$L$1028,9,0)," ")</f>
        <v/>
      </c>
      <c r="AY202" s="232" t="str">
        <f>'Hoteles Participantes'!D69</f>
        <v>FITUX</v>
      </c>
      <c r="AZ202" s="230" t="str">
        <f>IF(AX202="R",VLOOKUP(AY202,'Hoteles Participantes'!$D$1:$G$1028,3,0),"N/A")</f>
        <v>N/A</v>
      </c>
      <c r="BA202" s="95" t="str">
        <f>IF(AX202="R",VLOOKUP(AY202,'Hoteles Participantes'!$D$1:$G$1028,2,0)," ")</f>
        <v xml:space="preserve"> </v>
      </c>
      <c r="BB202" s="111" t="str">
        <f>IF(AX202="R",VLOOKUP(AY202,'Hoteles Participantes'!$D$1:$K$1028,6,0)," ")</f>
        <v xml:space="preserve"> </v>
      </c>
      <c r="BC202" s="111" t="str">
        <f>IF(AX202="R",VLOOKUP(AY202,'Hoteles Participantes'!$D$1:$K$1028,7,0)," ")</f>
        <v xml:space="preserve"> </v>
      </c>
    </row>
    <row r="203" spans="2:55" s="98" customFormat="1" ht="15" customHeight="1" outlineLevel="1" x14ac:dyDescent="0.3">
      <c r="B203" s="358" t="str">
        <f t="shared" ref="B203:B205" si="66">IF(AX203="R",AZ203,"N/A")</f>
        <v>N/A</v>
      </c>
      <c r="C203" s="358"/>
      <c r="D203" s="358"/>
      <c r="E203" s="358"/>
      <c r="F203" s="358"/>
      <c r="G203" s="358"/>
      <c r="H203" s="359" t="str">
        <f t="shared" si="64"/>
        <v>N/A</v>
      </c>
      <c r="I203" s="360"/>
      <c r="J203" s="361"/>
      <c r="K203" s="362" t="str">
        <f t="shared" si="65"/>
        <v>N/A</v>
      </c>
      <c r="L203" s="363"/>
      <c r="M203" s="363"/>
      <c r="N203" s="363"/>
      <c r="O203" s="363"/>
      <c r="P203" s="363"/>
      <c r="Q203" s="363"/>
      <c r="R203" s="363"/>
      <c r="S203" s="363"/>
      <c r="T203" s="363"/>
      <c r="U203" s="363"/>
      <c r="V203" s="363"/>
      <c r="W203" s="363"/>
      <c r="X203" s="363"/>
      <c r="Y203" s="363"/>
      <c r="Z203" s="363"/>
      <c r="AA203" s="363"/>
      <c r="AB203" s="363"/>
      <c r="AC203" s="363"/>
      <c r="AD203" s="364"/>
      <c r="AE203" s="365" t="str">
        <f t="shared" ref="AE203:AE205" si="67">IF(AX203="R",BB203,"N/A")</f>
        <v>N/A</v>
      </c>
      <c r="AF203" s="365"/>
      <c r="AG203" s="365"/>
      <c r="AH203" s="365"/>
      <c r="AI203" s="365"/>
      <c r="AJ203" s="365"/>
      <c r="AK203" s="365"/>
      <c r="AL203" s="365"/>
      <c r="AM203" s="365"/>
      <c r="AN203" s="365" t="str">
        <f t="shared" ref="AN203:AN205" si="68">IF(AX203="R",BC203,"N/A")</f>
        <v>N/A</v>
      </c>
      <c r="AO203" s="365"/>
      <c r="AP203" s="365"/>
      <c r="AQ203" s="365"/>
      <c r="AR203" s="365"/>
      <c r="AS203" s="365"/>
      <c r="AT203" s="365"/>
      <c r="AU203" s="365"/>
      <c r="AV203" s="365"/>
      <c r="AX203" s="95" t="str">
        <f>IFERROR(VLOOKUP(AY203,'Hoteles Participantes'!$D$1:$L$1028,9,0)," ")</f>
        <v/>
      </c>
      <c r="AY203" s="232" t="str">
        <f>'Hoteles Participantes'!D70</f>
        <v>FITUF</v>
      </c>
      <c r="AZ203" s="230" t="str">
        <f>IF(AX203="R",VLOOKUP(AY203,'Hoteles Participantes'!$D$1:$G$1028,3,0),"N/A")</f>
        <v>N/A</v>
      </c>
      <c r="BA203" s="95" t="str">
        <f>IF(AX203="R",VLOOKUP(AY203,'Hoteles Participantes'!$D$1:$G$1028,2,0)," ")</f>
        <v xml:space="preserve"> </v>
      </c>
      <c r="BB203" s="111" t="str">
        <f>IF(AX203="R",VLOOKUP(AY203,'Hoteles Participantes'!$D$1:$K$1028,6,0)," ")</f>
        <v xml:space="preserve"> </v>
      </c>
      <c r="BC203" s="111" t="str">
        <f>IF(AX203="R",VLOOKUP(AY203,'Hoteles Participantes'!$D$1:$K$1028,7,0)," ")</f>
        <v xml:space="preserve"> </v>
      </c>
    </row>
    <row r="204" spans="2:55" s="98" customFormat="1" ht="15" customHeight="1" outlineLevel="1" x14ac:dyDescent="0.3">
      <c r="B204" s="358" t="str">
        <f t="shared" si="66"/>
        <v>N/A</v>
      </c>
      <c r="C204" s="358"/>
      <c r="D204" s="358"/>
      <c r="E204" s="358"/>
      <c r="F204" s="358"/>
      <c r="G204" s="358"/>
      <c r="H204" s="359" t="str">
        <f t="shared" si="64"/>
        <v>N/A</v>
      </c>
      <c r="I204" s="360"/>
      <c r="J204" s="361"/>
      <c r="K204" s="362" t="str">
        <f t="shared" si="65"/>
        <v>N/A</v>
      </c>
      <c r="L204" s="363"/>
      <c r="M204" s="363"/>
      <c r="N204" s="363"/>
      <c r="O204" s="363"/>
      <c r="P204" s="363"/>
      <c r="Q204" s="363"/>
      <c r="R204" s="363"/>
      <c r="S204" s="363"/>
      <c r="T204" s="363"/>
      <c r="U204" s="363"/>
      <c r="V204" s="363"/>
      <c r="W204" s="363"/>
      <c r="X204" s="363"/>
      <c r="Y204" s="363"/>
      <c r="Z204" s="363"/>
      <c r="AA204" s="363"/>
      <c r="AB204" s="363"/>
      <c r="AC204" s="363"/>
      <c r="AD204" s="364"/>
      <c r="AE204" s="365" t="str">
        <f t="shared" si="67"/>
        <v>N/A</v>
      </c>
      <c r="AF204" s="365"/>
      <c r="AG204" s="365"/>
      <c r="AH204" s="365"/>
      <c r="AI204" s="365"/>
      <c r="AJ204" s="365"/>
      <c r="AK204" s="365"/>
      <c r="AL204" s="365"/>
      <c r="AM204" s="365"/>
      <c r="AN204" s="365" t="str">
        <f t="shared" si="68"/>
        <v>N/A</v>
      </c>
      <c r="AO204" s="365"/>
      <c r="AP204" s="365"/>
      <c r="AQ204" s="365"/>
      <c r="AR204" s="365"/>
      <c r="AS204" s="365"/>
      <c r="AT204" s="365"/>
      <c r="AU204" s="365"/>
      <c r="AV204" s="365"/>
      <c r="AX204" s="95" t="str">
        <f>IFERROR(VLOOKUP(AY204,'Hoteles Participantes'!$D$1:$L$1028,9,0)," ")</f>
        <v/>
      </c>
      <c r="AY204" s="232" t="str">
        <f>'Hoteles Participantes'!D71</f>
        <v>FIVZP</v>
      </c>
      <c r="AZ204" s="230" t="str">
        <f>IF(AX204="R",VLOOKUP(AY204,'Hoteles Participantes'!$D$1:$G$1028,3,0),"N/A")</f>
        <v>N/A</v>
      </c>
      <c r="BA204" s="95" t="str">
        <f>IF(AX204="R",VLOOKUP(AY204,'Hoteles Participantes'!$D$1:$G$1028,2,0)," ")</f>
        <v xml:space="preserve"> </v>
      </c>
      <c r="BB204" s="111" t="str">
        <f>IF(AX204="R",VLOOKUP(AY204,'Hoteles Participantes'!$D$1:$K$1028,6,0)," ")</f>
        <v xml:space="preserve"> </v>
      </c>
      <c r="BC204" s="111" t="str">
        <f>IF(AX204="R",VLOOKUP(AY204,'Hoteles Participantes'!$D$1:$K$1028,7,0)," ")</f>
        <v xml:space="preserve"> </v>
      </c>
    </row>
    <row r="205" spans="2:55" s="98" customFormat="1" ht="15" customHeight="1" outlineLevel="1" x14ac:dyDescent="0.3">
      <c r="B205" s="358" t="str">
        <f t="shared" si="66"/>
        <v>N/A</v>
      </c>
      <c r="C205" s="358"/>
      <c r="D205" s="358"/>
      <c r="E205" s="358"/>
      <c r="F205" s="358"/>
      <c r="G205" s="358"/>
      <c r="H205" s="359" t="str">
        <f t="shared" si="64"/>
        <v>N/A</v>
      </c>
      <c r="I205" s="360"/>
      <c r="J205" s="361"/>
      <c r="K205" s="362" t="str">
        <f t="shared" si="65"/>
        <v>N/A</v>
      </c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63"/>
      <c r="Z205" s="363"/>
      <c r="AA205" s="363"/>
      <c r="AB205" s="363"/>
      <c r="AC205" s="363"/>
      <c r="AD205" s="364"/>
      <c r="AE205" s="365" t="str">
        <f t="shared" si="67"/>
        <v>N/A</v>
      </c>
      <c r="AF205" s="365"/>
      <c r="AG205" s="365"/>
      <c r="AH205" s="365"/>
      <c r="AI205" s="365"/>
      <c r="AJ205" s="365"/>
      <c r="AK205" s="365"/>
      <c r="AL205" s="365"/>
      <c r="AM205" s="365"/>
      <c r="AN205" s="365" t="str">
        <f t="shared" si="68"/>
        <v>N/A</v>
      </c>
      <c r="AO205" s="365"/>
      <c r="AP205" s="365"/>
      <c r="AQ205" s="365"/>
      <c r="AR205" s="365"/>
      <c r="AS205" s="365"/>
      <c r="AT205" s="365"/>
      <c r="AU205" s="365"/>
      <c r="AV205" s="365"/>
      <c r="AX205" s="95" t="str">
        <f>IFERROR(VLOOKUP(AY205,'Hoteles Participantes'!$D$1:$L$1028,9,0)," ")</f>
        <v/>
      </c>
      <c r="AY205" s="232" t="str">
        <f>'Hoteles Participantes'!D72</f>
        <v>FIVZM</v>
      </c>
      <c r="AZ205" s="230" t="str">
        <f>IF(AX205="R",VLOOKUP(AY205,'Hoteles Participantes'!$D$1:$G$1028,3,0),"N/A")</f>
        <v>N/A</v>
      </c>
      <c r="BA205" s="95" t="str">
        <f>IF(AX205="R",VLOOKUP(AY205,'Hoteles Participantes'!$D$1:$G$1028,2,0)," ")</f>
        <v xml:space="preserve"> </v>
      </c>
      <c r="BB205" s="111" t="str">
        <f>IF(AX205="R",VLOOKUP(AY205,'Hoteles Participantes'!$D$1:$K$1028,6,0)," ")</f>
        <v xml:space="preserve"> </v>
      </c>
      <c r="BC205" s="111" t="str">
        <f>IF(AX205="R",VLOOKUP(AY205,'Hoteles Participantes'!$D$1:$K$1028,7,0)," ")</f>
        <v xml:space="preserve"> </v>
      </c>
    </row>
    <row r="206" spans="2:55" s="98" customFormat="1" ht="15" customHeight="1" outlineLevel="1" x14ac:dyDescent="0.3">
      <c r="B206" s="358">
        <f t="shared" ref="B206:B208" si="69">IF(AX206="R",AZ206,"N/A")</f>
        <v>0</v>
      </c>
      <c r="C206" s="358"/>
      <c r="D206" s="358"/>
      <c r="E206" s="358"/>
      <c r="F206" s="358"/>
      <c r="G206" s="358"/>
      <c r="H206" s="359" t="str">
        <f t="shared" ref="H206:H208" si="70">IF(AX206="R",AY206,"N/A")</f>
        <v>FIVLM</v>
      </c>
      <c r="I206" s="360"/>
      <c r="J206" s="361"/>
      <c r="K206" s="362" t="str">
        <f t="shared" ref="K206:K208" si="71">IF(AX206="R",BA206,"N/A")</f>
        <v>Fiesta Inn Villahermosa Cencali</v>
      </c>
      <c r="L206" s="363"/>
      <c r="M206" s="363"/>
      <c r="N206" s="363"/>
      <c r="O206" s="363"/>
      <c r="P206" s="363"/>
      <c r="Q206" s="363"/>
      <c r="R206" s="363"/>
      <c r="S206" s="363"/>
      <c r="T206" s="363"/>
      <c r="U206" s="363"/>
      <c r="V206" s="363"/>
      <c r="W206" s="363"/>
      <c r="X206" s="363"/>
      <c r="Y206" s="363"/>
      <c r="Z206" s="363"/>
      <c r="AA206" s="363"/>
      <c r="AB206" s="363"/>
      <c r="AC206" s="363"/>
      <c r="AD206" s="364"/>
      <c r="AE206" s="365">
        <f t="shared" ref="AE206:AE208" si="72">IF(AX206="R",BB206,"N/A")</f>
        <v>0</v>
      </c>
      <c r="AF206" s="365"/>
      <c r="AG206" s="365"/>
      <c r="AH206" s="365"/>
      <c r="AI206" s="365"/>
      <c r="AJ206" s="365"/>
      <c r="AK206" s="365"/>
      <c r="AL206" s="365"/>
      <c r="AM206" s="365"/>
      <c r="AN206" s="365">
        <f t="shared" ref="AN206:AN208" si="73">IF(AX206="R",BC206,"N/A")</f>
        <v>0</v>
      </c>
      <c r="AO206" s="365"/>
      <c r="AP206" s="365"/>
      <c r="AQ206" s="365"/>
      <c r="AR206" s="365"/>
      <c r="AS206" s="365"/>
      <c r="AT206" s="365"/>
      <c r="AU206" s="365"/>
      <c r="AV206" s="365"/>
      <c r="AX206" s="95" t="str">
        <f>IFERROR(VLOOKUP(AY206,'Hoteles Participantes'!$D$1:$L$1028,9,0)," ")</f>
        <v>R</v>
      </c>
      <c r="AY206" s="232" t="str">
        <f>'Hoteles Participantes'!D73</f>
        <v>FIVLM</v>
      </c>
      <c r="AZ206" s="230">
        <f>IF(AX206="R",VLOOKUP(AY206,'Hoteles Participantes'!$D$1:$G$1028,3,0),"N/A")</f>
        <v>0</v>
      </c>
      <c r="BA206" s="95" t="str">
        <f>IF(AX206="R",VLOOKUP(AY206,'Hoteles Participantes'!$D$1:$G$1028,2,0)," ")</f>
        <v>Fiesta Inn Villahermosa Cencali</v>
      </c>
      <c r="BB206" s="111">
        <f>IF(AX206="R",VLOOKUP(AY206,'Hoteles Participantes'!$D$1:$K$1028,6,0)," ")</f>
        <v>0</v>
      </c>
      <c r="BC206" s="111">
        <f>IF(AX206="R",VLOOKUP(AY206,'Hoteles Participantes'!$D$1:$K$1028,7,0)," ")</f>
        <v>0</v>
      </c>
    </row>
    <row r="207" spans="2:55" s="98" customFormat="1" ht="15" customHeight="1" outlineLevel="1" x14ac:dyDescent="0.3">
      <c r="B207" s="358">
        <f t="shared" si="69"/>
        <v>0</v>
      </c>
      <c r="C207" s="358"/>
      <c r="D207" s="358"/>
      <c r="E207" s="358"/>
      <c r="F207" s="358"/>
      <c r="G207" s="358"/>
      <c r="H207" s="359" t="str">
        <f t="shared" si="70"/>
        <v>FIXAL</v>
      </c>
      <c r="I207" s="360"/>
      <c r="J207" s="361"/>
      <c r="K207" s="362" t="str">
        <f t="shared" si="71"/>
        <v>Fiesta Inn Xalapa</v>
      </c>
      <c r="L207" s="363"/>
      <c r="M207" s="363"/>
      <c r="N207" s="363"/>
      <c r="O207" s="363"/>
      <c r="P207" s="363"/>
      <c r="Q207" s="363"/>
      <c r="R207" s="363"/>
      <c r="S207" s="363"/>
      <c r="T207" s="363"/>
      <c r="U207" s="363"/>
      <c r="V207" s="363"/>
      <c r="W207" s="363"/>
      <c r="X207" s="363"/>
      <c r="Y207" s="363"/>
      <c r="Z207" s="363"/>
      <c r="AA207" s="363"/>
      <c r="AB207" s="363"/>
      <c r="AC207" s="363"/>
      <c r="AD207" s="364"/>
      <c r="AE207" s="365">
        <f t="shared" si="72"/>
        <v>0</v>
      </c>
      <c r="AF207" s="365"/>
      <c r="AG207" s="365"/>
      <c r="AH207" s="365"/>
      <c r="AI207" s="365"/>
      <c r="AJ207" s="365"/>
      <c r="AK207" s="365"/>
      <c r="AL207" s="365"/>
      <c r="AM207" s="365"/>
      <c r="AN207" s="365">
        <f t="shared" si="73"/>
        <v>0</v>
      </c>
      <c r="AO207" s="365"/>
      <c r="AP207" s="365"/>
      <c r="AQ207" s="365"/>
      <c r="AR207" s="365"/>
      <c r="AS207" s="365"/>
      <c r="AT207" s="365"/>
      <c r="AU207" s="365"/>
      <c r="AV207" s="365"/>
      <c r="AX207" s="95" t="str">
        <f>IFERROR(VLOOKUP(AY207,'Hoteles Participantes'!$D$1:$L$1028,9,0)," ")</f>
        <v>R</v>
      </c>
      <c r="AY207" s="232" t="str">
        <f>'Hoteles Participantes'!D74</f>
        <v>FIXAL</v>
      </c>
      <c r="AZ207" s="230">
        <f>IF(AX207="R",VLOOKUP(AY207,'Hoteles Participantes'!$D$1:$G$1028,3,0),"N/A")</f>
        <v>0</v>
      </c>
      <c r="BA207" s="95" t="str">
        <f>IF(AX207="R",VLOOKUP(AY207,'Hoteles Participantes'!$D$1:$G$1028,2,0)," ")</f>
        <v>Fiesta Inn Xalapa</v>
      </c>
      <c r="BB207" s="111">
        <f>IF(AX207="R",VLOOKUP(AY207,'Hoteles Participantes'!$D$1:$K$1028,6,0)," ")</f>
        <v>0</v>
      </c>
      <c r="BC207" s="111">
        <f>IF(AX207="R",VLOOKUP(AY207,'Hoteles Participantes'!$D$1:$K$1028,7,0)," ")</f>
        <v>0</v>
      </c>
    </row>
    <row r="208" spans="2:55" s="98" customFormat="1" ht="15" customHeight="1" outlineLevel="1" x14ac:dyDescent="0.3">
      <c r="B208" s="358" t="str">
        <f t="shared" si="69"/>
        <v>N/A</v>
      </c>
      <c r="C208" s="358"/>
      <c r="D208" s="358"/>
      <c r="E208" s="358"/>
      <c r="F208" s="358"/>
      <c r="G208" s="358"/>
      <c r="H208" s="359" t="str">
        <f t="shared" si="70"/>
        <v>N/A</v>
      </c>
      <c r="I208" s="360"/>
      <c r="J208" s="361"/>
      <c r="K208" s="362" t="str">
        <f t="shared" si="71"/>
        <v>N/A</v>
      </c>
      <c r="L208" s="363"/>
      <c r="M208" s="363"/>
      <c r="N208" s="363"/>
      <c r="O208" s="363"/>
      <c r="P208" s="363"/>
      <c r="Q208" s="363"/>
      <c r="R208" s="363"/>
      <c r="S208" s="363"/>
      <c r="T208" s="363"/>
      <c r="U208" s="363"/>
      <c r="V208" s="363"/>
      <c r="W208" s="363"/>
      <c r="X208" s="363"/>
      <c r="Y208" s="363"/>
      <c r="Z208" s="363"/>
      <c r="AA208" s="363"/>
      <c r="AB208" s="363"/>
      <c r="AC208" s="363"/>
      <c r="AD208" s="364"/>
      <c r="AE208" s="365" t="str">
        <f t="shared" si="72"/>
        <v>N/A</v>
      </c>
      <c r="AF208" s="365"/>
      <c r="AG208" s="365"/>
      <c r="AH208" s="365"/>
      <c r="AI208" s="365"/>
      <c r="AJ208" s="365"/>
      <c r="AK208" s="365"/>
      <c r="AL208" s="365"/>
      <c r="AM208" s="365"/>
      <c r="AN208" s="365" t="str">
        <f t="shared" si="73"/>
        <v>N/A</v>
      </c>
      <c r="AO208" s="365"/>
      <c r="AP208" s="365"/>
      <c r="AQ208" s="365"/>
      <c r="AR208" s="365"/>
      <c r="AS208" s="365"/>
      <c r="AT208" s="365"/>
      <c r="AU208" s="365"/>
      <c r="AV208" s="365"/>
      <c r="AX208" s="95" t="str">
        <f>IFERROR(VLOOKUP(AY208,'Hoteles Participantes'!$D$1:$L$1028,9,0)," ")</f>
        <v/>
      </c>
      <c r="AY208" s="232" t="str">
        <f>'Hoteles Participantes'!D75</f>
        <v>FIZAC</v>
      </c>
      <c r="AZ208" s="230" t="str">
        <f>IF(AX208="R",VLOOKUP(AY208,'Hoteles Participantes'!$D$1:$G$1028,3,0),"N/A")</f>
        <v>N/A</v>
      </c>
      <c r="BA208" s="95" t="str">
        <f>IF(AX208="R",VLOOKUP(AY208,'Hoteles Participantes'!$D$1:$G$1028,2,0)," ")</f>
        <v xml:space="preserve"> </v>
      </c>
      <c r="BB208" s="111" t="str">
        <f>IF(AX208="R",VLOOKUP(AY208,'Hoteles Participantes'!$D$1:$K$1028,6,0)," ")</f>
        <v xml:space="preserve"> </v>
      </c>
      <c r="BC208" s="111" t="str">
        <f>IF(AX208="R",VLOOKUP(AY208,'Hoteles Participantes'!$D$1:$K$1028,7,0)," ")</f>
        <v xml:space="preserve"> </v>
      </c>
    </row>
    <row r="209" spans="2:55" s="98" customFormat="1" ht="15" customHeight="1" outlineLevel="1" x14ac:dyDescent="0.3">
      <c r="B209" s="358" t="str">
        <f t="shared" ref="B209" si="74">IF(AX209="R",AZ209,"N/A")</f>
        <v>N/A</v>
      </c>
      <c r="C209" s="358"/>
      <c r="D209" s="358"/>
      <c r="E209" s="358"/>
      <c r="F209" s="358"/>
      <c r="G209" s="358"/>
      <c r="H209" s="359" t="str">
        <f t="shared" ref="H209" si="75">IF(AX209="R",AY209,"N/A")</f>
        <v>N/A</v>
      </c>
      <c r="I209" s="360"/>
      <c r="J209" s="361"/>
      <c r="K209" s="362" t="str">
        <f t="shared" ref="K209" si="76">IF(AX209="R",BA209,"N/A")</f>
        <v>N/A</v>
      </c>
      <c r="L209" s="363"/>
      <c r="M209" s="363"/>
      <c r="N209" s="363"/>
      <c r="O209" s="363"/>
      <c r="P209" s="363"/>
      <c r="Q209" s="363"/>
      <c r="R209" s="363"/>
      <c r="S209" s="363"/>
      <c r="T209" s="363"/>
      <c r="U209" s="363"/>
      <c r="V209" s="363"/>
      <c r="W209" s="363"/>
      <c r="X209" s="363"/>
      <c r="Y209" s="363"/>
      <c r="Z209" s="363"/>
      <c r="AA209" s="363"/>
      <c r="AB209" s="363"/>
      <c r="AC209" s="363"/>
      <c r="AD209" s="364"/>
      <c r="AE209" s="365" t="str">
        <f t="shared" ref="AE209" si="77">IF(AX209="R",BB209,"N/A")</f>
        <v>N/A</v>
      </c>
      <c r="AF209" s="365"/>
      <c r="AG209" s="365"/>
      <c r="AH209" s="365"/>
      <c r="AI209" s="365"/>
      <c r="AJ209" s="365"/>
      <c r="AK209" s="365"/>
      <c r="AL209" s="365"/>
      <c r="AM209" s="365"/>
      <c r="AN209" s="365" t="str">
        <f t="shared" ref="AN209" si="78">IF(AX209="R",BC209,"N/A")</f>
        <v>N/A</v>
      </c>
      <c r="AO209" s="365"/>
      <c r="AP209" s="365"/>
      <c r="AQ209" s="365"/>
      <c r="AR209" s="365"/>
      <c r="AS209" s="365"/>
      <c r="AT209" s="365"/>
      <c r="AU209" s="365"/>
      <c r="AV209" s="365"/>
      <c r="AX209" s="95" t="str">
        <f>IFERROR(VLOOKUP(AY209,'Hoteles Participantes'!$D$1:$L$1028,9,0)," ")</f>
        <v/>
      </c>
      <c r="AY209" s="232" t="str">
        <f>'Hoteles Participantes'!D76</f>
        <v>FLCDC</v>
      </c>
      <c r="AZ209" s="230" t="str">
        <f>IF(AX209="R",VLOOKUP(AY209,'Hoteles Participantes'!$D$1:$G$1028,3,0),"N/A")</f>
        <v>N/A</v>
      </c>
      <c r="BA209" s="95" t="str">
        <f>IF(AX209="R",VLOOKUP(AY209,'Hoteles Participantes'!$D$1:$G$1028,2,0)," ")</f>
        <v xml:space="preserve"> </v>
      </c>
      <c r="BB209" s="111" t="str">
        <f>IF(AX209="R",VLOOKUP(AY209,'Hoteles Participantes'!$D$1:$K$1028,6,0)," ")</f>
        <v xml:space="preserve"> </v>
      </c>
      <c r="BC209" s="111" t="str">
        <f>IF(AX209="R",VLOOKUP(AY209,'Hoteles Participantes'!$D$1:$K$1028,7,0)," ")</f>
        <v xml:space="preserve"> </v>
      </c>
    </row>
    <row r="210" spans="2:55" s="98" customFormat="1" ht="15" customHeight="1" outlineLevel="1" x14ac:dyDescent="0.3">
      <c r="B210" s="166"/>
      <c r="C210" s="166"/>
      <c r="D210" s="166"/>
      <c r="E210" s="166"/>
      <c r="F210" s="166"/>
      <c r="G210" s="166"/>
      <c r="H210" s="167"/>
      <c r="I210" s="167"/>
      <c r="J210" s="167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X210" s="95"/>
      <c r="AY210" s="157"/>
      <c r="AZ210" s="95"/>
      <c r="BA210" s="95"/>
      <c r="BB210" s="111"/>
      <c r="BC210" s="111"/>
    </row>
    <row r="211" spans="2:55" s="98" customFormat="1" outlineLevel="1" x14ac:dyDescent="0.3">
      <c r="AX211" s="95"/>
      <c r="AY211" s="157"/>
      <c r="AZ211" s="95"/>
      <c r="BA211" s="95"/>
      <c r="BB211" s="111"/>
      <c r="BC211" s="111"/>
    </row>
    <row r="212" spans="2:55" s="98" customFormat="1" ht="20.100000000000001" customHeight="1" outlineLevel="1" x14ac:dyDescent="0.4">
      <c r="B212" s="382" t="s">
        <v>132</v>
      </c>
      <c r="C212" s="383"/>
      <c r="D212" s="383"/>
      <c r="E212" s="383"/>
      <c r="F212" s="383"/>
      <c r="G212" s="383"/>
      <c r="H212" s="383"/>
      <c r="I212" s="383"/>
      <c r="J212" s="383"/>
      <c r="K212" s="383"/>
      <c r="L212" s="383"/>
      <c r="M212" s="383"/>
      <c r="N212" s="383"/>
      <c r="O212" s="383"/>
      <c r="P212" s="383"/>
      <c r="Q212" s="383"/>
      <c r="R212" s="383"/>
      <c r="S212" s="383"/>
      <c r="T212" s="383"/>
      <c r="U212" s="383"/>
      <c r="V212" s="383"/>
      <c r="W212" s="383"/>
      <c r="X212" s="383"/>
      <c r="Y212" s="383"/>
      <c r="Z212" s="383"/>
      <c r="AA212" s="383"/>
      <c r="AB212" s="383"/>
      <c r="AC212" s="383"/>
      <c r="AD212" s="383"/>
      <c r="AE212" s="383"/>
      <c r="AF212" s="383"/>
      <c r="AG212" s="383"/>
      <c r="AH212" s="383"/>
      <c r="AI212" s="383"/>
      <c r="AJ212" s="383"/>
      <c r="AK212" s="383"/>
      <c r="AL212" s="383"/>
      <c r="AM212" s="383"/>
      <c r="AN212" s="383"/>
      <c r="AO212" s="383"/>
      <c r="AP212" s="383"/>
      <c r="AQ212" s="383"/>
      <c r="AR212" s="383"/>
      <c r="AS212" s="383"/>
      <c r="AT212" s="383"/>
      <c r="AU212" s="383"/>
      <c r="AV212" s="384"/>
      <c r="AX212" s="95"/>
      <c r="AY212" s="157"/>
      <c r="AZ212" s="95"/>
      <c r="BA212" s="95"/>
      <c r="BB212" s="111"/>
      <c r="BC212" s="111"/>
    </row>
    <row r="213" spans="2:55" s="98" customFormat="1" ht="15" customHeight="1" outlineLevel="1" x14ac:dyDescent="0.3">
      <c r="B213" s="385" t="s">
        <v>389</v>
      </c>
      <c r="C213" s="386"/>
      <c r="D213" s="386"/>
      <c r="E213" s="386"/>
      <c r="F213" s="386"/>
      <c r="G213" s="386"/>
      <c r="H213" s="162" t="s">
        <v>441</v>
      </c>
      <c r="I213" s="162"/>
      <c r="J213" s="386" t="s">
        <v>386</v>
      </c>
      <c r="K213" s="386"/>
      <c r="L213" s="386"/>
      <c r="M213" s="386"/>
      <c r="N213" s="386"/>
      <c r="O213" s="386"/>
      <c r="P213" s="386"/>
      <c r="Q213" s="386"/>
      <c r="R213" s="386"/>
      <c r="S213" s="386"/>
      <c r="T213" s="386"/>
      <c r="U213" s="386"/>
      <c r="V213" s="386"/>
      <c r="W213" s="386"/>
      <c r="X213" s="386"/>
      <c r="Y213" s="386"/>
      <c r="Z213" s="386"/>
      <c r="AA213" s="386"/>
      <c r="AB213" s="386"/>
      <c r="AC213" s="386"/>
      <c r="AD213" s="386"/>
      <c r="AE213" s="386" t="s">
        <v>387</v>
      </c>
      <c r="AF213" s="386"/>
      <c r="AG213" s="386"/>
      <c r="AH213" s="386"/>
      <c r="AI213" s="386"/>
      <c r="AJ213" s="386"/>
      <c r="AK213" s="386"/>
      <c r="AL213" s="386"/>
      <c r="AM213" s="386"/>
      <c r="AN213" s="386" t="s">
        <v>388</v>
      </c>
      <c r="AO213" s="386"/>
      <c r="AP213" s="386"/>
      <c r="AQ213" s="386"/>
      <c r="AR213" s="386"/>
      <c r="AS213" s="386"/>
      <c r="AT213" s="386"/>
      <c r="AU213" s="386"/>
      <c r="AV213" s="387"/>
      <c r="AX213" s="95"/>
      <c r="AY213" s="157"/>
      <c r="AZ213" s="95"/>
      <c r="BA213" s="95"/>
      <c r="BB213" s="111"/>
      <c r="BC213" s="111"/>
    </row>
    <row r="214" spans="2:55" s="98" customFormat="1" ht="15" customHeight="1" outlineLevel="1" x14ac:dyDescent="0.3">
      <c r="B214" s="358" t="str">
        <f t="shared" ref="B214:B225" si="79">IF(AX214="R",AZ214,"N/A")</f>
        <v>N/A</v>
      </c>
      <c r="C214" s="358"/>
      <c r="D214" s="358"/>
      <c r="E214" s="358"/>
      <c r="F214" s="358"/>
      <c r="G214" s="358"/>
      <c r="H214" s="359" t="str">
        <f t="shared" ref="H214" si="80">IF(AX214="R",AY214,"N/A")</f>
        <v>N/A</v>
      </c>
      <c r="I214" s="360"/>
      <c r="J214" s="361"/>
      <c r="K214" s="362" t="str">
        <f t="shared" ref="K214" si="81">IF(AX214="R",BA214,"N/A")</f>
        <v>N/A</v>
      </c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63"/>
      <c r="Z214" s="363"/>
      <c r="AA214" s="363"/>
      <c r="AB214" s="363"/>
      <c r="AC214" s="363"/>
      <c r="AD214" s="364"/>
      <c r="AE214" s="365" t="str">
        <f t="shared" ref="AE214:AE225" si="82">IF(AX214="R",BB214,"N/A")</f>
        <v>N/A</v>
      </c>
      <c r="AF214" s="365"/>
      <c r="AG214" s="365"/>
      <c r="AH214" s="365"/>
      <c r="AI214" s="365"/>
      <c r="AJ214" s="365"/>
      <c r="AK214" s="365"/>
      <c r="AL214" s="365"/>
      <c r="AM214" s="365"/>
      <c r="AN214" s="365" t="str">
        <f t="shared" ref="AN214:AN225" si="83">IF(AX214="R",BC214,"N/A")</f>
        <v>N/A</v>
      </c>
      <c r="AO214" s="365"/>
      <c r="AP214" s="365"/>
      <c r="AQ214" s="365"/>
      <c r="AR214" s="365"/>
      <c r="AS214" s="365"/>
      <c r="AT214" s="365"/>
      <c r="AU214" s="365"/>
      <c r="AV214" s="365"/>
      <c r="AX214" s="95" t="str">
        <f>IFERROR(VLOOKUP(AY214,'Hoteles Participantes'!$D$1:$L$1028,9,0)," ")</f>
        <v/>
      </c>
      <c r="AY214" s="157" t="str">
        <f>'Hoteles Participantes'!D96</f>
        <v>GCAMM</v>
      </c>
      <c r="AZ214" s="95" t="str">
        <f>IF(AX214="R",VLOOKUP(AY214,'Hoteles Participantes'!$D$1:$G$1028,3,0),"N/A")</f>
        <v>N/A</v>
      </c>
      <c r="BA214" s="95" t="str">
        <f>IF(AX214="R",VLOOKUP(AY214,'Hoteles Participantes'!$D$1:$G$1028,2,0)," ")</f>
        <v xml:space="preserve"> </v>
      </c>
      <c r="BB214" s="111" t="str">
        <f>IF(AX214="R",VLOOKUP(AY214,'Hoteles Participantes'!$D$1:$K$1028,6,0)," ")</f>
        <v xml:space="preserve"> </v>
      </c>
      <c r="BC214" s="111" t="str">
        <f>IF(AX214="R",VLOOKUP(AY214,'Hoteles Participantes'!$D$1:$K$1028,7,0)," ")</f>
        <v xml:space="preserve"> </v>
      </c>
    </row>
    <row r="215" spans="2:55" s="98" customFormat="1" ht="15" customHeight="1" outlineLevel="1" x14ac:dyDescent="0.3">
      <c r="B215" s="358" t="str">
        <f t="shared" si="79"/>
        <v>N/A</v>
      </c>
      <c r="C215" s="358"/>
      <c r="D215" s="358"/>
      <c r="E215" s="358"/>
      <c r="F215" s="358"/>
      <c r="G215" s="358"/>
      <c r="H215" s="359" t="str">
        <f t="shared" ref="H215:H225" si="84">IF(AX215="R",AY215,"N/A")</f>
        <v>N/A</v>
      </c>
      <c r="I215" s="360"/>
      <c r="J215" s="361"/>
      <c r="K215" s="362" t="str">
        <f t="shared" ref="K215:K225" si="85">IF(AX215="R",BA215,"N/A")</f>
        <v>N/A</v>
      </c>
      <c r="L215" s="363"/>
      <c r="M215" s="363"/>
      <c r="N215" s="363"/>
      <c r="O215" s="363"/>
      <c r="P215" s="363"/>
      <c r="Q215" s="363"/>
      <c r="R215" s="363"/>
      <c r="S215" s="363"/>
      <c r="T215" s="363"/>
      <c r="U215" s="363"/>
      <c r="V215" s="363"/>
      <c r="W215" s="363"/>
      <c r="X215" s="363"/>
      <c r="Y215" s="363"/>
      <c r="Z215" s="363"/>
      <c r="AA215" s="363"/>
      <c r="AB215" s="363"/>
      <c r="AC215" s="363"/>
      <c r="AD215" s="364"/>
      <c r="AE215" s="365" t="str">
        <f t="shared" si="82"/>
        <v>N/A</v>
      </c>
      <c r="AF215" s="365"/>
      <c r="AG215" s="365"/>
      <c r="AH215" s="365"/>
      <c r="AI215" s="365"/>
      <c r="AJ215" s="365"/>
      <c r="AK215" s="365"/>
      <c r="AL215" s="365"/>
      <c r="AM215" s="365"/>
      <c r="AN215" s="365" t="str">
        <f t="shared" si="83"/>
        <v>N/A</v>
      </c>
      <c r="AO215" s="365"/>
      <c r="AP215" s="365"/>
      <c r="AQ215" s="365"/>
      <c r="AR215" s="365"/>
      <c r="AS215" s="365"/>
      <c r="AT215" s="365"/>
      <c r="AU215" s="365"/>
      <c r="AV215" s="365"/>
      <c r="AX215" s="95" t="str">
        <f>IFERROR(VLOOKUP(AY215,'Hoteles Participantes'!$D$1:$L$1028,9,0)," ")</f>
        <v/>
      </c>
      <c r="AY215" s="232" t="str">
        <f>'Hoteles Participantes'!D97</f>
        <v>GCUCE</v>
      </c>
      <c r="AZ215" s="230" t="str">
        <f>IF(AX215="R",VLOOKUP(AY215,'Hoteles Participantes'!$D$1:$G$1028,3,0),"N/A")</f>
        <v>N/A</v>
      </c>
      <c r="BA215" s="95" t="str">
        <f>IF(AX215="R",VLOOKUP(AY215,'Hoteles Participantes'!$D$1:$G$1028,2,0)," ")</f>
        <v xml:space="preserve"> </v>
      </c>
      <c r="BB215" s="111" t="str">
        <f>IF(AX215="R",VLOOKUP(AY215,'Hoteles Participantes'!$D$1:$K$1028,6,0)," ")</f>
        <v xml:space="preserve"> </v>
      </c>
      <c r="BC215" s="111" t="str">
        <f>IF(AX215="R",VLOOKUP(AY215,'Hoteles Participantes'!$D$1:$K$1028,7,0)," ")</f>
        <v xml:space="preserve"> </v>
      </c>
    </row>
    <row r="216" spans="2:55" s="98" customFormat="1" ht="15" customHeight="1" outlineLevel="1" x14ac:dyDescent="0.3">
      <c r="B216" s="358" t="str">
        <f t="shared" si="79"/>
        <v>N/A</v>
      </c>
      <c r="C216" s="358"/>
      <c r="D216" s="358"/>
      <c r="E216" s="358"/>
      <c r="F216" s="358"/>
      <c r="G216" s="358"/>
      <c r="H216" s="359" t="str">
        <f t="shared" si="84"/>
        <v>N/A</v>
      </c>
      <c r="I216" s="360"/>
      <c r="J216" s="361"/>
      <c r="K216" s="362" t="str">
        <f t="shared" si="85"/>
        <v>N/A</v>
      </c>
      <c r="L216" s="363"/>
      <c r="M216" s="363"/>
      <c r="N216" s="363"/>
      <c r="O216" s="363"/>
      <c r="P216" s="363"/>
      <c r="Q216" s="363"/>
      <c r="R216" s="363"/>
      <c r="S216" s="363"/>
      <c r="T216" s="363"/>
      <c r="U216" s="363"/>
      <c r="V216" s="363"/>
      <c r="W216" s="363"/>
      <c r="X216" s="363"/>
      <c r="Y216" s="363"/>
      <c r="Z216" s="363"/>
      <c r="AA216" s="363"/>
      <c r="AB216" s="363"/>
      <c r="AC216" s="363"/>
      <c r="AD216" s="364"/>
      <c r="AE216" s="365" t="str">
        <f t="shared" si="82"/>
        <v>N/A</v>
      </c>
      <c r="AF216" s="365"/>
      <c r="AG216" s="365"/>
      <c r="AH216" s="365"/>
      <c r="AI216" s="365"/>
      <c r="AJ216" s="365"/>
      <c r="AK216" s="365"/>
      <c r="AL216" s="365"/>
      <c r="AM216" s="365"/>
      <c r="AN216" s="365" t="str">
        <f t="shared" si="83"/>
        <v>N/A</v>
      </c>
      <c r="AO216" s="365"/>
      <c r="AP216" s="365"/>
      <c r="AQ216" s="365"/>
      <c r="AR216" s="365"/>
      <c r="AS216" s="365"/>
      <c r="AT216" s="365"/>
      <c r="AU216" s="365"/>
      <c r="AV216" s="365"/>
      <c r="AX216" s="95" t="str">
        <f>IFERROR(VLOOKUP(AY216,'Hoteles Participantes'!$D$1:$L$1028,9,0)," ")</f>
        <v/>
      </c>
      <c r="AY216" s="232" t="str">
        <f>'Hoteles Participantes'!D98</f>
        <v>GCONV</v>
      </c>
      <c r="AZ216" s="230" t="str">
        <f>IF(AX216="R",VLOOKUP(AY216,'Hoteles Participantes'!$D$1:$G$1028,3,0),"N/A")</f>
        <v>N/A</v>
      </c>
      <c r="BA216" s="95" t="str">
        <f>IF(AX216="R",VLOOKUP(AY216,'Hoteles Participantes'!$D$1:$G$1028,2,0)," ")</f>
        <v xml:space="preserve"> </v>
      </c>
      <c r="BB216" s="111" t="str">
        <f>IF(AX216="R",VLOOKUP(AY216,'Hoteles Participantes'!$D$1:$K$1028,6,0)," ")</f>
        <v xml:space="preserve"> </v>
      </c>
      <c r="BC216" s="111" t="str">
        <f>IF(AX216="R",VLOOKUP(AY216,'Hoteles Participantes'!$D$1:$K$1028,7,0)," ")</f>
        <v xml:space="preserve"> </v>
      </c>
    </row>
    <row r="217" spans="2:55" s="98" customFormat="1" ht="15" customHeight="1" outlineLevel="1" x14ac:dyDescent="0.3">
      <c r="B217" s="358" t="str">
        <f t="shared" si="79"/>
        <v>N/A</v>
      </c>
      <c r="C217" s="358"/>
      <c r="D217" s="358"/>
      <c r="E217" s="358"/>
      <c r="F217" s="358"/>
      <c r="G217" s="358"/>
      <c r="H217" s="359" t="str">
        <f t="shared" si="84"/>
        <v>N/A</v>
      </c>
      <c r="I217" s="360"/>
      <c r="J217" s="361"/>
      <c r="K217" s="362" t="str">
        <f t="shared" si="85"/>
        <v>N/A</v>
      </c>
      <c r="L217" s="363"/>
      <c r="M217" s="363"/>
      <c r="N217" s="363"/>
      <c r="O217" s="363"/>
      <c r="P217" s="363"/>
      <c r="Q217" s="363"/>
      <c r="R217" s="363"/>
      <c r="S217" s="363"/>
      <c r="T217" s="363"/>
      <c r="U217" s="363"/>
      <c r="V217" s="363"/>
      <c r="W217" s="363"/>
      <c r="X217" s="363"/>
      <c r="Y217" s="363"/>
      <c r="Z217" s="363"/>
      <c r="AA217" s="363"/>
      <c r="AB217" s="363"/>
      <c r="AC217" s="363"/>
      <c r="AD217" s="364"/>
      <c r="AE217" s="365" t="str">
        <f t="shared" si="82"/>
        <v>N/A</v>
      </c>
      <c r="AF217" s="365"/>
      <c r="AG217" s="365"/>
      <c r="AH217" s="365"/>
      <c r="AI217" s="365"/>
      <c r="AJ217" s="365"/>
      <c r="AK217" s="365"/>
      <c r="AL217" s="365"/>
      <c r="AM217" s="365"/>
      <c r="AN217" s="365" t="str">
        <f t="shared" si="83"/>
        <v>N/A</v>
      </c>
      <c r="AO217" s="365"/>
      <c r="AP217" s="365"/>
      <c r="AQ217" s="365"/>
      <c r="AR217" s="365"/>
      <c r="AS217" s="365"/>
      <c r="AT217" s="365"/>
      <c r="AU217" s="365"/>
      <c r="AV217" s="365"/>
      <c r="AX217" s="95" t="str">
        <f>IFERROR(VLOOKUP(AY217,'Hoteles Participantes'!$D$1:$L$1028,9,0)," ")</f>
        <v/>
      </c>
      <c r="AY217" s="232" t="str">
        <f>'Hoteles Participantes'!D99</f>
        <v>GCJLI</v>
      </c>
      <c r="AZ217" s="230" t="str">
        <f>IF(AX217="R",VLOOKUP(AY217,'Hoteles Participantes'!$D$1:$G$1028,3,0),"N/A")</f>
        <v>N/A</v>
      </c>
      <c r="BA217" s="95" t="str">
        <f>IF(AX217="R",VLOOKUP(AY217,'Hoteles Participantes'!$D$1:$G$1028,2,0)," ")</f>
        <v xml:space="preserve"> </v>
      </c>
      <c r="BB217" s="111" t="str">
        <f>IF(AX217="R",VLOOKUP(AY217,'Hoteles Participantes'!$D$1:$K$1028,6,0)," ")</f>
        <v xml:space="preserve"> </v>
      </c>
      <c r="BC217" s="111" t="str">
        <f>IF(AX217="R",VLOOKUP(AY217,'Hoteles Participantes'!$D$1:$K$1028,7,0)," ")</f>
        <v xml:space="preserve"> </v>
      </c>
    </row>
    <row r="218" spans="2:55" s="98" customFormat="1" ht="15" customHeight="1" outlineLevel="1" x14ac:dyDescent="0.3">
      <c r="B218" s="358" t="str">
        <f t="shared" si="79"/>
        <v>N/A</v>
      </c>
      <c r="C218" s="358"/>
      <c r="D218" s="358"/>
      <c r="E218" s="358"/>
      <c r="F218" s="358"/>
      <c r="G218" s="358"/>
      <c r="H218" s="359" t="str">
        <f t="shared" si="84"/>
        <v>N/A</v>
      </c>
      <c r="I218" s="360"/>
      <c r="J218" s="361"/>
      <c r="K218" s="362" t="str">
        <f t="shared" si="85"/>
        <v>N/A</v>
      </c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63"/>
      <c r="Z218" s="363"/>
      <c r="AA218" s="363"/>
      <c r="AB218" s="363"/>
      <c r="AC218" s="363"/>
      <c r="AD218" s="364"/>
      <c r="AE218" s="365" t="str">
        <f t="shared" si="82"/>
        <v>N/A</v>
      </c>
      <c r="AF218" s="365"/>
      <c r="AG218" s="365"/>
      <c r="AH218" s="365"/>
      <c r="AI218" s="365"/>
      <c r="AJ218" s="365"/>
      <c r="AK218" s="365"/>
      <c r="AL218" s="365"/>
      <c r="AM218" s="365"/>
      <c r="AN218" s="365" t="str">
        <f t="shared" si="83"/>
        <v>N/A</v>
      </c>
      <c r="AO218" s="365"/>
      <c r="AP218" s="365"/>
      <c r="AQ218" s="365"/>
      <c r="AR218" s="365"/>
      <c r="AS218" s="365"/>
      <c r="AT218" s="365"/>
      <c r="AU218" s="365"/>
      <c r="AV218" s="365"/>
      <c r="AX218" s="95" t="str">
        <f>IFERROR(VLOOKUP(AY218,'Hoteles Participantes'!$D$1:$L$1028,9,0)," ")</f>
        <v/>
      </c>
      <c r="AY218" s="232" t="str">
        <f>'Hoteles Participantes'!D100</f>
        <v>GCVPP</v>
      </c>
      <c r="AZ218" s="230" t="str">
        <f>IF(AX218="R",VLOOKUP(AY218,'Hoteles Participantes'!$D$1:$G$1028,3,0),"N/A")</f>
        <v>N/A</v>
      </c>
      <c r="BA218" s="95" t="str">
        <f>IF(AX218="R",VLOOKUP(AY218,'Hoteles Participantes'!$D$1:$G$1028,2,0)," ")</f>
        <v xml:space="preserve"> </v>
      </c>
      <c r="BB218" s="111" t="str">
        <f>IF(AX218="R",VLOOKUP(AY218,'Hoteles Participantes'!$D$1:$K$1028,6,0)," ")</f>
        <v xml:space="preserve"> </v>
      </c>
      <c r="BC218" s="111" t="str">
        <f>IF(AX218="R",VLOOKUP(AY218,'Hoteles Participantes'!$D$1:$K$1028,7,0)," ")</f>
        <v xml:space="preserve"> </v>
      </c>
    </row>
    <row r="219" spans="2:55" s="98" customFormat="1" ht="15" customHeight="1" outlineLevel="1" x14ac:dyDescent="0.3">
      <c r="B219" s="358" t="str">
        <f t="shared" si="79"/>
        <v>N/A</v>
      </c>
      <c r="C219" s="358"/>
      <c r="D219" s="358"/>
      <c r="E219" s="358"/>
      <c r="F219" s="358"/>
      <c r="G219" s="358"/>
      <c r="H219" s="359" t="str">
        <f t="shared" si="84"/>
        <v>N/A</v>
      </c>
      <c r="I219" s="360"/>
      <c r="J219" s="361"/>
      <c r="K219" s="362" t="str">
        <f t="shared" si="85"/>
        <v>N/A</v>
      </c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63"/>
      <c r="Z219" s="363"/>
      <c r="AA219" s="363"/>
      <c r="AB219" s="363"/>
      <c r="AC219" s="363"/>
      <c r="AD219" s="364"/>
      <c r="AE219" s="365" t="str">
        <f t="shared" si="82"/>
        <v>N/A</v>
      </c>
      <c r="AF219" s="365"/>
      <c r="AG219" s="365"/>
      <c r="AH219" s="365"/>
      <c r="AI219" s="365"/>
      <c r="AJ219" s="365"/>
      <c r="AK219" s="365"/>
      <c r="AL219" s="365"/>
      <c r="AM219" s="365"/>
      <c r="AN219" s="365" t="str">
        <f t="shared" si="83"/>
        <v>N/A</v>
      </c>
      <c r="AO219" s="365"/>
      <c r="AP219" s="365"/>
      <c r="AQ219" s="365"/>
      <c r="AR219" s="365"/>
      <c r="AS219" s="365"/>
      <c r="AT219" s="365"/>
      <c r="AU219" s="365"/>
      <c r="AV219" s="365"/>
      <c r="AX219" s="95" t="str">
        <f>IFERROR(VLOOKUP(AY219,'Hoteles Participantes'!$D$1:$L$1028,9,0)," ")</f>
        <v/>
      </c>
      <c r="AY219" s="232" t="str">
        <f>'Hoteles Participantes'!D101</f>
        <v>GGDCH</v>
      </c>
      <c r="AZ219" s="230" t="str">
        <f>IF(AX219="R",VLOOKUP(AY219,'Hoteles Participantes'!$D$1:$G$1028,3,0),"N/A")</f>
        <v>N/A</v>
      </c>
      <c r="BA219" s="95" t="str">
        <f>IF(AX219="R",VLOOKUP(AY219,'Hoteles Participantes'!$D$1:$G$1028,2,0)," ")</f>
        <v xml:space="preserve"> </v>
      </c>
      <c r="BB219" s="111" t="str">
        <f>IF(AX219="R",VLOOKUP(AY219,'Hoteles Participantes'!$D$1:$K$1028,6,0)," ")</f>
        <v xml:space="preserve"> </v>
      </c>
      <c r="BC219" s="111" t="str">
        <f>IF(AX219="R",VLOOKUP(AY219,'Hoteles Participantes'!$D$1:$K$1028,7,0)," ")</f>
        <v xml:space="preserve"> </v>
      </c>
    </row>
    <row r="220" spans="2:55" s="98" customFormat="1" ht="15" customHeight="1" outlineLevel="1" x14ac:dyDescent="0.3">
      <c r="B220" s="358" t="str">
        <f t="shared" si="79"/>
        <v>N/A</v>
      </c>
      <c r="C220" s="358"/>
      <c r="D220" s="358"/>
      <c r="E220" s="358"/>
      <c r="F220" s="358"/>
      <c r="G220" s="358"/>
      <c r="H220" s="359" t="str">
        <f t="shared" si="84"/>
        <v>N/A</v>
      </c>
      <c r="I220" s="360"/>
      <c r="J220" s="361"/>
      <c r="K220" s="362" t="str">
        <f t="shared" si="85"/>
        <v>N/A</v>
      </c>
      <c r="L220" s="363"/>
      <c r="M220" s="363"/>
      <c r="N220" s="363"/>
      <c r="O220" s="363"/>
      <c r="P220" s="363"/>
      <c r="Q220" s="363"/>
      <c r="R220" s="363"/>
      <c r="S220" s="363"/>
      <c r="T220" s="363"/>
      <c r="U220" s="363"/>
      <c r="V220" s="363"/>
      <c r="W220" s="363"/>
      <c r="X220" s="363"/>
      <c r="Y220" s="363"/>
      <c r="Z220" s="363"/>
      <c r="AA220" s="363"/>
      <c r="AB220" s="363"/>
      <c r="AC220" s="363"/>
      <c r="AD220" s="364"/>
      <c r="AE220" s="365" t="str">
        <f t="shared" si="82"/>
        <v>N/A</v>
      </c>
      <c r="AF220" s="365"/>
      <c r="AG220" s="365"/>
      <c r="AH220" s="365"/>
      <c r="AI220" s="365"/>
      <c r="AJ220" s="365"/>
      <c r="AK220" s="365"/>
      <c r="AL220" s="365"/>
      <c r="AM220" s="365"/>
      <c r="AN220" s="365" t="str">
        <f t="shared" si="83"/>
        <v>N/A</v>
      </c>
      <c r="AO220" s="365"/>
      <c r="AP220" s="365"/>
      <c r="AQ220" s="365"/>
      <c r="AR220" s="365"/>
      <c r="AS220" s="365"/>
      <c r="AT220" s="365"/>
      <c r="AU220" s="365"/>
      <c r="AV220" s="365"/>
      <c r="AX220" s="95" t="str">
        <f>IFERROR(VLOOKUP(AY220,'Hoteles Participantes'!$D$1:$L$1028,9,0)," ")</f>
        <v/>
      </c>
      <c r="AY220" s="232" t="str">
        <f>'Hoteles Participantes'!D102</f>
        <v>GLEUN</v>
      </c>
      <c r="AZ220" s="230" t="str">
        <f>IF(AX220="R",VLOOKUP(AY220,'Hoteles Participantes'!$D$1:$G$1028,3,0),"N/A")</f>
        <v>N/A</v>
      </c>
      <c r="BA220" s="95" t="str">
        <f>IF(AX220="R",VLOOKUP(AY220,'Hoteles Participantes'!$D$1:$G$1028,2,0)," ")</f>
        <v xml:space="preserve"> </v>
      </c>
      <c r="BB220" s="111" t="str">
        <f>IF(AX220="R",VLOOKUP(AY220,'Hoteles Participantes'!$D$1:$K$1028,6,0)," ")</f>
        <v xml:space="preserve"> </v>
      </c>
      <c r="BC220" s="111" t="str">
        <f>IF(AX220="R",VLOOKUP(AY220,'Hoteles Participantes'!$D$1:$K$1028,7,0)," ")</f>
        <v xml:space="preserve"> </v>
      </c>
    </row>
    <row r="221" spans="2:55" s="98" customFormat="1" ht="15" customHeight="1" outlineLevel="1" x14ac:dyDescent="0.3">
      <c r="B221" s="358" t="str">
        <f t="shared" si="79"/>
        <v>N/A</v>
      </c>
      <c r="C221" s="358"/>
      <c r="D221" s="358"/>
      <c r="E221" s="358"/>
      <c r="F221" s="358"/>
      <c r="G221" s="358"/>
      <c r="H221" s="359" t="str">
        <f t="shared" si="84"/>
        <v>N/A</v>
      </c>
      <c r="I221" s="360"/>
      <c r="J221" s="361"/>
      <c r="K221" s="362" t="str">
        <f t="shared" si="85"/>
        <v>N/A</v>
      </c>
      <c r="L221" s="363"/>
      <c r="M221" s="363"/>
      <c r="N221" s="363"/>
      <c r="O221" s="363"/>
      <c r="P221" s="363"/>
      <c r="Q221" s="363"/>
      <c r="R221" s="363"/>
      <c r="S221" s="363"/>
      <c r="T221" s="363"/>
      <c r="U221" s="363"/>
      <c r="V221" s="363"/>
      <c r="W221" s="363"/>
      <c r="X221" s="363"/>
      <c r="Y221" s="363"/>
      <c r="Z221" s="363"/>
      <c r="AA221" s="363"/>
      <c r="AB221" s="363"/>
      <c r="AC221" s="363"/>
      <c r="AD221" s="364"/>
      <c r="AE221" s="365" t="str">
        <f t="shared" si="82"/>
        <v>N/A</v>
      </c>
      <c r="AF221" s="365"/>
      <c r="AG221" s="365"/>
      <c r="AH221" s="365"/>
      <c r="AI221" s="365"/>
      <c r="AJ221" s="365"/>
      <c r="AK221" s="365"/>
      <c r="AL221" s="365"/>
      <c r="AM221" s="365"/>
      <c r="AN221" s="365" t="str">
        <f t="shared" si="83"/>
        <v>N/A</v>
      </c>
      <c r="AO221" s="365"/>
      <c r="AP221" s="365"/>
      <c r="AQ221" s="365"/>
      <c r="AR221" s="365"/>
      <c r="AS221" s="365"/>
      <c r="AT221" s="365"/>
      <c r="AU221" s="365"/>
      <c r="AV221" s="365"/>
      <c r="AX221" s="95" t="str">
        <f>IFERROR(VLOOKUP(AY221,'Hoteles Participantes'!$D$1:$L$1028,9,0)," ")</f>
        <v/>
      </c>
      <c r="AY221" s="232" t="str">
        <f>'Hoteles Participantes'!D103</f>
        <v>GMEEC</v>
      </c>
      <c r="AZ221" s="230" t="str">
        <f>IF(AX221="R",VLOOKUP(AY221,'Hoteles Participantes'!$D$1:$G$1028,3,0),"N/A")</f>
        <v>N/A</v>
      </c>
      <c r="BA221" s="95" t="str">
        <f>IF(AX221="R",VLOOKUP(AY221,'Hoteles Participantes'!$D$1:$G$1028,2,0)," ")</f>
        <v xml:space="preserve"> </v>
      </c>
      <c r="BB221" s="111" t="str">
        <f>IF(AX221="R",VLOOKUP(AY221,'Hoteles Participantes'!$D$1:$K$1028,6,0)," ")</f>
        <v xml:space="preserve"> </v>
      </c>
      <c r="BC221" s="111" t="str">
        <f>IF(AX221="R",VLOOKUP(AY221,'Hoteles Participantes'!$D$1:$K$1028,7,0)," ")</f>
        <v xml:space="preserve"> </v>
      </c>
    </row>
    <row r="222" spans="2:55" s="98" customFormat="1" ht="15" customHeight="1" outlineLevel="1" x14ac:dyDescent="0.3">
      <c r="B222" s="358">
        <f t="shared" si="79"/>
        <v>0</v>
      </c>
      <c r="C222" s="358"/>
      <c r="D222" s="358"/>
      <c r="E222" s="358"/>
      <c r="F222" s="358"/>
      <c r="G222" s="358"/>
      <c r="H222" s="359" t="str">
        <f t="shared" si="84"/>
        <v>GMTAN</v>
      </c>
      <c r="I222" s="360"/>
      <c r="J222" s="361"/>
      <c r="K222" s="362" t="str">
        <f t="shared" si="85"/>
        <v>Gamma Monterrey Gran Hotel Ancira</v>
      </c>
      <c r="L222" s="363"/>
      <c r="M222" s="363"/>
      <c r="N222" s="363"/>
      <c r="O222" s="363"/>
      <c r="P222" s="363"/>
      <c r="Q222" s="363"/>
      <c r="R222" s="363"/>
      <c r="S222" s="363"/>
      <c r="T222" s="363"/>
      <c r="U222" s="363"/>
      <c r="V222" s="363"/>
      <c r="W222" s="363"/>
      <c r="X222" s="363"/>
      <c r="Y222" s="363"/>
      <c r="Z222" s="363"/>
      <c r="AA222" s="363"/>
      <c r="AB222" s="363"/>
      <c r="AC222" s="363"/>
      <c r="AD222" s="364"/>
      <c r="AE222" s="365">
        <f t="shared" si="82"/>
        <v>0</v>
      </c>
      <c r="AF222" s="365"/>
      <c r="AG222" s="365"/>
      <c r="AH222" s="365"/>
      <c r="AI222" s="365"/>
      <c r="AJ222" s="365"/>
      <c r="AK222" s="365"/>
      <c r="AL222" s="365"/>
      <c r="AM222" s="365"/>
      <c r="AN222" s="365">
        <f t="shared" si="83"/>
        <v>0</v>
      </c>
      <c r="AO222" s="365"/>
      <c r="AP222" s="365"/>
      <c r="AQ222" s="365"/>
      <c r="AR222" s="365"/>
      <c r="AS222" s="365"/>
      <c r="AT222" s="365"/>
      <c r="AU222" s="365"/>
      <c r="AV222" s="365"/>
      <c r="AX222" s="95" t="str">
        <f>IFERROR(VLOOKUP(AY222,'Hoteles Participantes'!$D$1:$L$1028,9,0)," ")</f>
        <v>R</v>
      </c>
      <c r="AY222" s="232" t="str">
        <f>'Hoteles Participantes'!D104</f>
        <v>GMTAN</v>
      </c>
      <c r="AZ222" s="230">
        <f>IF(AX222="R",VLOOKUP(AY222,'Hoteles Participantes'!$D$1:$G$1028,3,0),"N/A")</f>
        <v>0</v>
      </c>
      <c r="BA222" s="95" t="str">
        <f>IF(AX222="R",VLOOKUP(AY222,'Hoteles Participantes'!$D$1:$G$1028,2,0)," ")</f>
        <v>Gamma Monterrey Gran Hotel Ancira</v>
      </c>
      <c r="BB222" s="111">
        <f>IF(AX222="R",VLOOKUP(AY222,'Hoteles Participantes'!$D$1:$K$1028,6,0)," ")</f>
        <v>0</v>
      </c>
      <c r="BC222" s="111">
        <f>IF(AX222="R",VLOOKUP(AY222,'Hoteles Participantes'!$D$1:$K$1028,7,0)," ")</f>
        <v>0</v>
      </c>
    </row>
    <row r="223" spans="2:55" s="98" customFormat="1" ht="15" customHeight="1" outlineLevel="1" x14ac:dyDescent="0.3">
      <c r="B223" s="358" t="str">
        <f t="shared" ref="B223" si="86">IF(AX223="R",AZ223,"N/A")</f>
        <v>N/A</v>
      </c>
      <c r="C223" s="358"/>
      <c r="D223" s="358"/>
      <c r="E223" s="358"/>
      <c r="F223" s="358"/>
      <c r="G223" s="358"/>
      <c r="H223" s="359" t="str">
        <f t="shared" ref="H223" si="87">IF(AX223="R",AY223,"N/A")</f>
        <v>N/A</v>
      </c>
      <c r="I223" s="360"/>
      <c r="J223" s="361"/>
      <c r="K223" s="362" t="str">
        <f t="shared" ref="K223" si="88">IF(AX223="R",BA223,"N/A")</f>
        <v>N/A</v>
      </c>
      <c r="L223" s="363"/>
      <c r="M223" s="363"/>
      <c r="N223" s="363"/>
      <c r="O223" s="363"/>
      <c r="P223" s="363"/>
      <c r="Q223" s="363"/>
      <c r="R223" s="363"/>
      <c r="S223" s="363"/>
      <c r="T223" s="363"/>
      <c r="U223" s="363"/>
      <c r="V223" s="363"/>
      <c r="W223" s="363"/>
      <c r="X223" s="363"/>
      <c r="Y223" s="363"/>
      <c r="Z223" s="363"/>
      <c r="AA223" s="363"/>
      <c r="AB223" s="363"/>
      <c r="AC223" s="363"/>
      <c r="AD223" s="364"/>
      <c r="AE223" s="365" t="str">
        <f t="shared" ref="AE223" si="89">IF(AX223="R",BB223,"N/A")</f>
        <v>N/A</v>
      </c>
      <c r="AF223" s="365"/>
      <c r="AG223" s="365"/>
      <c r="AH223" s="365"/>
      <c r="AI223" s="365"/>
      <c r="AJ223" s="365"/>
      <c r="AK223" s="365"/>
      <c r="AL223" s="365"/>
      <c r="AM223" s="365"/>
      <c r="AN223" s="365" t="str">
        <f t="shared" ref="AN223" si="90">IF(AX223="R",BC223,"N/A")</f>
        <v>N/A</v>
      </c>
      <c r="AO223" s="365"/>
      <c r="AP223" s="365"/>
      <c r="AQ223" s="365"/>
      <c r="AR223" s="365"/>
      <c r="AS223" s="365"/>
      <c r="AT223" s="365"/>
      <c r="AU223" s="365"/>
      <c r="AV223" s="365"/>
      <c r="AX223" s="230"/>
      <c r="AY223" s="232" t="str">
        <f>'Hoteles Participantes'!D105</f>
        <v>GMRBE</v>
      </c>
      <c r="AZ223" s="230" t="str">
        <f>IF(AX223="R",VLOOKUP(AY223,'Hoteles Participantes'!$D$1:$G$1028,3,0),"N/A")</f>
        <v>N/A</v>
      </c>
      <c r="BA223" s="230"/>
      <c r="BB223" s="231"/>
      <c r="BC223" s="231"/>
    </row>
    <row r="224" spans="2:55" s="98" customFormat="1" ht="15" customHeight="1" outlineLevel="1" x14ac:dyDescent="0.3">
      <c r="B224" s="358" t="str">
        <f t="shared" ref="B224" si="91">IF(AX224="R",AZ224,"N/A")</f>
        <v>N/A</v>
      </c>
      <c r="C224" s="358"/>
      <c r="D224" s="358"/>
      <c r="E224" s="358"/>
      <c r="F224" s="358"/>
      <c r="G224" s="358"/>
      <c r="H224" s="359" t="str">
        <f t="shared" si="84"/>
        <v>N/A</v>
      </c>
      <c r="I224" s="360"/>
      <c r="J224" s="361"/>
      <c r="K224" s="362" t="str">
        <f t="shared" si="85"/>
        <v>N/A</v>
      </c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  <c r="AA224" s="363"/>
      <c r="AB224" s="363"/>
      <c r="AC224" s="363"/>
      <c r="AD224" s="364"/>
      <c r="AE224" s="365" t="str">
        <f t="shared" ref="AE224" si="92">IF(AX224="R",BB224,"N/A")</f>
        <v>N/A</v>
      </c>
      <c r="AF224" s="365"/>
      <c r="AG224" s="365"/>
      <c r="AH224" s="365"/>
      <c r="AI224" s="365"/>
      <c r="AJ224" s="365"/>
      <c r="AK224" s="365"/>
      <c r="AL224" s="365"/>
      <c r="AM224" s="365"/>
      <c r="AN224" s="365" t="str">
        <f t="shared" ref="AN224" si="93">IF(AX224="R",BC224,"N/A")</f>
        <v>N/A</v>
      </c>
      <c r="AO224" s="365"/>
      <c r="AP224" s="365"/>
      <c r="AQ224" s="365"/>
      <c r="AR224" s="365"/>
      <c r="AS224" s="365"/>
      <c r="AT224" s="365"/>
      <c r="AU224" s="365"/>
      <c r="AV224" s="365"/>
      <c r="AX224" s="95" t="str">
        <f>IFERROR(VLOOKUP(AY224,'Hoteles Participantes'!$D$1:$L$1028,9,0)," ")</f>
        <v/>
      </c>
      <c r="AY224" s="232" t="str">
        <f>'Hoteles Participantes'!D106</f>
        <v>GMPAC</v>
      </c>
      <c r="AZ224" s="230" t="str">
        <f>IF(AX224="R",VLOOKUP(AY224,'Hoteles Participantes'!$D$1:$G$1028,3,0),"N/A")</f>
        <v>N/A</v>
      </c>
      <c r="BA224" s="95" t="str">
        <f>IF(AX224="R",VLOOKUP(AY224,'Hoteles Participantes'!$D$1:$G$1028,2,0)," ")</f>
        <v xml:space="preserve"> </v>
      </c>
      <c r="BB224" s="111" t="str">
        <f>IF(AX224="R",VLOOKUP(AY224,'Hoteles Participantes'!$D$1:$K$1028,6,0)," ")</f>
        <v xml:space="preserve"> </v>
      </c>
      <c r="BC224" s="111" t="str">
        <f>IF(AX224="R",VLOOKUP(AY224,'Hoteles Participantes'!$D$1:$K$1028,7,0)," ")</f>
        <v xml:space="preserve"> </v>
      </c>
    </row>
    <row r="225" spans="2:55" s="98" customFormat="1" ht="15" customHeight="1" outlineLevel="1" x14ac:dyDescent="0.3">
      <c r="B225" s="358" t="str">
        <f t="shared" si="79"/>
        <v>N/A</v>
      </c>
      <c r="C225" s="358"/>
      <c r="D225" s="358"/>
      <c r="E225" s="358"/>
      <c r="F225" s="358"/>
      <c r="G225" s="358"/>
      <c r="H225" s="359" t="str">
        <f t="shared" si="84"/>
        <v>N/A</v>
      </c>
      <c r="I225" s="360"/>
      <c r="J225" s="361"/>
      <c r="K225" s="362" t="str">
        <f t="shared" si="85"/>
        <v>N/A</v>
      </c>
      <c r="L225" s="363"/>
      <c r="M225" s="363"/>
      <c r="N225" s="363"/>
      <c r="O225" s="363"/>
      <c r="P225" s="363"/>
      <c r="Q225" s="363"/>
      <c r="R225" s="363"/>
      <c r="S225" s="363"/>
      <c r="T225" s="363"/>
      <c r="U225" s="363"/>
      <c r="V225" s="363"/>
      <c r="W225" s="363"/>
      <c r="X225" s="363"/>
      <c r="Y225" s="363"/>
      <c r="Z225" s="363"/>
      <c r="AA225" s="363"/>
      <c r="AB225" s="363"/>
      <c r="AC225" s="363"/>
      <c r="AD225" s="364"/>
      <c r="AE225" s="365" t="str">
        <f t="shared" si="82"/>
        <v>N/A</v>
      </c>
      <c r="AF225" s="365"/>
      <c r="AG225" s="365"/>
      <c r="AH225" s="365"/>
      <c r="AI225" s="365"/>
      <c r="AJ225" s="365"/>
      <c r="AK225" s="365"/>
      <c r="AL225" s="365"/>
      <c r="AM225" s="365"/>
      <c r="AN225" s="365" t="str">
        <f t="shared" si="83"/>
        <v>N/A</v>
      </c>
      <c r="AO225" s="365"/>
      <c r="AP225" s="365"/>
      <c r="AQ225" s="365"/>
      <c r="AR225" s="365"/>
      <c r="AS225" s="365"/>
      <c r="AT225" s="365"/>
      <c r="AU225" s="365"/>
      <c r="AV225" s="365"/>
      <c r="AX225" s="95" t="str">
        <f>IFERROR(VLOOKUP(AY225,'Hoteles Participantes'!$D$1:$L$1028,9,0)," ")</f>
        <v/>
      </c>
      <c r="AY225" s="232" t="str">
        <f>'Hoteles Participantes'!D107</f>
        <v>GMIXP</v>
      </c>
      <c r="AZ225" s="230" t="str">
        <f>IF(AX225="R",VLOOKUP(AY225,'Hoteles Participantes'!$D$1:$G$1028,3,0),"N/A")</f>
        <v>N/A</v>
      </c>
      <c r="BA225" s="95" t="str">
        <f>IF(AX225="R",VLOOKUP(AY225,'Hoteles Participantes'!$D$1:$G$1028,2,0)," ")</f>
        <v xml:space="preserve"> </v>
      </c>
      <c r="BB225" s="111" t="str">
        <f>IF(AX225="R",VLOOKUP(AY225,'Hoteles Participantes'!$D$1:$K$1028,6,0)," ")</f>
        <v xml:space="preserve"> </v>
      </c>
      <c r="BC225" s="111" t="str">
        <f>IF(AX225="R",VLOOKUP(AY225,'Hoteles Participantes'!$D$1:$K$1028,7,0)," ")</f>
        <v xml:space="preserve"> </v>
      </c>
    </row>
    <row r="226" spans="2:55" s="98" customFormat="1" ht="15" customHeight="1" outlineLevel="1" x14ac:dyDescent="0.3">
      <c r="B226" s="358" t="str">
        <f t="shared" ref="B226:B229" si="94">IF(AX226="R",AZ226,"N/A")</f>
        <v>N/A</v>
      </c>
      <c r="C226" s="358"/>
      <c r="D226" s="358"/>
      <c r="E226" s="358"/>
      <c r="F226" s="358"/>
      <c r="G226" s="358"/>
      <c r="H226" s="359" t="str">
        <f t="shared" ref="H226:H229" si="95">IF(AX226="R",AY226,"N/A")</f>
        <v>N/A</v>
      </c>
      <c r="I226" s="360"/>
      <c r="J226" s="361"/>
      <c r="K226" s="362" t="str">
        <f t="shared" ref="K226:K229" si="96">IF(AX226="R",BA226,"N/A")</f>
        <v>N/A</v>
      </c>
      <c r="L226" s="363"/>
      <c r="M226" s="363"/>
      <c r="N226" s="363"/>
      <c r="O226" s="363"/>
      <c r="P226" s="363"/>
      <c r="Q226" s="363"/>
      <c r="R226" s="363"/>
      <c r="S226" s="363"/>
      <c r="T226" s="363"/>
      <c r="U226" s="363"/>
      <c r="V226" s="363"/>
      <c r="W226" s="363"/>
      <c r="X226" s="363"/>
      <c r="Y226" s="363"/>
      <c r="Z226" s="363"/>
      <c r="AA226" s="363"/>
      <c r="AB226" s="363"/>
      <c r="AC226" s="363"/>
      <c r="AD226" s="364"/>
      <c r="AE226" s="365" t="str">
        <f t="shared" ref="AE226:AE229" si="97">IF(AX226="R",BB226,"N/A")</f>
        <v>N/A</v>
      </c>
      <c r="AF226" s="365"/>
      <c r="AG226" s="365"/>
      <c r="AH226" s="365"/>
      <c r="AI226" s="365"/>
      <c r="AJ226" s="365"/>
      <c r="AK226" s="365"/>
      <c r="AL226" s="365"/>
      <c r="AM226" s="365"/>
      <c r="AN226" s="365" t="str">
        <f t="shared" ref="AN226:AN229" si="98">IF(AX226="R",BC226,"N/A")</f>
        <v>N/A</v>
      </c>
      <c r="AO226" s="365"/>
      <c r="AP226" s="365"/>
      <c r="AQ226" s="365"/>
      <c r="AR226" s="365"/>
      <c r="AS226" s="365"/>
      <c r="AT226" s="365"/>
      <c r="AU226" s="365"/>
      <c r="AV226" s="365"/>
      <c r="AX226" s="95" t="str">
        <f>IFERROR(VLOOKUP(AY226,'Hoteles Participantes'!$D$1:$L$1028,9,0)," ")</f>
        <v/>
      </c>
      <c r="AY226" s="232" t="str">
        <f>'Hoteles Participantes'!D108</f>
        <v>GTMZD</v>
      </c>
      <c r="AZ226" s="230" t="str">
        <f>IF(AX226="R",VLOOKUP(AY226,'Hoteles Participantes'!$D$1:$G$1028,3,0),"N/A")</f>
        <v>N/A</v>
      </c>
      <c r="BA226" s="95" t="str">
        <f>IF(AX226="R",VLOOKUP(AY226,'Hoteles Participantes'!$D$1:$G$1028,2,0)," ")</f>
        <v xml:space="preserve"> </v>
      </c>
      <c r="BB226" s="111" t="str">
        <f>IF(AX226="R",VLOOKUP(AY226,'Hoteles Participantes'!$D$1:$K$1028,6,0)," ")</f>
        <v xml:space="preserve"> </v>
      </c>
      <c r="BC226" s="111" t="str">
        <f>IF(AX226="R",VLOOKUP(AY226,'Hoteles Participantes'!$D$1:$K$1028,7,0)," ")</f>
        <v xml:space="preserve"> </v>
      </c>
    </row>
    <row r="227" spans="2:55" s="98" customFormat="1" ht="15" customHeight="1" outlineLevel="1" x14ac:dyDescent="0.3">
      <c r="B227" s="358">
        <f t="shared" si="94"/>
        <v>0</v>
      </c>
      <c r="C227" s="358"/>
      <c r="D227" s="358"/>
      <c r="E227" s="358"/>
      <c r="F227" s="358"/>
      <c r="G227" s="358"/>
      <c r="H227" s="359" t="str">
        <f t="shared" si="95"/>
        <v>GTIOT</v>
      </c>
      <c r="I227" s="360"/>
      <c r="J227" s="361"/>
      <c r="K227" s="362" t="str">
        <f t="shared" si="96"/>
        <v>Gamma Tijuana</v>
      </c>
      <c r="L227" s="363"/>
      <c r="M227" s="363"/>
      <c r="N227" s="363"/>
      <c r="O227" s="363"/>
      <c r="P227" s="363"/>
      <c r="Q227" s="363"/>
      <c r="R227" s="363"/>
      <c r="S227" s="363"/>
      <c r="T227" s="363"/>
      <c r="U227" s="363"/>
      <c r="V227" s="363"/>
      <c r="W227" s="363"/>
      <c r="X227" s="363"/>
      <c r="Y227" s="363"/>
      <c r="Z227" s="363"/>
      <c r="AA227" s="363"/>
      <c r="AB227" s="363"/>
      <c r="AC227" s="363"/>
      <c r="AD227" s="364"/>
      <c r="AE227" s="365">
        <f t="shared" si="97"/>
        <v>0</v>
      </c>
      <c r="AF227" s="365"/>
      <c r="AG227" s="365"/>
      <c r="AH227" s="365"/>
      <c r="AI227" s="365"/>
      <c r="AJ227" s="365"/>
      <c r="AK227" s="365"/>
      <c r="AL227" s="365"/>
      <c r="AM227" s="365"/>
      <c r="AN227" s="365">
        <f t="shared" si="98"/>
        <v>0</v>
      </c>
      <c r="AO227" s="365"/>
      <c r="AP227" s="365"/>
      <c r="AQ227" s="365"/>
      <c r="AR227" s="365"/>
      <c r="AS227" s="365"/>
      <c r="AT227" s="365"/>
      <c r="AU227" s="365"/>
      <c r="AV227" s="365"/>
      <c r="AX227" s="95" t="str">
        <f>IFERROR(VLOOKUP(AY227,'Hoteles Participantes'!$D$1:$L$1028,9,0)," ")</f>
        <v>R</v>
      </c>
      <c r="AY227" s="232" t="str">
        <f>'Hoteles Participantes'!D109</f>
        <v>GTIOT</v>
      </c>
      <c r="AZ227" s="230">
        <f>IF(AX227="R",VLOOKUP(AY227,'Hoteles Participantes'!$D$1:$G$1028,3,0),"N/A")</f>
        <v>0</v>
      </c>
      <c r="BA227" s="95" t="str">
        <f>IF(AX227="R",VLOOKUP(AY227,'Hoteles Participantes'!$D$1:$G$1028,2,0)," ")</f>
        <v>Gamma Tijuana</v>
      </c>
      <c r="BB227" s="111">
        <f>IF(AX227="R",VLOOKUP(AY227,'Hoteles Participantes'!$D$1:$K$1028,6,0)," ")</f>
        <v>0</v>
      </c>
      <c r="BC227" s="111">
        <f>IF(AX227="R",VLOOKUP(AY227,'Hoteles Participantes'!$D$1:$K$1028,7,0)," ")</f>
        <v>0</v>
      </c>
    </row>
    <row r="228" spans="2:55" s="98" customFormat="1" ht="15" customHeight="1" outlineLevel="1" x14ac:dyDescent="0.3">
      <c r="B228" s="358" t="str">
        <f t="shared" si="94"/>
        <v>N/A</v>
      </c>
      <c r="C228" s="358"/>
      <c r="D228" s="358"/>
      <c r="E228" s="358"/>
      <c r="F228" s="358"/>
      <c r="G228" s="358"/>
      <c r="H228" s="359" t="str">
        <f t="shared" si="95"/>
        <v>N/A</v>
      </c>
      <c r="I228" s="360"/>
      <c r="J228" s="361"/>
      <c r="K228" s="362" t="str">
        <f t="shared" si="96"/>
        <v>N/A</v>
      </c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63"/>
      <c r="Z228" s="363"/>
      <c r="AA228" s="363"/>
      <c r="AB228" s="363"/>
      <c r="AC228" s="363"/>
      <c r="AD228" s="364"/>
      <c r="AE228" s="365" t="str">
        <f t="shared" si="97"/>
        <v>N/A</v>
      </c>
      <c r="AF228" s="365"/>
      <c r="AG228" s="365"/>
      <c r="AH228" s="365"/>
      <c r="AI228" s="365"/>
      <c r="AJ228" s="365"/>
      <c r="AK228" s="365"/>
      <c r="AL228" s="365"/>
      <c r="AM228" s="365"/>
      <c r="AN228" s="365" t="str">
        <f t="shared" si="98"/>
        <v>N/A</v>
      </c>
      <c r="AO228" s="365"/>
      <c r="AP228" s="365"/>
      <c r="AQ228" s="365"/>
      <c r="AR228" s="365"/>
      <c r="AS228" s="365"/>
      <c r="AT228" s="365"/>
      <c r="AU228" s="365"/>
      <c r="AV228" s="365"/>
      <c r="AX228" s="95" t="str">
        <f>IFERROR(VLOOKUP(AY228,'Hoteles Participantes'!$D$1:$L$1028,9,0)," ")</f>
        <v/>
      </c>
      <c r="AY228" s="232" t="str">
        <f>'Hoteles Participantes'!D110</f>
        <v>GTRHS</v>
      </c>
      <c r="AZ228" s="230" t="str">
        <f>IF(AX228="R",VLOOKUP(AY228,'Hoteles Participantes'!$D$1:$G$1028,3,0),"N/A")</f>
        <v>N/A</v>
      </c>
      <c r="BA228" s="95" t="str">
        <f>IF(AX228="R",VLOOKUP(AY228,'Hoteles Participantes'!$D$1:$G$1028,2,0)," ")</f>
        <v xml:space="preserve"> </v>
      </c>
      <c r="BB228" s="111" t="str">
        <f>IF(AX228="R",VLOOKUP(AY228,'Hoteles Participantes'!$D$1:$K$1028,6,0)," ")</f>
        <v xml:space="preserve"> </v>
      </c>
      <c r="BC228" s="111" t="str">
        <f>IF(AX228="R",VLOOKUP(AY228,'Hoteles Participantes'!$D$1:$K$1028,7,0)," ")</f>
        <v xml:space="preserve"> </v>
      </c>
    </row>
    <row r="229" spans="2:55" s="98" customFormat="1" ht="15" customHeight="1" outlineLevel="1" x14ac:dyDescent="0.3">
      <c r="B229" s="358" t="str">
        <f t="shared" si="94"/>
        <v>N/A</v>
      </c>
      <c r="C229" s="358"/>
      <c r="D229" s="358"/>
      <c r="E229" s="358"/>
      <c r="F229" s="358"/>
      <c r="G229" s="358"/>
      <c r="H229" s="359" t="str">
        <f t="shared" si="95"/>
        <v>N/A</v>
      </c>
      <c r="I229" s="360"/>
      <c r="J229" s="361"/>
      <c r="K229" s="362" t="str">
        <f t="shared" si="96"/>
        <v>N/A</v>
      </c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63"/>
      <c r="Z229" s="363"/>
      <c r="AA229" s="363"/>
      <c r="AB229" s="363"/>
      <c r="AC229" s="363"/>
      <c r="AD229" s="364"/>
      <c r="AE229" s="365" t="str">
        <f t="shared" si="97"/>
        <v>N/A</v>
      </c>
      <c r="AF229" s="365"/>
      <c r="AG229" s="365"/>
      <c r="AH229" s="365"/>
      <c r="AI229" s="365"/>
      <c r="AJ229" s="365"/>
      <c r="AK229" s="365"/>
      <c r="AL229" s="365"/>
      <c r="AM229" s="365"/>
      <c r="AN229" s="365" t="str">
        <f t="shared" si="98"/>
        <v>N/A</v>
      </c>
      <c r="AO229" s="365"/>
      <c r="AP229" s="365"/>
      <c r="AQ229" s="365"/>
      <c r="AR229" s="365"/>
      <c r="AS229" s="365"/>
      <c r="AT229" s="365"/>
      <c r="AU229" s="365"/>
      <c r="AV229" s="365"/>
      <c r="AX229" s="95" t="str">
        <f>IFERROR(VLOOKUP(AY229,'Hoteles Participantes'!$D$1:$L$1028,9,0)," ")</f>
        <v/>
      </c>
      <c r="AY229" s="232" t="str">
        <f>'Hoteles Participantes'!D111</f>
        <v>GBROL</v>
      </c>
      <c r="AZ229" s="230" t="str">
        <f>IF(AX229="R",VLOOKUP(AY229,'Hoteles Participantes'!$D$1:$G$1028,3,0),"N/A")</f>
        <v>N/A</v>
      </c>
      <c r="BA229" s="95" t="str">
        <f>IF(AX229="R",VLOOKUP(AY229,'Hoteles Participantes'!$D$1:$G$1028,2,0)," ")</f>
        <v xml:space="preserve"> </v>
      </c>
      <c r="BB229" s="111" t="str">
        <f>IF(AX229="R",VLOOKUP(AY229,'Hoteles Participantes'!$D$1:$K$1028,6,0)," ")</f>
        <v xml:space="preserve"> </v>
      </c>
      <c r="BC229" s="111" t="str">
        <f>IF(AX229="R",VLOOKUP(AY229,'Hoteles Participantes'!$D$1:$K$1028,7,0)," ")</f>
        <v xml:space="preserve"> </v>
      </c>
    </row>
    <row r="230" spans="2:55" ht="15" customHeight="1" outlineLevel="1" x14ac:dyDescent="0.3">
      <c r="AY230" s="232" t="str">
        <f>'Hoteles Participantes'!D112</f>
        <v>GXANU</v>
      </c>
      <c r="AZ230" s="230" t="str">
        <f>IF(AX230="R",VLOOKUP(AY230,'Hoteles Participantes'!$D$1:$G$1028,3,0),"N/A")</f>
        <v>N/A</v>
      </c>
    </row>
    <row r="231" spans="2:55" s="98" customFormat="1" ht="21" outlineLevel="1" x14ac:dyDescent="0.4">
      <c r="B231" s="545" t="s">
        <v>289</v>
      </c>
      <c r="C231" s="545"/>
      <c r="D231" s="545"/>
      <c r="E231" s="545"/>
      <c r="F231" s="545"/>
      <c r="G231" s="545"/>
      <c r="H231" s="545"/>
      <c r="I231" s="545"/>
      <c r="J231" s="545"/>
      <c r="K231" s="545"/>
      <c r="L231" s="545"/>
      <c r="M231" s="545"/>
      <c r="N231" s="545"/>
      <c r="O231" s="545"/>
      <c r="P231" s="545"/>
      <c r="Q231" s="545"/>
      <c r="R231" s="545"/>
      <c r="S231" s="545"/>
      <c r="T231" s="545"/>
      <c r="U231" s="545"/>
      <c r="V231" s="545"/>
      <c r="W231" s="545"/>
      <c r="X231" s="545"/>
      <c r="Y231" s="545"/>
      <c r="Z231" s="545"/>
      <c r="AA231" s="545"/>
      <c r="AB231" s="545"/>
      <c r="AC231" s="545"/>
      <c r="AD231" s="545"/>
      <c r="AE231" s="545"/>
      <c r="AF231" s="545"/>
      <c r="AG231" s="545"/>
      <c r="AH231" s="545"/>
      <c r="AI231" s="545"/>
      <c r="AJ231" s="545"/>
      <c r="AK231" s="545"/>
      <c r="AL231" s="545"/>
      <c r="AM231" s="545"/>
      <c r="AN231" s="545"/>
      <c r="AO231" s="545"/>
      <c r="AP231" s="545"/>
      <c r="AQ231" s="545"/>
      <c r="AR231" s="545"/>
      <c r="AS231" s="545"/>
      <c r="AT231" s="545"/>
      <c r="AU231" s="545"/>
      <c r="AV231" s="545"/>
      <c r="AX231" s="95"/>
      <c r="AY231" s="157"/>
      <c r="AZ231" s="95"/>
      <c r="BA231" s="95"/>
      <c r="BB231" s="111"/>
      <c r="BC231" s="111"/>
    </row>
    <row r="232" spans="2:55" s="98" customFormat="1" outlineLevel="1" x14ac:dyDescent="0.3">
      <c r="B232" s="381" t="s">
        <v>389</v>
      </c>
      <c r="C232" s="381"/>
      <c r="D232" s="381"/>
      <c r="E232" s="381"/>
      <c r="F232" s="381"/>
      <c r="G232" s="381"/>
      <c r="H232" s="163" t="s">
        <v>441</v>
      </c>
      <c r="I232" s="163"/>
      <c r="J232" s="381" t="s">
        <v>386</v>
      </c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81"/>
      <c r="AB232" s="381"/>
      <c r="AC232" s="381"/>
      <c r="AD232" s="381"/>
      <c r="AE232" s="381" t="s">
        <v>387</v>
      </c>
      <c r="AF232" s="381"/>
      <c r="AG232" s="381"/>
      <c r="AH232" s="381"/>
      <c r="AI232" s="381"/>
      <c r="AJ232" s="381"/>
      <c r="AK232" s="381"/>
      <c r="AL232" s="381"/>
      <c r="AM232" s="381"/>
      <c r="AN232" s="381" t="s">
        <v>388</v>
      </c>
      <c r="AO232" s="381"/>
      <c r="AP232" s="381"/>
      <c r="AQ232" s="381"/>
      <c r="AR232" s="381"/>
      <c r="AS232" s="381"/>
      <c r="AT232" s="381"/>
      <c r="AU232" s="381"/>
      <c r="AV232" s="381"/>
      <c r="AX232" s="95"/>
      <c r="AY232" s="157"/>
      <c r="AZ232" s="95"/>
      <c r="BA232" s="95"/>
      <c r="BB232" s="111"/>
      <c r="BC232" s="111"/>
    </row>
    <row r="233" spans="2:55" s="98" customFormat="1" ht="15" customHeight="1" outlineLevel="1" x14ac:dyDescent="0.3">
      <c r="B233" s="358" t="str">
        <f t="shared" ref="B233:B276" si="99">IF(AX233="R",AZ233,"N/A")</f>
        <v>N/A</v>
      </c>
      <c r="C233" s="358"/>
      <c r="D233" s="358"/>
      <c r="E233" s="358"/>
      <c r="F233" s="358"/>
      <c r="G233" s="358"/>
      <c r="H233" s="359" t="str">
        <f t="shared" ref="H233" si="100">IF(AX233="R",AY233,"N/A")</f>
        <v>N/A</v>
      </c>
      <c r="I233" s="360"/>
      <c r="J233" s="361"/>
      <c r="K233" s="362" t="str">
        <f t="shared" ref="K233" si="101">IF(AX233="R",BA233,"N/A")</f>
        <v>N/A</v>
      </c>
      <c r="L233" s="363"/>
      <c r="M233" s="363"/>
      <c r="N233" s="363"/>
      <c r="O233" s="363"/>
      <c r="P233" s="363"/>
      <c r="Q233" s="363"/>
      <c r="R233" s="363"/>
      <c r="S233" s="363"/>
      <c r="T233" s="363"/>
      <c r="U233" s="363"/>
      <c r="V233" s="363"/>
      <c r="W233" s="363"/>
      <c r="X233" s="363"/>
      <c r="Y233" s="363"/>
      <c r="Z233" s="363"/>
      <c r="AA233" s="363"/>
      <c r="AB233" s="363"/>
      <c r="AC233" s="363"/>
      <c r="AD233" s="364"/>
      <c r="AE233" s="365" t="str">
        <f t="shared" ref="AE233:AE276" si="102">IF(AX233="R",BB233,"N/A")</f>
        <v>N/A</v>
      </c>
      <c r="AF233" s="365"/>
      <c r="AG233" s="365"/>
      <c r="AH233" s="365"/>
      <c r="AI233" s="365"/>
      <c r="AJ233" s="365"/>
      <c r="AK233" s="365"/>
      <c r="AL233" s="365"/>
      <c r="AM233" s="365"/>
      <c r="AN233" s="365" t="str">
        <f t="shared" ref="AN233:AN276" si="103">IF(AX233="R",BC233,"N/A")</f>
        <v>N/A</v>
      </c>
      <c r="AO233" s="365"/>
      <c r="AP233" s="365"/>
      <c r="AQ233" s="365"/>
      <c r="AR233" s="365"/>
      <c r="AS233" s="365"/>
      <c r="AT233" s="365"/>
      <c r="AU233" s="365"/>
      <c r="AV233" s="365"/>
      <c r="AX233" s="95" t="str">
        <f>IFERROR(VLOOKUP(AY233,'Hoteles Participantes'!$D$1:$L$1028,9,0)," ")</f>
        <v/>
      </c>
      <c r="AY233" s="157" t="str">
        <f>'Hoteles Participantes'!D129</f>
        <v>1ACCM</v>
      </c>
      <c r="AZ233" s="95" t="str">
        <f>IF(AX233="R",VLOOKUP(AY233,'Hoteles Participantes'!$D$1:$G$1028,3,0),"N/A")</f>
        <v>N/A</v>
      </c>
      <c r="BA233" s="95" t="str">
        <f>IF(AX233="R",VLOOKUP(AY233,'Hoteles Participantes'!$D$1:$G$1028,2,0)," ")</f>
        <v xml:space="preserve"> </v>
      </c>
      <c r="BB233" s="111" t="str">
        <f>IF(AX233="R",VLOOKUP(AY233,'Hoteles Participantes'!$D$1:$K$1028,6,0)," ")</f>
        <v xml:space="preserve"> </v>
      </c>
      <c r="BC233" s="111" t="str">
        <f>IF(AX233="R",VLOOKUP(AY233,'Hoteles Participantes'!$D$1:$K$1028,7,0)," ")</f>
        <v xml:space="preserve"> </v>
      </c>
    </row>
    <row r="234" spans="2:55" s="98" customFormat="1" ht="15" customHeight="1" outlineLevel="1" x14ac:dyDescent="0.3">
      <c r="B234" s="358" t="str">
        <f t="shared" si="99"/>
        <v>N/A</v>
      </c>
      <c r="C234" s="358"/>
      <c r="D234" s="358"/>
      <c r="E234" s="358"/>
      <c r="F234" s="358"/>
      <c r="G234" s="358"/>
      <c r="H234" s="359" t="str">
        <f t="shared" ref="H234:H277" si="104">IF(AX234="R",AY234,"N/A")</f>
        <v>N/A</v>
      </c>
      <c r="I234" s="360"/>
      <c r="J234" s="361"/>
      <c r="K234" s="362" t="str">
        <f t="shared" ref="K234:K277" si="105">IF(AX234="R",BA234,"N/A")</f>
        <v>N/A</v>
      </c>
      <c r="L234" s="363"/>
      <c r="M234" s="363"/>
      <c r="N234" s="363"/>
      <c r="O234" s="363"/>
      <c r="P234" s="363"/>
      <c r="Q234" s="363"/>
      <c r="R234" s="363"/>
      <c r="S234" s="363"/>
      <c r="T234" s="363"/>
      <c r="U234" s="363"/>
      <c r="V234" s="363"/>
      <c r="W234" s="363"/>
      <c r="X234" s="363"/>
      <c r="Y234" s="363"/>
      <c r="Z234" s="363"/>
      <c r="AA234" s="363"/>
      <c r="AB234" s="363"/>
      <c r="AC234" s="363"/>
      <c r="AD234" s="364"/>
      <c r="AE234" s="365" t="str">
        <f t="shared" si="102"/>
        <v>N/A</v>
      </c>
      <c r="AF234" s="365"/>
      <c r="AG234" s="365"/>
      <c r="AH234" s="365"/>
      <c r="AI234" s="365"/>
      <c r="AJ234" s="365"/>
      <c r="AK234" s="365"/>
      <c r="AL234" s="365"/>
      <c r="AM234" s="365"/>
      <c r="AN234" s="365" t="str">
        <f t="shared" si="103"/>
        <v>N/A</v>
      </c>
      <c r="AO234" s="365"/>
      <c r="AP234" s="365"/>
      <c r="AQ234" s="365"/>
      <c r="AR234" s="365"/>
      <c r="AS234" s="365"/>
      <c r="AT234" s="365"/>
      <c r="AU234" s="365"/>
      <c r="AV234" s="365"/>
      <c r="AX234" s="95" t="str">
        <f>IFERROR(VLOOKUP(AY234,'Hoteles Participantes'!$D$1:$L$1028,9,0)," ")</f>
        <v/>
      </c>
      <c r="AY234" s="157" t="str">
        <f>'Hoteles Participantes'!D130</f>
        <v>1ACDI</v>
      </c>
      <c r="AZ234" s="95" t="str">
        <f>IF(AX234="R",VLOOKUP(AY234,'Hoteles Participantes'!$D$1:$G$1028,3,0),"N/A")</f>
        <v>N/A</v>
      </c>
      <c r="BA234" s="95" t="str">
        <f>IF(AX234="R",VLOOKUP(AY234,'Hoteles Participantes'!$D$1:$G$1028,2,0)," ")</f>
        <v xml:space="preserve"> </v>
      </c>
      <c r="BB234" s="111" t="str">
        <f>IF(AX234="R",VLOOKUP(AY234,'Hoteles Participantes'!$D$1:$K$1028,6,0)," ")</f>
        <v xml:space="preserve"> </v>
      </c>
      <c r="BC234" s="111" t="str">
        <f>IF(AX234="R",VLOOKUP(AY234,'Hoteles Participantes'!$D$1:$K$1028,7,0)," ")</f>
        <v xml:space="preserve"> </v>
      </c>
    </row>
    <row r="235" spans="2:55" s="98" customFormat="1" ht="15" customHeight="1" outlineLevel="1" x14ac:dyDescent="0.3">
      <c r="B235" s="358" t="str">
        <f t="shared" si="99"/>
        <v>N/A</v>
      </c>
      <c r="C235" s="358"/>
      <c r="D235" s="358"/>
      <c r="E235" s="358"/>
      <c r="F235" s="358"/>
      <c r="G235" s="358"/>
      <c r="H235" s="359" t="str">
        <f t="shared" si="104"/>
        <v>N/A</v>
      </c>
      <c r="I235" s="360"/>
      <c r="J235" s="361"/>
      <c r="K235" s="362" t="str">
        <f t="shared" si="105"/>
        <v>N/A</v>
      </c>
      <c r="L235" s="363"/>
      <c r="M235" s="363"/>
      <c r="N235" s="363"/>
      <c r="O235" s="363"/>
      <c r="P235" s="363"/>
      <c r="Q235" s="363"/>
      <c r="R235" s="363"/>
      <c r="S235" s="363"/>
      <c r="T235" s="363"/>
      <c r="U235" s="363"/>
      <c r="V235" s="363"/>
      <c r="W235" s="363"/>
      <c r="X235" s="363"/>
      <c r="Y235" s="363"/>
      <c r="Z235" s="363"/>
      <c r="AA235" s="363"/>
      <c r="AB235" s="363"/>
      <c r="AC235" s="363"/>
      <c r="AD235" s="364"/>
      <c r="AE235" s="365" t="str">
        <f t="shared" si="102"/>
        <v>N/A</v>
      </c>
      <c r="AF235" s="365"/>
      <c r="AG235" s="365"/>
      <c r="AH235" s="365"/>
      <c r="AI235" s="365"/>
      <c r="AJ235" s="365"/>
      <c r="AK235" s="365"/>
      <c r="AL235" s="365"/>
      <c r="AM235" s="365"/>
      <c r="AN235" s="365" t="str">
        <f t="shared" si="103"/>
        <v>N/A</v>
      </c>
      <c r="AO235" s="365"/>
      <c r="AP235" s="365"/>
      <c r="AQ235" s="365"/>
      <c r="AR235" s="365"/>
      <c r="AS235" s="365"/>
      <c r="AT235" s="365"/>
      <c r="AU235" s="365"/>
      <c r="AV235" s="365"/>
      <c r="AX235" s="95" t="str">
        <f>IFERROR(VLOOKUP(AY235,'Hoteles Participantes'!$D$1:$L$1028,9,0)," ")</f>
        <v/>
      </c>
      <c r="AY235" s="157" t="str">
        <f>'Hoteles Participantes'!D131</f>
        <v>1AGCI</v>
      </c>
      <c r="AZ235" s="95" t="str">
        <f>IF(AX235="R",VLOOKUP(AY235,'Hoteles Participantes'!$D$1:$G$1028,3,0),"N/A")</f>
        <v>N/A</v>
      </c>
      <c r="BA235" s="95" t="str">
        <f>IF(AX235="R",VLOOKUP(AY235,'Hoteles Participantes'!$D$1:$G$1028,2,0)," ")</f>
        <v xml:space="preserve"> </v>
      </c>
      <c r="BB235" s="111" t="str">
        <f>IF(AX235="R",VLOOKUP(AY235,'Hoteles Participantes'!$D$1:$K$1028,6,0)," ")</f>
        <v xml:space="preserve"> </v>
      </c>
      <c r="BC235" s="111" t="str">
        <f>IF(AX235="R",VLOOKUP(AY235,'Hoteles Participantes'!$D$1:$K$1028,7,0)," ")</f>
        <v xml:space="preserve"> </v>
      </c>
    </row>
    <row r="236" spans="2:55" s="98" customFormat="1" ht="15" customHeight="1" outlineLevel="1" x14ac:dyDescent="0.3">
      <c r="B236" s="358" t="str">
        <f t="shared" si="99"/>
        <v>N/A</v>
      </c>
      <c r="C236" s="358"/>
      <c r="D236" s="358"/>
      <c r="E236" s="358"/>
      <c r="F236" s="358"/>
      <c r="G236" s="358"/>
      <c r="H236" s="359" t="str">
        <f t="shared" si="104"/>
        <v>N/A</v>
      </c>
      <c r="I236" s="360"/>
      <c r="J236" s="361"/>
      <c r="K236" s="362" t="str">
        <f t="shared" si="105"/>
        <v>N/A</v>
      </c>
      <c r="L236" s="363"/>
      <c r="M236" s="363"/>
      <c r="N236" s="363"/>
      <c r="O236" s="363"/>
      <c r="P236" s="363"/>
      <c r="Q236" s="363"/>
      <c r="R236" s="363"/>
      <c r="S236" s="363"/>
      <c r="T236" s="363"/>
      <c r="U236" s="363"/>
      <c r="V236" s="363"/>
      <c r="W236" s="363"/>
      <c r="X236" s="363"/>
      <c r="Y236" s="363"/>
      <c r="Z236" s="363"/>
      <c r="AA236" s="363"/>
      <c r="AB236" s="363"/>
      <c r="AC236" s="363"/>
      <c r="AD236" s="364"/>
      <c r="AE236" s="365" t="str">
        <f t="shared" si="102"/>
        <v>N/A</v>
      </c>
      <c r="AF236" s="365"/>
      <c r="AG236" s="365"/>
      <c r="AH236" s="365"/>
      <c r="AI236" s="365"/>
      <c r="AJ236" s="365"/>
      <c r="AK236" s="365"/>
      <c r="AL236" s="365"/>
      <c r="AM236" s="365"/>
      <c r="AN236" s="365" t="str">
        <f t="shared" si="103"/>
        <v>N/A</v>
      </c>
      <c r="AO236" s="365"/>
      <c r="AP236" s="365"/>
      <c r="AQ236" s="365"/>
      <c r="AR236" s="365"/>
      <c r="AS236" s="365"/>
      <c r="AT236" s="365"/>
      <c r="AU236" s="365"/>
      <c r="AV236" s="365"/>
      <c r="AX236" s="95" t="str">
        <f>IFERROR(VLOOKUP(AY236,'Hoteles Participantes'!$D$1:$L$1028,9,0)," ")</f>
        <v/>
      </c>
      <c r="AY236" s="157" t="str">
        <f>'Hoteles Participantes'!D132</f>
        <v>1AGSM</v>
      </c>
      <c r="AZ236" s="95" t="str">
        <f>IF(AX236="R",VLOOKUP(AY236,'Hoteles Participantes'!$D$1:$G$1028,3,0),"N/A")</f>
        <v>N/A</v>
      </c>
      <c r="BA236" s="95" t="str">
        <f>IF(AX236="R",VLOOKUP(AY236,'Hoteles Participantes'!$D$1:$G$1028,2,0)," ")</f>
        <v xml:space="preserve"> </v>
      </c>
      <c r="BB236" s="111" t="str">
        <f>IF(AX236="R",VLOOKUP(AY236,'Hoteles Participantes'!$D$1:$K$1028,6,0)," ")</f>
        <v xml:space="preserve"> </v>
      </c>
      <c r="BC236" s="111" t="str">
        <f>IF(AX236="R",VLOOKUP(AY236,'Hoteles Participantes'!$D$1:$K$1028,7,0)," ")</f>
        <v xml:space="preserve"> </v>
      </c>
    </row>
    <row r="237" spans="2:55" s="98" customFormat="1" ht="15" customHeight="1" outlineLevel="1" x14ac:dyDescent="0.3">
      <c r="B237" s="358" t="str">
        <f t="shared" si="99"/>
        <v>N/A</v>
      </c>
      <c r="C237" s="358"/>
      <c r="D237" s="358"/>
      <c r="E237" s="358"/>
      <c r="F237" s="358"/>
      <c r="G237" s="358"/>
      <c r="H237" s="359" t="str">
        <f t="shared" si="104"/>
        <v>N/A</v>
      </c>
      <c r="I237" s="360"/>
      <c r="J237" s="361"/>
      <c r="K237" s="362" t="str">
        <f t="shared" si="105"/>
        <v>N/A</v>
      </c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363"/>
      <c r="AB237" s="363"/>
      <c r="AC237" s="363"/>
      <c r="AD237" s="364"/>
      <c r="AE237" s="365" t="str">
        <f t="shared" si="102"/>
        <v>N/A</v>
      </c>
      <c r="AF237" s="365"/>
      <c r="AG237" s="365"/>
      <c r="AH237" s="365"/>
      <c r="AI237" s="365"/>
      <c r="AJ237" s="365"/>
      <c r="AK237" s="365"/>
      <c r="AL237" s="365"/>
      <c r="AM237" s="365"/>
      <c r="AN237" s="365" t="str">
        <f t="shared" si="103"/>
        <v>N/A</v>
      </c>
      <c r="AO237" s="365"/>
      <c r="AP237" s="365"/>
      <c r="AQ237" s="365"/>
      <c r="AR237" s="365"/>
      <c r="AS237" s="365"/>
      <c r="AT237" s="365"/>
      <c r="AU237" s="365"/>
      <c r="AV237" s="365"/>
      <c r="AX237" s="95" t="str">
        <f>IFERROR(VLOOKUP(AY237,'Hoteles Participantes'!$D$1:$L$1028,9,0)," ")</f>
        <v/>
      </c>
      <c r="AY237" s="157" t="str">
        <f>'Hoteles Participantes'!D133</f>
        <v>1CUCE</v>
      </c>
      <c r="AZ237" s="95" t="str">
        <f>IF(AX237="R",VLOOKUP(AY237,'Hoteles Participantes'!$D$1:$G$1028,3,0),"N/A")</f>
        <v>N/A</v>
      </c>
      <c r="BA237" s="95" t="str">
        <f>IF(AX237="R",VLOOKUP(AY237,'Hoteles Participantes'!$D$1:$G$1028,2,0)," ")</f>
        <v xml:space="preserve"> </v>
      </c>
      <c r="BB237" s="111" t="str">
        <f>IF(AX237="R",VLOOKUP(AY237,'Hoteles Participantes'!$D$1:$K$1028,6,0)," ")</f>
        <v xml:space="preserve"> </v>
      </c>
      <c r="BC237" s="111" t="str">
        <f>IF(AX237="R",VLOOKUP(AY237,'Hoteles Participantes'!$D$1:$K$1028,7,0)," ")</f>
        <v xml:space="preserve"> </v>
      </c>
    </row>
    <row r="238" spans="2:55" s="98" customFormat="1" ht="15" customHeight="1" outlineLevel="1" x14ac:dyDescent="0.3">
      <c r="B238" s="358" t="str">
        <f t="shared" si="99"/>
        <v>N/A</v>
      </c>
      <c r="C238" s="358"/>
      <c r="D238" s="358"/>
      <c r="E238" s="358"/>
      <c r="F238" s="358"/>
      <c r="G238" s="358"/>
      <c r="H238" s="359" t="str">
        <f t="shared" si="104"/>
        <v>N/A</v>
      </c>
      <c r="I238" s="360"/>
      <c r="J238" s="361"/>
      <c r="K238" s="362" t="str">
        <f t="shared" si="105"/>
        <v>N/A</v>
      </c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363"/>
      <c r="AB238" s="363"/>
      <c r="AC238" s="363"/>
      <c r="AD238" s="364"/>
      <c r="AE238" s="365" t="str">
        <f t="shared" si="102"/>
        <v>N/A</v>
      </c>
      <c r="AF238" s="365"/>
      <c r="AG238" s="365"/>
      <c r="AH238" s="365"/>
      <c r="AI238" s="365"/>
      <c r="AJ238" s="365"/>
      <c r="AK238" s="365"/>
      <c r="AL238" s="365"/>
      <c r="AM238" s="365"/>
      <c r="AN238" s="365" t="str">
        <f t="shared" si="103"/>
        <v>N/A</v>
      </c>
      <c r="AO238" s="365"/>
      <c r="AP238" s="365"/>
      <c r="AQ238" s="365"/>
      <c r="AR238" s="365"/>
      <c r="AS238" s="365"/>
      <c r="AT238" s="365"/>
      <c r="AU238" s="365"/>
      <c r="AV238" s="365"/>
      <c r="AX238" s="95" t="str">
        <f>IFERROR(VLOOKUP(AY238,'Hoteles Participantes'!$D$1:$L$1028,9,0)," ")</f>
        <v/>
      </c>
      <c r="AY238" s="157" t="str">
        <f>'Hoteles Participantes'!D134</f>
        <v>1CLPT</v>
      </c>
      <c r="AZ238" s="95" t="str">
        <f>IF(AX238="R",VLOOKUP(AY238,'Hoteles Participantes'!$D$1:$G$1028,3,0),"N/A")</f>
        <v>N/A</v>
      </c>
      <c r="BA238" s="95" t="str">
        <f>IF(AX238="R",VLOOKUP(AY238,'Hoteles Participantes'!$D$1:$G$1028,2,0)," ")</f>
        <v xml:space="preserve"> </v>
      </c>
      <c r="BB238" s="111" t="str">
        <f>IF(AX238="R",VLOOKUP(AY238,'Hoteles Participantes'!$D$1:$K$1028,6,0)," ")</f>
        <v xml:space="preserve"> </v>
      </c>
      <c r="BC238" s="111" t="str">
        <f>IF(AX238="R",VLOOKUP(AY238,'Hoteles Participantes'!$D$1:$K$1028,7,0)," ")</f>
        <v xml:space="preserve"> </v>
      </c>
    </row>
    <row r="239" spans="2:55" s="98" customFormat="1" ht="15" customHeight="1" outlineLevel="1" x14ac:dyDescent="0.3">
      <c r="B239" s="358" t="str">
        <f t="shared" si="99"/>
        <v>N/A</v>
      </c>
      <c r="C239" s="358"/>
      <c r="D239" s="358"/>
      <c r="E239" s="358"/>
      <c r="F239" s="358"/>
      <c r="G239" s="358"/>
      <c r="H239" s="359" t="str">
        <f t="shared" si="104"/>
        <v>N/A</v>
      </c>
      <c r="I239" s="360"/>
      <c r="J239" s="361"/>
      <c r="K239" s="362" t="str">
        <f t="shared" si="105"/>
        <v>N/A</v>
      </c>
      <c r="L239" s="363"/>
      <c r="M239" s="363"/>
      <c r="N239" s="363"/>
      <c r="O239" s="363"/>
      <c r="P239" s="363"/>
      <c r="Q239" s="363"/>
      <c r="R239" s="363"/>
      <c r="S239" s="363"/>
      <c r="T239" s="363"/>
      <c r="U239" s="363"/>
      <c r="V239" s="363"/>
      <c r="W239" s="363"/>
      <c r="X239" s="363"/>
      <c r="Y239" s="363"/>
      <c r="Z239" s="363"/>
      <c r="AA239" s="363"/>
      <c r="AB239" s="363"/>
      <c r="AC239" s="363"/>
      <c r="AD239" s="364"/>
      <c r="AE239" s="365" t="str">
        <f t="shared" si="102"/>
        <v>N/A</v>
      </c>
      <c r="AF239" s="365"/>
      <c r="AG239" s="365"/>
      <c r="AH239" s="365"/>
      <c r="AI239" s="365"/>
      <c r="AJ239" s="365"/>
      <c r="AK239" s="365"/>
      <c r="AL239" s="365"/>
      <c r="AM239" s="365"/>
      <c r="AN239" s="365" t="str">
        <f t="shared" si="103"/>
        <v>N/A</v>
      </c>
      <c r="AO239" s="365"/>
      <c r="AP239" s="365"/>
      <c r="AQ239" s="365"/>
      <c r="AR239" s="365"/>
      <c r="AS239" s="365"/>
      <c r="AT239" s="365"/>
      <c r="AU239" s="365"/>
      <c r="AV239" s="365"/>
      <c r="AX239" s="95" t="str">
        <f>IFERROR(VLOOKUP(AY239,'Hoteles Participantes'!$D$1:$L$1028,9,0)," ")</f>
        <v/>
      </c>
      <c r="AY239" s="157" t="str">
        <f>'Hoteles Participantes'!D135</f>
        <v>1CDCC</v>
      </c>
      <c r="AZ239" s="95" t="str">
        <f>IF(AX239="R",VLOOKUP(AY239,'Hoteles Participantes'!$D$1:$G$1028,3,0),"N/A")</f>
        <v>N/A</v>
      </c>
      <c r="BA239" s="95" t="str">
        <f>IF(AX239="R",VLOOKUP(AY239,'Hoteles Participantes'!$D$1:$G$1028,2,0)," ")</f>
        <v xml:space="preserve"> </v>
      </c>
      <c r="BB239" s="111" t="str">
        <f>IF(AX239="R",VLOOKUP(AY239,'Hoteles Participantes'!$D$1:$K$1028,6,0)," ")</f>
        <v xml:space="preserve"> </v>
      </c>
      <c r="BC239" s="111" t="str">
        <f>IF(AX239="R",VLOOKUP(AY239,'Hoteles Participantes'!$D$1:$K$1028,7,0)," ")</f>
        <v xml:space="preserve"> </v>
      </c>
    </row>
    <row r="240" spans="2:55" s="98" customFormat="1" ht="15" customHeight="1" outlineLevel="1" x14ac:dyDescent="0.3">
      <c r="B240" s="358" t="str">
        <f t="shared" si="99"/>
        <v>N/A</v>
      </c>
      <c r="C240" s="358"/>
      <c r="D240" s="358"/>
      <c r="E240" s="358"/>
      <c r="F240" s="358"/>
      <c r="G240" s="358"/>
      <c r="H240" s="359" t="str">
        <f t="shared" si="104"/>
        <v>N/A</v>
      </c>
      <c r="I240" s="360"/>
      <c r="J240" s="361"/>
      <c r="K240" s="362" t="str">
        <f t="shared" si="105"/>
        <v>N/A</v>
      </c>
      <c r="L240" s="363"/>
      <c r="M240" s="363"/>
      <c r="N240" s="363"/>
      <c r="O240" s="363"/>
      <c r="P240" s="363"/>
      <c r="Q240" s="363"/>
      <c r="R240" s="363"/>
      <c r="S240" s="363"/>
      <c r="T240" s="363"/>
      <c r="U240" s="363"/>
      <c r="V240" s="363"/>
      <c r="W240" s="363"/>
      <c r="X240" s="363"/>
      <c r="Y240" s="363"/>
      <c r="Z240" s="363"/>
      <c r="AA240" s="363"/>
      <c r="AB240" s="363"/>
      <c r="AC240" s="363"/>
      <c r="AD240" s="364"/>
      <c r="AE240" s="365" t="str">
        <f t="shared" si="102"/>
        <v>N/A</v>
      </c>
      <c r="AF240" s="365"/>
      <c r="AG240" s="365"/>
      <c r="AH240" s="365"/>
      <c r="AI240" s="365"/>
      <c r="AJ240" s="365"/>
      <c r="AK240" s="365"/>
      <c r="AL240" s="365"/>
      <c r="AM240" s="365"/>
      <c r="AN240" s="365" t="str">
        <f t="shared" si="103"/>
        <v>N/A</v>
      </c>
      <c r="AO240" s="365"/>
      <c r="AP240" s="365"/>
      <c r="AQ240" s="365"/>
      <c r="AR240" s="365"/>
      <c r="AS240" s="365"/>
      <c r="AT240" s="365"/>
      <c r="AU240" s="365"/>
      <c r="AV240" s="365"/>
      <c r="AX240" s="95" t="str">
        <f>IFERROR(VLOOKUP(AY240,'Hoteles Participantes'!$D$1:$L$1028,9,0)," ")</f>
        <v/>
      </c>
      <c r="AY240" s="157" t="str">
        <f>'Hoteles Participantes'!D136</f>
        <v>1XPAT</v>
      </c>
      <c r="AZ240" s="95" t="str">
        <f>IF(AX240="R",VLOOKUP(AY240,'Hoteles Participantes'!$D$1:$G$1028,3,0),"N/A")</f>
        <v>N/A</v>
      </c>
      <c r="BA240" s="95" t="str">
        <f>IF(AX240="R",VLOOKUP(AY240,'Hoteles Participantes'!$D$1:$G$1028,2,0)," ")</f>
        <v xml:space="preserve"> </v>
      </c>
      <c r="BB240" s="111" t="str">
        <f>IF(AX240="R",VLOOKUP(AY240,'Hoteles Participantes'!$D$1:$K$1028,6,0)," ")</f>
        <v xml:space="preserve"> </v>
      </c>
      <c r="BC240" s="111" t="str">
        <f>IF(AX240="R",VLOOKUP(AY240,'Hoteles Participantes'!$D$1:$K$1028,7,0)," ")</f>
        <v xml:space="preserve"> </v>
      </c>
    </row>
    <row r="241" spans="2:55" s="98" customFormat="1" ht="15" customHeight="1" outlineLevel="1" x14ac:dyDescent="0.3">
      <c r="B241" s="358" t="str">
        <f t="shared" si="99"/>
        <v>N/A</v>
      </c>
      <c r="C241" s="358"/>
      <c r="D241" s="358"/>
      <c r="E241" s="358"/>
      <c r="F241" s="358"/>
      <c r="G241" s="358"/>
      <c r="H241" s="359" t="str">
        <f t="shared" si="104"/>
        <v>N/A</v>
      </c>
      <c r="I241" s="360"/>
      <c r="J241" s="361"/>
      <c r="K241" s="362" t="str">
        <f t="shared" si="105"/>
        <v>N/A</v>
      </c>
      <c r="L241" s="363"/>
      <c r="M241" s="363"/>
      <c r="N241" s="363"/>
      <c r="O241" s="363"/>
      <c r="P241" s="363"/>
      <c r="Q241" s="363"/>
      <c r="R241" s="363"/>
      <c r="S241" s="363"/>
      <c r="T241" s="363"/>
      <c r="U241" s="363"/>
      <c r="V241" s="363"/>
      <c r="W241" s="363"/>
      <c r="X241" s="363"/>
      <c r="Y241" s="363"/>
      <c r="Z241" s="363"/>
      <c r="AA241" s="363"/>
      <c r="AB241" s="363"/>
      <c r="AC241" s="363"/>
      <c r="AD241" s="364"/>
      <c r="AE241" s="365" t="str">
        <f t="shared" si="102"/>
        <v>N/A</v>
      </c>
      <c r="AF241" s="365"/>
      <c r="AG241" s="365"/>
      <c r="AH241" s="365"/>
      <c r="AI241" s="365"/>
      <c r="AJ241" s="365"/>
      <c r="AK241" s="365"/>
      <c r="AL241" s="365"/>
      <c r="AM241" s="365"/>
      <c r="AN241" s="365" t="str">
        <f t="shared" si="103"/>
        <v>N/A</v>
      </c>
      <c r="AO241" s="365"/>
      <c r="AP241" s="365"/>
      <c r="AQ241" s="365"/>
      <c r="AR241" s="365"/>
      <c r="AS241" s="365"/>
      <c r="AT241" s="365"/>
      <c r="AU241" s="365"/>
      <c r="AV241" s="365"/>
      <c r="AX241" s="95" t="str">
        <f>IFERROR(VLOOKUP(AY241,'Hoteles Participantes'!$D$1:$L$1028,9,0)," ")</f>
        <v/>
      </c>
      <c r="AY241" s="157" t="str">
        <f>'Hoteles Participantes'!D137</f>
        <v>1XALA</v>
      </c>
      <c r="AZ241" s="95" t="str">
        <f>IF(AX241="R",VLOOKUP(AY241,'Hoteles Participantes'!$D$1:$G$1028,3,0),"N/A")</f>
        <v>N/A</v>
      </c>
      <c r="BA241" s="95" t="str">
        <f>IF(AX241="R",VLOOKUP(AY241,'Hoteles Participantes'!$D$1:$G$1028,2,0)," ")</f>
        <v xml:space="preserve"> </v>
      </c>
      <c r="BB241" s="111" t="str">
        <f>IF(AX241="R",VLOOKUP(AY241,'Hoteles Participantes'!$D$1:$K$1028,6,0)," ")</f>
        <v xml:space="preserve"> </v>
      </c>
      <c r="BC241" s="111" t="str">
        <f>IF(AX241="R",VLOOKUP(AY241,'Hoteles Participantes'!$D$1:$K$1028,7,0)," ")</f>
        <v xml:space="preserve"> </v>
      </c>
    </row>
    <row r="242" spans="2:55" s="98" customFormat="1" ht="15" customHeight="1" outlineLevel="1" x14ac:dyDescent="0.3">
      <c r="B242" s="358" t="str">
        <f t="shared" si="99"/>
        <v>N/A</v>
      </c>
      <c r="C242" s="358"/>
      <c r="D242" s="358"/>
      <c r="E242" s="358"/>
      <c r="F242" s="358"/>
      <c r="G242" s="358"/>
      <c r="H242" s="359" t="str">
        <f t="shared" si="104"/>
        <v>N/A</v>
      </c>
      <c r="I242" s="360"/>
      <c r="J242" s="361"/>
      <c r="K242" s="362" t="str">
        <f t="shared" si="105"/>
        <v>N/A</v>
      </c>
      <c r="L242" s="363"/>
      <c r="M242" s="363"/>
      <c r="N242" s="363"/>
      <c r="O242" s="363"/>
      <c r="P242" s="363"/>
      <c r="Q242" s="363"/>
      <c r="R242" s="363"/>
      <c r="S242" s="363"/>
      <c r="T242" s="363"/>
      <c r="U242" s="363"/>
      <c r="V242" s="363"/>
      <c r="W242" s="363"/>
      <c r="X242" s="363"/>
      <c r="Y242" s="363"/>
      <c r="Z242" s="363"/>
      <c r="AA242" s="363"/>
      <c r="AB242" s="363"/>
      <c r="AC242" s="363"/>
      <c r="AD242" s="364"/>
      <c r="AE242" s="365" t="str">
        <f t="shared" si="102"/>
        <v>N/A</v>
      </c>
      <c r="AF242" s="365"/>
      <c r="AG242" s="365"/>
      <c r="AH242" s="365"/>
      <c r="AI242" s="365"/>
      <c r="AJ242" s="365"/>
      <c r="AK242" s="365"/>
      <c r="AL242" s="365"/>
      <c r="AM242" s="365"/>
      <c r="AN242" s="365" t="str">
        <f t="shared" si="103"/>
        <v>N/A</v>
      </c>
      <c r="AO242" s="365"/>
      <c r="AP242" s="365"/>
      <c r="AQ242" s="365"/>
      <c r="AR242" s="365"/>
      <c r="AS242" s="365"/>
      <c r="AT242" s="365"/>
      <c r="AU242" s="365"/>
      <c r="AV242" s="365"/>
      <c r="AX242" s="95" t="str">
        <f>IFERROR(VLOOKUP(AY242,'Hoteles Participantes'!$D$1:$L$1028,9,0)," ")</f>
        <v/>
      </c>
      <c r="AY242" s="157" t="str">
        <f>'Hoteles Participantes'!D138</f>
        <v>1XSUR</v>
      </c>
      <c r="AZ242" s="95" t="str">
        <f>IF(AX242="R",VLOOKUP(AY242,'Hoteles Participantes'!$D$1:$G$1028,3,0),"N/A")</f>
        <v>N/A</v>
      </c>
      <c r="BA242" s="95" t="str">
        <f>IF(AX242="R",VLOOKUP(AY242,'Hoteles Participantes'!$D$1:$G$1028,2,0)," ")</f>
        <v xml:space="preserve"> </v>
      </c>
      <c r="BB242" s="111" t="str">
        <f>IF(AX242="R",VLOOKUP(AY242,'Hoteles Participantes'!$D$1:$K$1028,6,0)," ")</f>
        <v xml:space="preserve"> </v>
      </c>
      <c r="BC242" s="111" t="str">
        <f>IF(AX242="R",VLOOKUP(AY242,'Hoteles Participantes'!$D$1:$K$1028,7,0)," ")</f>
        <v xml:space="preserve"> </v>
      </c>
    </row>
    <row r="243" spans="2:55" s="98" customFormat="1" ht="15" customHeight="1" outlineLevel="1" x14ac:dyDescent="0.3">
      <c r="B243" s="358" t="str">
        <f t="shared" si="99"/>
        <v>N/A</v>
      </c>
      <c r="C243" s="358"/>
      <c r="D243" s="358"/>
      <c r="E243" s="358"/>
      <c r="F243" s="358"/>
      <c r="G243" s="358"/>
      <c r="H243" s="359" t="str">
        <f t="shared" si="104"/>
        <v>N/A</v>
      </c>
      <c r="I243" s="360"/>
      <c r="J243" s="361"/>
      <c r="K243" s="362" t="str">
        <f t="shared" si="105"/>
        <v>N/A</v>
      </c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363"/>
      <c r="AB243" s="363"/>
      <c r="AC243" s="363"/>
      <c r="AD243" s="364"/>
      <c r="AE243" s="365" t="str">
        <f t="shared" si="102"/>
        <v>N/A</v>
      </c>
      <c r="AF243" s="365"/>
      <c r="AG243" s="365"/>
      <c r="AH243" s="365"/>
      <c r="AI243" s="365"/>
      <c r="AJ243" s="365"/>
      <c r="AK243" s="365"/>
      <c r="AL243" s="365"/>
      <c r="AM243" s="365"/>
      <c r="AN243" s="365" t="str">
        <f t="shared" si="103"/>
        <v>N/A</v>
      </c>
      <c r="AO243" s="365"/>
      <c r="AP243" s="365"/>
      <c r="AQ243" s="365"/>
      <c r="AR243" s="365"/>
      <c r="AS243" s="365"/>
      <c r="AT243" s="365"/>
      <c r="AU243" s="365"/>
      <c r="AV243" s="365"/>
      <c r="AX243" s="95" t="str">
        <f>IFERROR(VLOOKUP(AY243,'Hoteles Participantes'!$D$1:$L$1028,9,0)," ")</f>
        <v/>
      </c>
      <c r="AY243" s="157" t="str">
        <f>'Hoteles Participantes'!D139</f>
        <v>1XRAZ</v>
      </c>
      <c r="AZ243" s="95" t="str">
        <f>IF(AX243="R",VLOOKUP(AY243,'Hoteles Participantes'!$D$1:$G$1028,3,0),"N/A")</f>
        <v>N/A</v>
      </c>
      <c r="BA243" s="95" t="str">
        <f>IF(AX243="R",VLOOKUP(AY243,'Hoteles Participantes'!$D$1:$G$1028,2,0)," ")</f>
        <v xml:space="preserve"> </v>
      </c>
      <c r="BB243" s="111" t="str">
        <f>IF(AX243="R",VLOOKUP(AY243,'Hoteles Participantes'!$D$1:$K$1028,6,0)," ")</f>
        <v xml:space="preserve"> </v>
      </c>
      <c r="BC243" s="111" t="str">
        <f>IF(AX243="R",VLOOKUP(AY243,'Hoteles Participantes'!$D$1:$K$1028,7,0)," ")</f>
        <v xml:space="preserve"> </v>
      </c>
    </row>
    <row r="244" spans="2:55" s="98" customFormat="1" ht="15" customHeight="1" outlineLevel="1" x14ac:dyDescent="0.3">
      <c r="B244" s="358" t="str">
        <f t="shared" si="99"/>
        <v>N/A</v>
      </c>
      <c r="C244" s="358"/>
      <c r="D244" s="358"/>
      <c r="E244" s="358"/>
      <c r="F244" s="358"/>
      <c r="G244" s="358"/>
      <c r="H244" s="359" t="str">
        <f t="shared" si="104"/>
        <v>N/A</v>
      </c>
      <c r="I244" s="360"/>
      <c r="J244" s="361"/>
      <c r="K244" s="362" t="str">
        <f t="shared" si="105"/>
        <v>N/A</v>
      </c>
      <c r="L244" s="363"/>
      <c r="M244" s="363"/>
      <c r="N244" s="363"/>
      <c r="O244" s="363"/>
      <c r="P244" s="363"/>
      <c r="Q244" s="363"/>
      <c r="R244" s="363"/>
      <c r="S244" s="363"/>
      <c r="T244" s="363"/>
      <c r="U244" s="363"/>
      <c r="V244" s="363"/>
      <c r="W244" s="363"/>
      <c r="X244" s="363"/>
      <c r="Y244" s="363"/>
      <c r="Z244" s="363"/>
      <c r="AA244" s="363"/>
      <c r="AB244" s="363"/>
      <c r="AC244" s="363"/>
      <c r="AD244" s="364"/>
      <c r="AE244" s="365" t="str">
        <f t="shared" si="102"/>
        <v>N/A</v>
      </c>
      <c r="AF244" s="365"/>
      <c r="AG244" s="365"/>
      <c r="AH244" s="365"/>
      <c r="AI244" s="365"/>
      <c r="AJ244" s="365"/>
      <c r="AK244" s="365"/>
      <c r="AL244" s="365"/>
      <c r="AM244" s="365"/>
      <c r="AN244" s="365" t="str">
        <f t="shared" si="103"/>
        <v>N/A</v>
      </c>
      <c r="AO244" s="365"/>
      <c r="AP244" s="365"/>
      <c r="AQ244" s="365"/>
      <c r="AR244" s="365"/>
      <c r="AS244" s="365"/>
      <c r="AT244" s="365"/>
      <c r="AU244" s="365"/>
      <c r="AV244" s="365"/>
      <c r="AX244" s="95" t="str">
        <f>IFERROR(VLOOKUP(AY244,'Hoteles Participantes'!$D$1:$L$1028,9,0)," ")</f>
        <v/>
      </c>
      <c r="AY244" s="157" t="str">
        <f>'Hoteles Participantes'!D140</f>
        <v>1CTFR</v>
      </c>
      <c r="AZ244" s="95" t="str">
        <f>IF(AX244="R",VLOOKUP(AY244,'Hoteles Participantes'!$D$1:$G$1028,3,0),"N/A")</f>
        <v>N/A</v>
      </c>
      <c r="BA244" s="95" t="str">
        <f>IF(AX244="R",VLOOKUP(AY244,'Hoteles Participantes'!$D$1:$G$1028,2,0)," ")</f>
        <v xml:space="preserve"> </v>
      </c>
      <c r="BB244" s="111" t="str">
        <f>IF(AX244="R",VLOOKUP(AY244,'Hoteles Participantes'!$D$1:$K$1028,6,0)," ")</f>
        <v xml:space="preserve"> </v>
      </c>
      <c r="BC244" s="111" t="str">
        <f>IF(AX244="R",VLOOKUP(AY244,'Hoteles Participantes'!$D$1:$K$1028,7,0)," ")</f>
        <v xml:space="preserve"> </v>
      </c>
    </row>
    <row r="245" spans="2:55" s="98" customFormat="1" ht="15" customHeight="1" outlineLevel="1" x14ac:dyDescent="0.3">
      <c r="B245" s="358" t="str">
        <f t="shared" si="99"/>
        <v>N/A</v>
      </c>
      <c r="C245" s="358"/>
      <c r="D245" s="358"/>
      <c r="E245" s="358"/>
      <c r="F245" s="358"/>
      <c r="G245" s="358"/>
      <c r="H245" s="359" t="str">
        <f t="shared" si="104"/>
        <v>N/A</v>
      </c>
      <c r="I245" s="360"/>
      <c r="J245" s="361"/>
      <c r="K245" s="362" t="str">
        <f t="shared" si="105"/>
        <v>N/A</v>
      </c>
      <c r="L245" s="363"/>
      <c r="M245" s="363"/>
      <c r="N245" s="363"/>
      <c r="O245" s="363"/>
      <c r="P245" s="363"/>
      <c r="Q245" s="363"/>
      <c r="R245" s="363"/>
      <c r="S245" s="363"/>
      <c r="T245" s="363"/>
      <c r="U245" s="363"/>
      <c r="V245" s="363"/>
      <c r="W245" s="363"/>
      <c r="X245" s="363"/>
      <c r="Y245" s="363"/>
      <c r="Z245" s="363"/>
      <c r="AA245" s="363"/>
      <c r="AB245" s="363"/>
      <c r="AC245" s="363"/>
      <c r="AD245" s="364"/>
      <c r="AE245" s="365" t="str">
        <f t="shared" si="102"/>
        <v>N/A</v>
      </c>
      <c r="AF245" s="365"/>
      <c r="AG245" s="365"/>
      <c r="AH245" s="365"/>
      <c r="AI245" s="365"/>
      <c r="AJ245" s="365"/>
      <c r="AK245" s="365"/>
      <c r="AL245" s="365"/>
      <c r="AM245" s="365"/>
      <c r="AN245" s="365" t="str">
        <f t="shared" si="103"/>
        <v>N/A</v>
      </c>
      <c r="AO245" s="365"/>
      <c r="AP245" s="365"/>
      <c r="AQ245" s="365"/>
      <c r="AR245" s="365"/>
      <c r="AS245" s="365"/>
      <c r="AT245" s="365"/>
      <c r="AU245" s="365"/>
      <c r="AV245" s="365"/>
      <c r="AX245" s="95" t="str">
        <f>IFERROR(VLOOKUP(AY245,'Hoteles Participantes'!$D$1:$L$1028,9,0)," ")</f>
        <v/>
      </c>
      <c r="AY245" s="157" t="str">
        <f>'Hoteles Participantes'!D141</f>
        <v xml:space="preserve">1CVGL </v>
      </c>
      <c r="AZ245" s="95" t="str">
        <f>IF(AX245="R",VLOOKUP(AY245,'Hoteles Participantes'!$D$1:$G$1028,3,0),"N/A")</f>
        <v>N/A</v>
      </c>
      <c r="BA245" s="95" t="str">
        <f>IF(AX245="R",VLOOKUP(AY245,'Hoteles Participantes'!$D$1:$G$1028,2,0)," ")</f>
        <v xml:space="preserve"> </v>
      </c>
      <c r="BB245" s="111" t="str">
        <f>IF(AX245="R",VLOOKUP(AY245,'Hoteles Participantes'!$D$1:$K$1028,6,0)," ")</f>
        <v xml:space="preserve"> </v>
      </c>
      <c r="BC245" s="111" t="str">
        <f>IF(AX245="R",VLOOKUP(AY245,'Hoteles Participantes'!$D$1:$K$1028,7,0)," ")</f>
        <v xml:space="preserve"> </v>
      </c>
    </row>
    <row r="246" spans="2:55" s="98" customFormat="1" ht="15" customHeight="1" outlineLevel="1" x14ac:dyDescent="0.3">
      <c r="B246" s="358" t="str">
        <f t="shared" si="99"/>
        <v>N/A</v>
      </c>
      <c r="C246" s="358"/>
      <c r="D246" s="358"/>
      <c r="E246" s="358"/>
      <c r="F246" s="358"/>
      <c r="G246" s="358"/>
      <c r="H246" s="359" t="str">
        <f t="shared" si="104"/>
        <v>N/A</v>
      </c>
      <c r="I246" s="360"/>
      <c r="J246" s="361"/>
      <c r="K246" s="362" t="str">
        <f t="shared" si="105"/>
        <v>N/A</v>
      </c>
      <c r="L246" s="363"/>
      <c r="M246" s="363"/>
      <c r="N246" s="363"/>
      <c r="O246" s="363"/>
      <c r="P246" s="363"/>
      <c r="Q246" s="363"/>
      <c r="R246" s="363"/>
      <c r="S246" s="363"/>
      <c r="T246" s="363"/>
      <c r="U246" s="363"/>
      <c r="V246" s="363"/>
      <c r="W246" s="363"/>
      <c r="X246" s="363"/>
      <c r="Y246" s="363"/>
      <c r="Z246" s="363"/>
      <c r="AA246" s="363"/>
      <c r="AB246" s="363"/>
      <c r="AC246" s="363"/>
      <c r="AD246" s="364"/>
      <c r="AE246" s="365" t="str">
        <f t="shared" si="102"/>
        <v>N/A</v>
      </c>
      <c r="AF246" s="365"/>
      <c r="AG246" s="365"/>
      <c r="AH246" s="365"/>
      <c r="AI246" s="365"/>
      <c r="AJ246" s="365"/>
      <c r="AK246" s="365"/>
      <c r="AL246" s="365"/>
      <c r="AM246" s="365"/>
      <c r="AN246" s="365" t="str">
        <f t="shared" si="103"/>
        <v>N/A</v>
      </c>
      <c r="AO246" s="365"/>
      <c r="AP246" s="365"/>
      <c r="AQ246" s="365"/>
      <c r="AR246" s="365"/>
      <c r="AS246" s="365"/>
      <c r="AT246" s="365"/>
      <c r="AU246" s="365"/>
      <c r="AV246" s="365"/>
      <c r="AX246" s="95" t="str">
        <f>IFERROR(VLOOKUP(AY246,'Hoteles Participantes'!$D$1:$L$1028,9,0)," ")</f>
        <v/>
      </c>
      <c r="AY246" s="157" t="str">
        <f>'Hoteles Participantes'!D142</f>
        <v>1XCUA</v>
      </c>
      <c r="AZ246" s="95" t="str">
        <f>IF(AX246="R",VLOOKUP(AY246,'Hoteles Participantes'!$D$1:$G$1028,3,0),"N/A")</f>
        <v>N/A</v>
      </c>
      <c r="BA246" s="95" t="str">
        <f>IF(AX246="R",VLOOKUP(AY246,'Hoteles Participantes'!$D$1:$G$1028,2,0)," ")</f>
        <v xml:space="preserve"> </v>
      </c>
      <c r="BB246" s="111" t="str">
        <f>IF(AX246="R",VLOOKUP(AY246,'Hoteles Participantes'!$D$1:$K$1028,6,0)," ")</f>
        <v xml:space="preserve"> </v>
      </c>
      <c r="BC246" s="111" t="str">
        <f>IF(AX246="R",VLOOKUP(AY246,'Hoteles Participantes'!$D$1:$K$1028,7,0)," ")</f>
        <v xml:space="preserve"> </v>
      </c>
    </row>
    <row r="247" spans="2:55" s="98" customFormat="1" ht="15" customHeight="1" outlineLevel="1" x14ac:dyDescent="0.3">
      <c r="B247" s="358" t="str">
        <f t="shared" si="99"/>
        <v>N/A</v>
      </c>
      <c r="C247" s="358"/>
      <c r="D247" s="358"/>
      <c r="E247" s="358"/>
      <c r="F247" s="358"/>
      <c r="G247" s="358"/>
      <c r="H247" s="359" t="str">
        <f t="shared" si="104"/>
        <v>N/A</v>
      </c>
      <c r="I247" s="360"/>
      <c r="J247" s="361"/>
      <c r="K247" s="362" t="str">
        <f t="shared" si="105"/>
        <v>N/A</v>
      </c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63"/>
      <c r="Z247" s="363"/>
      <c r="AA247" s="363"/>
      <c r="AB247" s="363"/>
      <c r="AC247" s="363"/>
      <c r="AD247" s="364"/>
      <c r="AE247" s="365" t="str">
        <f t="shared" si="102"/>
        <v>N/A</v>
      </c>
      <c r="AF247" s="365"/>
      <c r="AG247" s="365"/>
      <c r="AH247" s="365"/>
      <c r="AI247" s="365"/>
      <c r="AJ247" s="365"/>
      <c r="AK247" s="365"/>
      <c r="AL247" s="365"/>
      <c r="AM247" s="365"/>
      <c r="AN247" s="365" t="str">
        <f t="shared" si="103"/>
        <v>N/A</v>
      </c>
      <c r="AO247" s="365"/>
      <c r="AP247" s="365"/>
      <c r="AQ247" s="365"/>
      <c r="AR247" s="365"/>
      <c r="AS247" s="365"/>
      <c r="AT247" s="365"/>
      <c r="AU247" s="365"/>
      <c r="AV247" s="365"/>
      <c r="AX247" s="95" t="str">
        <f>IFERROR(VLOOKUP(AY247,'Hoteles Participantes'!$D$1:$L$1028,9,0)," ")</f>
        <v/>
      </c>
      <c r="AY247" s="157" t="str">
        <f>'Hoteles Participantes'!D143</f>
        <v>1CULF</v>
      </c>
      <c r="AZ247" s="95" t="str">
        <f>IF(AX247="R",VLOOKUP(AY247,'Hoteles Participantes'!$D$1:$G$1028,3,0),"N/A")</f>
        <v>N/A</v>
      </c>
      <c r="BA247" s="95" t="str">
        <f>IF(AX247="R",VLOOKUP(AY247,'Hoteles Participantes'!$D$1:$G$1028,2,0)," ")</f>
        <v xml:space="preserve"> </v>
      </c>
      <c r="BB247" s="111" t="str">
        <f>IF(AX247="R",VLOOKUP(AY247,'Hoteles Participantes'!$D$1:$K$1028,6,0)," ")</f>
        <v xml:space="preserve"> </v>
      </c>
      <c r="BC247" s="111" t="str">
        <f>IF(AX247="R",VLOOKUP(AY247,'Hoteles Participantes'!$D$1:$K$1028,7,0)," ")</f>
        <v xml:space="preserve"> </v>
      </c>
    </row>
    <row r="248" spans="2:55" s="98" customFormat="1" ht="15" customHeight="1" outlineLevel="1" x14ac:dyDescent="0.3">
      <c r="B248" s="358" t="str">
        <f t="shared" si="99"/>
        <v>N/A</v>
      </c>
      <c r="C248" s="358"/>
      <c r="D248" s="358"/>
      <c r="E248" s="358"/>
      <c r="F248" s="358"/>
      <c r="G248" s="358"/>
      <c r="H248" s="359" t="str">
        <f t="shared" si="104"/>
        <v>N/A</v>
      </c>
      <c r="I248" s="360"/>
      <c r="J248" s="361"/>
      <c r="K248" s="362" t="str">
        <f t="shared" si="105"/>
        <v>N/A</v>
      </c>
      <c r="L248" s="363"/>
      <c r="M248" s="363"/>
      <c r="N248" s="363"/>
      <c r="O248" s="363"/>
      <c r="P248" s="363"/>
      <c r="Q248" s="363"/>
      <c r="R248" s="363"/>
      <c r="S248" s="363"/>
      <c r="T248" s="363"/>
      <c r="U248" s="363"/>
      <c r="V248" s="363"/>
      <c r="W248" s="363"/>
      <c r="X248" s="363"/>
      <c r="Y248" s="363"/>
      <c r="Z248" s="363"/>
      <c r="AA248" s="363"/>
      <c r="AB248" s="363"/>
      <c r="AC248" s="363"/>
      <c r="AD248" s="364"/>
      <c r="AE248" s="365" t="str">
        <f t="shared" si="102"/>
        <v>N/A</v>
      </c>
      <c r="AF248" s="365"/>
      <c r="AG248" s="365"/>
      <c r="AH248" s="365"/>
      <c r="AI248" s="365"/>
      <c r="AJ248" s="365"/>
      <c r="AK248" s="365"/>
      <c r="AL248" s="365"/>
      <c r="AM248" s="365"/>
      <c r="AN248" s="365" t="str">
        <f t="shared" si="103"/>
        <v>N/A</v>
      </c>
      <c r="AO248" s="365"/>
      <c r="AP248" s="365"/>
      <c r="AQ248" s="365"/>
      <c r="AR248" s="365"/>
      <c r="AS248" s="365"/>
      <c r="AT248" s="365"/>
      <c r="AU248" s="365"/>
      <c r="AV248" s="365"/>
      <c r="AX248" s="95" t="str">
        <f>IFERROR(VLOOKUP(AY248,'Hoteles Participantes'!$D$1:$L$1028,9,0)," ")</f>
        <v/>
      </c>
      <c r="AY248" s="157" t="str">
        <f>'Hoteles Participantes'!D144</f>
        <v>1CHPJ</v>
      </c>
      <c r="AZ248" s="95" t="str">
        <f>IF(AX248="R",VLOOKUP(AY248,'Hoteles Participantes'!$D$1:$G$1028,3,0),"N/A")</f>
        <v>N/A</v>
      </c>
      <c r="BA248" s="95" t="str">
        <f>IF(AX248="R",VLOOKUP(AY248,'Hoteles Participantes'!$D$1:$G$1028,2,0)," ")</f>
        <v xml:space="preserve"> </v>
      </c>
      <c r="BB248" s="111" t="str">
        <f>IF(AX248="R",VLOOKUP(AY248,'Hoteles Participantes'!$D$1:$K$1028,6,0)," ")</f>
        <v xml:space="preserve"> </v>
      </c>
      <c r="BC248" s="111" t="str">
        <f>IF(AX248="R",VLOOKUP(AY248,'Hoteles Participantes'!$D$1:$K$1028,7,0)," ")</f>
        <v xml:space="preserve"> </v>
      </c>
    </row>
    <row r="249" spans="2:55" s="98" customFormat="1" ht="15" customHeight="1" outlineLevel="1" x14ac:dyDescent="0.3">
      <c r="B249" s="358" t="str">
        <f t="shared" si="99"/>
        <v>N/A</v>
      </c>
      <c r="C249" s="358"/>
      <c r="D249" s="358"/>
      <c r="E249" s="358"/>
      <c r="F249" s="358"/>
      <c r="G249" s="358"/>
      <c r="H249" s="359" t="str">
        <f t="shared" si="104"/>
        <v>N/A</v>
      </c>
      <c r="I249" s="360"/>
      <c r="J249" s="361"/>
      <c r="K249" s="362" t="str">
        <f t="shared" si="105"/>
        <v>N/A</v>
      </c>
      <c r="L249" s="363"/>
      <c r="M249" s="363"/>
      <c r="N249" s="363"/>
      <c r="O249" s="363"/>
      <c r="P249" s="363"/>
      <c r="Q249" s="363"/>
      <c r="R249" s="363"/>
      <c r="S249" s="363"/>
      <c r="T249" s="363"/>
      <c r="U249" s="363"/>
      <c r="V249" s="363"/>
      <c r="W249" s="363"/>
      <c r="X249" s="363"/>
      <c r="Y249" s="363"/>
      <c r="Z249" s="363"/>
      <c r="AA249" s="363"/>
      <c r="AB249" s="363"/>
      <c r="AC249" s="363"/>
      <c r="AD249" s="364"/>
      <c r="AE249" s="365" t="str">
        <f t="shared" si="102"/>
        <v>N/A</v>
      </c>
      <c r="AF249" s="365"/>
      <c r="AG249" s="365"/>
      <c r="AH249" s="365"/>
      <c r="AI249" s="365"/>
      <c r="AJ249" s="365"/>
      <c r="AK249" s="365"/>
      <c r="AL249" s="365"/>
      <c r="AM249" s="365"/>
      <c r="AN249" s="365" t="str">
        <f t="shared" si="103"/>
        <v>N/A</v>
      </c>
      <c r="AO249" s="365"/>
      <c r="AP249" s="365"/>
      <c r="AQ249" s="365"/>
      <c r="AR249" s="365"/>
      <c r="AS249" s="365"/>
      <c r="AT249" s="365"/>
      <c r="AU249" s="365"/>
      <c r="AV249" s="365"/>
      <c r="AX249" s="95" t="str">
        <f>IFERROR(VLOOKUP(AY249,'Hoteles Participantes'!$D$1:$L$1028,9,0)," ")</f>
        <v/>
      </c>
      <c r="AY249" s="157" t="str">
        <f>'Hoteles Participantes'!D145</f>
        <v>1DURP</v>
      </c>
      <c r="AZ249" s="95" t="str">
        <f>IF(AX249="R",VLOOKUP(AY249,'Hoteles Participantes'!$D$1:$G$1028,3,0),"N/A")</f>
        <v>N/A</v>
      </c>
      <c r="BA249" s="95" t="str">
        <f>IF(AX249="R",VLOOKUP(AY249,'Hoteles Participantes'!$D$1:$G$1028,2,0)," ")</f>
        <v xml:space="preserve"> </v>
      </c>
      <c r="BB249" s="111" t="str">
        <f>IF(AX249="R",VLOOKUP(AY249,'Hoteles Participantes'!$D$1:$K$1028,6,0)," ")</f>
        <v xml:space="preserve"> </v>
      </c>
      <c r="BC249" s="111" t="str">
        <f>IF(AX249="R",VLOOKUP(AY249,'Hoteles Participantes'!$D$1:$K$1028,7,0)," ")</f>
        <v xml:space="preserve"> </v>
      </c>
    </row>
    <row r="250" spans="2:55" s="98" customFormat="1" ht="15" customHeight="1" outlineLevel="1" x14ac:dyDescent="0.3">
      <c r="B250" s="358" t="str">
        <f t="shared" si="99"/>
        <v>N/A</v>
      </c>
      <c r="C250" s="358"/>
      <c r="D250" s="358"/>
      <c r="E250" s="358"/>
      <c r="F250" s="358"/>
      <c r="G250" s="358"/>
      <c r="H250" s="359" t="str">
        <f t="shared" si="104"/>
        <v>N/A</v>
      </c>
      <c r="I250" s="360"/>
      <c r="J250" s="361"/>
      <c r="K250" s="362" t="str">
        <f t="shared" si="105"/>
        <v>N/A</v>
      </c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363"/>
      <c r="AB250" s="363"/>
      <c r="AC250" s="363"/>
      <c r="AD250" s="364"/>
      <c r="AE250" s="365" t="str">
        <f t="shared" si="102"/>
        <v>N/A</v>
      </c>
      <c r="AF250" s="365"/>
      <c r="AG250" s="365"/>
      <c r="AH250" s="365"/>
      <c r="AI250" s="365"/>
      <c r="AJ250" s="365"/>
      <c r="AK250" s="365"/>
      <c r="AL250" s="365"/>
      <c r="AM250" s="365"/>
      <c r="AN250" s="365" t="str">
        <f t="shared" si="103"/>
        <v>N/A</v>
      </c>
      <c r="AO250" s="365"/>
      <c r="AP250" s="365"/>
      <c r="AQ250" s="365"/>
      <c r="AR250" s="365"/>
      <c r="AS250" s="365"/>
      <c r="AT250" s="365"/>
      <c r="AU250" s="365"/>
      <c r="AV250" s="365"/>
      <c r="AX250" s="95" t="str">
        <f>IFERROR(VLOOKUP(AY250,'Hoteles Participantes'!$D$1:$L$1028,9,0)," ")</f>
        <v/>
      </c>
      <c r="AY250" s="157" t="str">
        <f>'Hoteles Participantes'!D146</f>
        <v>1GDCE</v>
      </c>
      <c r="AZ250" s="95" t="str">
        <f>IF(AX250="R",VLOOKUP(AY250,'Hoteles Participantes'!$D$1:$G$1028,3,0),"N/A")</f>
        <v>N/A</v>
      </c>
      <c r="BA250" s="95" t="str">
        <f>IF(AX250="R",VLOOKUP(AY250,'Hoteles Participantes'!$D$1:$G$1028,2,0)," ")</f>
        <v xml:space="preserve"> </v>
      </c>
      <c r="BB250" s="111" t="str">
        <f>IF(AX250="R",VLOOKUP(AY250,'Hoteles Participantes'!$D$1:$K$1028,6,0)," ")</f>
        <v xml:space="preserve"> </v>
      </c>
      <c r="BC250" s="111" t="str">
        <f>IF(AX250="R",VLOOKUP(AY250,'Hoteles Participantes'!$D$1:$K$1028,7,0)," ")</f>
        <v xml:space="preserve"> </v>
      </c>
    </row>
    <row r="251" spans="2:55" s="98" customFormat="1" ht="15" customHeight="1" outlineLevel="1" x14ac:dyDescent="0.3">
      <c r="B251" s="358" t="str">
        <f t="shared" si="99"/>
        <v>N/A</v>
      </c>
      <c r="C251" s="358"/>
      <c r="D251" s="358"/>
      <c r="E251" s="358"/>
      <c r="F251" s="358"/>
      <c r="G251" s="358"/>
      <c r="H251" s="359" t="str">
        <f t="shared" si="104"/>
        <v>N/A</v>
      </c>
      <c r="I251" s="360"/>
      <c r="J251" s="361"/>
      <c r="K251" s="362" t="str">
        <f t="shared" si="105"/>
        <v>N/A</v>
      </c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363"/>
      <c r="Z251" s="363"/>
      <c r="AA251" s="363"/>
      <c r="AB251" s="363"/>
      <c r="AC251" s="363"/>
      <c r="AD251" s="364"/>
      <c r="AE251" s="365" t="str">
        <f t="shared" si="102"/>
        <v>N/A</v>
      </c>
      <c r="AF251" s="365"/>
      <c r="AG251" s="365"/>
      <c r="AH251" s="365"/>
      <c r="AI251" s="365"/>
      <c r="AJ251" s="365"/>
      <c r="AK251" s="365"/>
      <c r="AL251" s="365"/>
      <c r="AM251" s="365"/>
      <c r="AN251" s="365" t="str">
        <f t="shared" si="103"/>
        <v>N/A</v>
      </c>
      <c r="AO251" s="365"/>
      <c r="AP251" s="365"/>
      <c r="AQ251" s="365"/>
      <c r="AR251" s="365"/>
      <c r="AS251" s="365"/>
      <c r="AT251" s="365"/>
      <c r="AU251" s="365"/>
      <c r="AV251" s="365"/>
      <c r="AX251" s="95" t="str">
        <f>IFERROR(VLOOKUP(AY251,'Hoteles Participantes'!$D$1:$L$1028,9,0)," ")</f>
        <v/>
      </c>
      <c r="AY251" s="157" t="str">
        <f>'Hoteles Participantes'!D147</f>
        <v>1GDEX</v>
      </c>
      <c r="AZ251" s="95" t="str">
        <f>IF(AX251="R",VLOOKUP(AY251,'Hoteles Participantes'!$D$1:$G$1028,3,0),"N/A")</f>
        <v>N/A</v>
      </c>
      <c r="BA251" s="95" t="str">
        <f>IF(AX251="R",VLOOKUP(AY251,'Hoteles Participantes'!$D$1:$G$1028,2,0)," ")</f>
        <v xml:space="preserve"> </v>
      </c>
      <c r="BB251" s="111" t="str">
        <f>IF(AX251="R",VLOOKUP(AY251,'Hoteles Participantes'!$D$1:$K$1028,6,0)," ")</f>
        <v xml:space="preserve"> </v>
      </c>
      <c r="BC251" s="111" t="str">
        <f>IF(AX251="R",VLOOKUP(AY251,'Hoteles Participantes'!$D$1:$K$1028,7,0)," ")</f>
        <v xml:space="preserve"> </v>
      </c>
    </row>
    <row r="252" spans="2:55" s="98" customFormat="1" ht="15" customHeight="1" outlineLevel="1" x14ac:dyDescent="0.3">
      <c r="B252" s="358" t="str">
        <f t="shared" si="99"/>
        <v>N/A</v>
      </c>
      <c r="C252" s="358"/>
      <c r="D252" s="358"/>
      <c r="E252" s="358"/>
      <c r="F252" s="358"/>
      <c r="G252" s="358"/>
      <c r="H252" s="359" t="str">
        <f t="shared" si="104"/>
        <v>N/A</v>
      </c>
      <c r="I252" s="360"/>
      <c r="J252" s="361"/>
      <c r="K252" s="362" t="str">
        <f t="shared" si="105"/>
        <v>N/A</v>
      </c>
      <c r="L252" s="363"/>
      <c r="M252" s="363"/>
      <c r="N252" s="363"/>
      <c r="O252" s="363"/>
      <c r="P252" s="363"/>
      <c r="Q252" s="363"/>
      <c r="R252" s="363"/>
      <c r="S252" s="363"/>
      <c r="T252" s="363"/>
      <c r="U252" s="363"/>
      <c r="V252" s="363"/>
      <c r="W252" s="363"/>
      <c r="X252" s="363"/>
      <c r="Y252" s="363"/>
      <c r="Z252" s="363"/>
      <c r="AA252" s="363"/>
      <c r="AB252" s="363"/>
      <c r="AC252" s="363"/>
      <c r="AD252" s="364"/>
      <c r="AE252" s="365" t="str">
        <f t="shared" si="102"/>
        <v>N/A</v>
      </c>
      <c r="AF252" s="365"/>
      <c r="AG252" s="365"/>
      <c r="AH252" s="365"/>
      <c r="AI252" s="365"/>
      <c r="AJ252" s="365"/>
      <c r="AK252" s="365"/>
      <c r="AL252" s="365"/>
      <c r="AM252" s="365"/>
      <c r="AN252" s="365" t="str">
        <f t="shared" si="103"/>
        <v>N/A</v>
      </c>
      <c r="AO252" s="365"/>
      <c r="AP252" s="365"/>
      <c r="AQ252" s="365"/>
      <c r="AR252" s="365"/>
      <c r="AS252" s="365"/>
      <c r="AT252" s="365"/>
      <c r="AU252" s="365"/>
      <c r="AV252" s="365"/>
      <c r="AX252" s="95" t="str">
        <f>IFERROR(VLOOKUP(AY252,'Hoteles Participantes'!$D$1:$L$1028,9,0)," ")</f>
        <v/>
      </c>
      <c r="AY252" s="157" t="str">
        <f>'Hoteles Participantes'!D148</f>
        <v>1GDPN</v>
      </c>
      <c r="AZ252" s="95" t="str">
        <f>IF(AX252="R",VLOOKUP(AY252,'Hoteles Participantes'!$D$1:$G$1028,3,0),"N/A")</f>
        <v>N/A</v>
      </c>
      <c r="BA252" s="95" t="str">
        <f>IF(AX252="R",VLOOKUP(AY252,'Hoteles Participantes'!$D$1:$G$1028,2,0)," ")</f>
        <v xml:space="preserve"> </v>
      </c>
      <c r="BB252" s="111" t="str">
        <f>IF(AX252="R",VLOOKUP(AY252,'Hoteles Participantes'!$D$1:$K$1028,6,0)," ")</f>
        <v xml:space="preserve"> </v>
      </c>
      <c r="BC252" s="111" t="str">
        <f>IF(AX252="R",VLOOKUP(AY252,'Hoteles Participantes'!$D$1:$K$1028,7,0)," ")</f>
        <v xml:space="preserve"> </v>
      </c>
    </row>
    <row r="253" spans="2:55" s="98" customFormat="1" ht="15" customHeight="1" outlineLevel="1" x14ac:dyDescent="0.3">
      <c r="B253" s="358" t="str">
        <f t="shared" si="99"/>
        <v>N/A</v>
      </c>
      <c r="C253" s="358"/>
      <c r="D253" s="358"/>
      <c r="E253" s="358"/>
      <c r="F253" s="358"/>
      <c r="G253" s="358"/>
      <c r="H253" s="359" t="str">
        <f t="shared" si="104"/>
        <v>N/A</v>
      </c>
      <c r="I253" s="360"/>
      <c r="J253" s="361"/>
      <c r="K253" s="362" t="str">
        <f t="shared" si="105"/>
        <v>N/A</v>
      </c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363"/>
      <c r="AB253" s="363"/>
      <c r="AC253" s="363"/>
      <c r="AD253" s="364"/>
      <c r="AE253" s="365" t="str">
        <f t="shared" si="102"/>
        <v>N/A</v>
      </c>
      <c r="AF253" s="365"/>
      <c r="AG253" s="365"/>
      <c r="AH253" s="365"/>
      <c r="AI253" s="365"/>
      <c r="AJ253" s="365"/>
      <c r="AK253" s="365"/>
      <c r="AL253" s="365"/>
      <c r="AM253" s="365"/>
      <c r="AN253" s="365" t="str">
        <f t="shared" si="103"/>
        <v>N/A</v>
      </c>
      <c r="AO253" s="365"/>
      <c r="AP253" s="365"/>
      <c r="AQ253" s="365"/>
      <c r="AR253" s="365"/>
      <c r="AS253" s="365"/>
      <c r="AT253" s="365"/>
      <c r="AU253" s="365"/>
      <c r="AV253" s="365"/>
      <c r="AX253" s="95" t="str">
        <f>IFERROR(VLOOKUP(AY253,'Hoteles Participantes'!$D$1:$L$1028,9,0)," ")</f>
        <v/>
      </c>
      <c r="AY253" s="157" t="str">
        <f>'Hoteles Participantes'!D149</f>
        <v>1GDPV</v>
      </c>
      <c r="AZ253" s="95" t="str">
        <f>IF(AX253="R",VLOOKUP(AY253,'Hoteles Participantes'!$D$1:$G$1028,3,0),"N/A")</f>
        <v>N/A</v>
      </c>
      <c r="BA253" s="95" t="str">
        <f>IF(AX253="R",VLOOKUP(AY253,'Hoteles Participantes'!$D$1:$G$1028,2,0)," ")</f>
        <v xml:space="preserve"> </v>
      </c>
      <c r="BB253" s="111" t="str">
        <f>IF(AX253="R",VLOOKUP(AY253,'Hoteles Participantes'!$D$1:$K$1028,6,0)," ")</f>
        <v xml:space="preserve"> </v>
      </c>
      <c r="BC253" s="111" t="str">
        <f>IF(AX253="R",VLOOKUP(AY253,'Hoteles Participantes'!$D$1:$K$1028,7,0)," ")</f>
        <v xml:space="preserve"> </v>
      </c>
    </row>
    <row r="254" spans="2:55" s="98" customFormat="1" ht="15" customHeight="1" outlineLevel="1" x14ac:dyDescent="0.3">
      <c r="B254" s="358" t="str">
        <f t="shared" si="99"/>
        <v>N/A</v>
      </c>
      <c r="C254" s="358"/>
      <c r="D254" s="358"/>
      <c r="E254" s="358"/>
      <c r="F254" s="358"/>
      <c r="G254" s="358"/>
      <c r="H254" s="359" t="str">
        <f t="shared" si="104"/>
        <v>N/A</v>
      </c>
      <c r="I254" s="360"/>
      <c r="J254" s="361"/>
      <c r="K254" s="362" t="str">
        <f t="shared" si="105"/>
        <v>N/A</v>
      </c>
      <c r="L254" s="363"/>
      <c r="M254" s="363"/>
      <c r="N254" s="363"/>
      <c r="O254" s="363"/>
      <c r="P254" s="363"/>
      <c r="Q254" s="363"/>
      <c r="R254" s="363"/>
      <c r="S254" s="363"/>
      <c r="T254" s="363"/>
      <c r="U254" s="363"/>
      <c r="V254" s="363"/>
      <c r="W254" s="363"/>
      <c r="X254" s="363"/>
      <c r="Y254" s="363"/>
      <c r="Z254" s="363"/>
      <c r="AA254" s="363"/>
      <c r="AB254" s="363"/>
      <c r="AC254" s="363"/>
      <c r="AD254" s="364"/>
      <c r="AE254" s="365" t="str">
        <f t="shared" si="102"/>
        <v>N/A</v>
      </c>
      <c r="AF254" s="365"/>
      <c r="AG254" s="365"/>
      <c r="AH254" s="365"/>
      <c r="AI254" s="365"/>
      <c r="AJ254" s="365"/>
      <c r="AK254" s="365"/>
      <c r="AL254" s="365"/>
      <c r="AM254" s="365"/>
      <c r="AN254" s="365" t="str">
        <f t="shared" si="103"/>
        <v>N/A</v>
      </c>
      <c r="AO254" s="365"/>
      <c r="AP254" s="365"/>
      <c r="AQ254" s="365"/>
      <c r="AR254" s="365"/>
      <c r="AS254" s="365"/>
      <c r="AT254" s="365"/>
      <c r="AU254" s="365"/>
      <c r="AV254" s="365"/>
      <c r="AX254" s="95" t="str">
        <f>IFERROR(VLOOKUP(AY254,'Hoteles Participantes'!$D$1:$L$1028,9,0)," ")</f>
        <v/>
      </c>
      <c r="AY254" s="157" t="str">
        <f>'Hoteles Participantes'!D150</f>
        <v>1GDTA</v>
      </c>
      <c r="AZ254" s="95" t="str">
        <f>IF(AX254="R",VLOOKUP(AY254,'Hoteles Participantes'!$D$1:$G$1028,3,0),"N/A")</f>
        <v>N/A</v>
      </c>
      <c r="BA254" s="95" t="str">
        <f>IF(AX254="R",VLOOKUP(AY254,'Hoteles Participantes'!$D$1:$G$1028,2,0)," ")</f>
        <v xml:space="preserve"> </v>
      </c>
      <c r="BB254" s="111" t="str">
        <f>IF(AX254="R",VLOOKUP(AY254,'Hoteles Participantes'!$D$1:$K$1028,6,0)," ")</f>
        <v xml:space="preserve"> </v>
      </c>
      <c r="BC254" s="111" t="str">
        <f>IF(AX254="R",VLOOKUP(AY254,'Hoteles Participantes'!$D$1:$K$1028,7,0)," ")</f>
        <v xml:space="preserve"> </v>
      </c>
    </row>
    <row r="255" spans="2:55" s="98" customFormat="1" ht="15" customHeight="1" outlineLevel="1" x14ac:dyDescent="0.3">
      <c r="B255" s="358" t="str">
        <f t="shared" si="99"/>
        <v>N/A</v>
      </c>
      <c r="C255" s="358"/>
      <c r="D255" s="358"/>
      <c r="E255" s="358"/>
      <c r="F255" s="358"/>
      <c r="G255" s="358"/>
      <c r="H255" s="359" t="str">
        <f t="shared" si="104"/>
        <v>N/A</v>
      </c>
      <c r="I255" s="360"/>
      <c r="J255" s="361"/>
      <c r="K255" s="362" t="str">
        <f t="shared" si="105"/>
        <v>N/A</v>
      </c>
      <c r="L255" s="363"/>
      <c r="M255" s="363"/>
      <c r="N255" s="363"/>
      <c r="O255" s="363"/>
      <c r="P255" s="363"/>
      <c r="Q255" s="363"/>
      <c r="R255" s="363"/>
      <c r="S255" s="363"/>
      <c r="T255" s="363"/>
      <c r="U255" s="363"/>
      <c r="V255" s="363"/>
      <c r="W255" s="363"/>
      <c r="X255" s="363"/>
      <c r="Y255" s="363"/>
      <c r="Z255" s="363"/>
      <c r="AA255" s="363"/>
      <c r="AB255" s="363"/>
      <c r="AC255" s="363"/>
      <c r="AD255" s="364"/>
      <c r="AE255" s="365" t="str">
        <f t="shared" si="102"/>
        <v>N/A</v>
      </c>
      <c r="AF255" s="365"/>
      <c r="AG255" s="365"/>
      <c r="AH255" s="365"/>
      <c r="AI255" s="365"/>
      <c r="AJ255" s="365"/>
      <c r="AK255" s="365"/>
      <c r="AL255" s="365"/>
      <c r="AM255" s="365"/>
      <c r="AN255" s="365" t="str">
        <f t="shared" si="103"/>
        <v>N/A</v>
      </c>
      <c r="AO255" s="365"/>
      <c r="AP255" s="365"/>
      <c r="AQ255" s="365"/>
      <c r="AR255" s="365"/>
      <c r="AS255" s="365"/>
      <c r="AT255" s="365"/>
      <c r="AU255" s="365"/>
      <c r="AV255" s="365"/>
      <c r="AX255" s="95" t="str">
        <f>IFERROR(VLOOKUP(AY255,'Hoteles Participantes'!$D$1:$L$1028,9,0)," ")</f>
        <v/>
      </c>
      <c r="AY255" s="157" t="str">
        <f>'Hoteles Participantes'!D151</f>
        <v>1IRTE</v>
      </c>
      <c r="AZ255" s="95" t="str">
        <f>IF(AX255="R",VLOOKUP(AY255,'Hoteles Participantes'!$D$1:$G$1028,3,0),"N/A")</f>
        <v>N/A</v>
      </c>
      <c r="BA255" s="95" t="str">
        <f>IF(AX255="R",VLOOKUP(AY255,'Hoteles Participantes'!$D$1:$G$1028,2,0)," ")</f>
        <v xml:space="preserve"> </v>
      </c>
      <c r="BB255" s="111" t="str">
        <f>IF(AX255="R",VLOOKUP(AY255,'Hoteles Participantes'!$D$1:$K$1028,6,0)," ")</f>
        <v xml:space="preserve"> </v>
      </c>
      <c r="BC255" s="111" t="str">
        <f>IF(AX255="R",VLOOKUP(AY255,'Hoteles Participantes'!$D$1:$K$1028,7,0)," ")</f>
        <v xml:space="preserve"> </v>
      </c>
    </row>
    <row r="256" spans="2:55" s="98" customFormat="1" ht="15" customHeight="1" outlineLevel="1" x14ac:dyDescent="0.3">
      <c r="B256" s="358" t="str">
        <f t="shared" si="99"/>
        <v>N/A</v>
      </c>
      <c r="C256" s="358"/>
      <c r="D256" s="358"/>
      <c r="E256" s="358"/>
      <c r="F256" s="358"/>
      <c r="G256" s="358"/>
      <c r="H256" s="359" t="str">
        <f t="shared" si="104"/>
        <v>N/A</v>
      </c>
      <c r="I256" s="360"/>
      <c r="J256" s="361"/>
      <c r="K256" s="362" t="str">
        <f t="shared" si="105"/>
        <v>N/A</v>
      </c>
      <c r="L256" s="363"/>
      <c r="M256" s="363"/>
      <c r="N256" s="363"/>
      <c r="O256" s="363"/>
      <c r="P256" s="363"/>
      <c r="Q256" s="363"/>
      <c r="R256" s="363"/>
      <c r="S256" s="363"/>
      <c r="T256" s="363"/>
      <c r="U256" s="363"/>
      <c r="V256" s="363"/>
      <c r="W256" s="363"/>
      <c r="X256" s="363"/>
      <c r="Y256" s="363"/>
      <c r="Z256" s="363"/>
      <c r="AA256" s="363"/>
      <c r="AB256" s="363"/>
      <c r="AC256" s="363"/>
      <c r="AD256" s="364"/>
      <c r="AE256" s="365" t="str">
        <f t="shared" si="102"/>
        <v>N/A</v>
      </c>
      <c r="AF256" s="365"/>
      <c r="AG256" s="365"/>
      <c r="AH256" s="365"/>
      <c r="AI256" s="365"/>
      <c r="AJ256" s="365"/>
      <c r="AK256" s="365"/>
      <c r="AL256" s="365"/>
      <c r="AM256" s="365"/>
      <c r="AN256" s="365" t="str">
        <f t="shared" si="103"/>
        <v>N/A</v>
      </c>
      <c r="AO256" s="365"/>
      <c r="AP256" s="365"/>
      <c r="AQ256" s="365"/>
      <c r="AR256" s="365"/>
      <c r="AS256" s="365"/>
      <c r="AT256" s="365"/>
      <c r="AU256" s="365"/>
      <c r="AV256" s="365"/>
      <c r="AX256" s="95" t="str">
        <f>IFERROR(VLOOKUP(AY256,'Hoteles Participantes'!$D$1:$L$1028,9,0)," ")</f>
        <v/>
      </c>
      <c r="AY256" s="157" t="str">
        <f>'Hoteles Participantes'!D152</f>
        <v>1PAZC</v>
      </c>
      <c r="AZ256" s="95" t="str">
        <f>IF(AX256="R",VLOOKUP(AY256,'Hoteles Participantes'!$D$1:$G$1028,3,0),"N/A")</f>
        <v>N/A</v>
      </c>
      <c r="BA256" s="95" t="str">
        <f>IF(AX256="R",VLOOKUP(AY256,'Hoteles Participantes'!$D$1:$G$1028,2,0)," ")</f>
        <v xml:space="preserve"> </v>
      </c>
      <c r="BB256" s="111" t="str">
        <f>IF(AX256="R",VLOOKUP(AY256,'Hoteles Participantes'!$D$1:$K$1028,6,0)," ")</f>
        <v xml:space="preserve"> </v>
      </c>
      <c r="BC256" s="111" t="str">
        <f>IF(AX256="R",VLOOKUP(AY256,'Hoteles Participantes'!$D$1:$K$1028,7,0)," ")</f>
        <v xml:space="preserve"> </v>
      </c>
    </row>
    <row r="257" spans="2:55" s="98" customFormat="1" ht="15" customHeight="1" outlineLevel="1" x14ac:dyDescent="0.3">
      <c r="B257" s="358" t="str">
        <f t="shared" si="99"/>
        <v>N/A</v>
      </c>
      <c r="C257" s="358"/>
      <c r="D257" s="358"/>
      <c r="E257" s="358"/>
      <c r="F257" s="358"/>
      <c r="G257" s="358"/>
      <c r="H257" s="359" t="str">
        <f t="shared" si="104"/>
        <v>N/A</v>
      </c>
      <c r="I257" s="360"/>
      <c r="J257" s="361"/>
      <c r="K257" s="362" t="str">
        <f t="shared" si="105"/>
        <v>N/A</v>
      </c>
      <c r="L257" s="363"/>
      <c r="M257" s="363"/>
      <c r="N257" s="363"/>
      <c r="O257" s="363"/>
      <c r="P257" s="363"/>
      <c r="Q257" s="363"/>
      <c r="R257" s="363"/>
      <c r="S257" s="363"/>
      <c r="T257" s="363"/>
      <c r="U257" s="363"/>
      <c r="V257" s="363"/>
      <c r="W257" s="363"/>
      <c r="X257" s="363"/>
      <c r="Y257" s="363"/>
      <c r="Z257" s="363"/>
      <c r="AA257" s="363"/>
      <c r="AB257" s="363"/>
      <c r="AC257" s="363"/>
      <c r="AD257" s="364"/>
      <c r="AE257" s="365" t="str">
        <f t="shared" si="102"/>
        <v>N/A</v>
      </c>
      <c r="AF257" s="365"/>
      <c r="AG257" s="365"/>
      <c r="AH257" s="365"/>
      <c r="AI257" s="365"/>
      <c r="AJ257" s="365"/>
      <c r="AK257" s="365"/>
      <c r="AL257" s="365"/>
      <c r="AM257" s="365"/>
      <c r="AN257" s="365" t="str">
        <f t="shared" si="103"/>
        <v>N/A</v>
      </c>
      <c r="AO257" s="365"/>
      <c r="AP257" s="365"/>
      <c r="AQ257" s="365"/>
      <c r="AR257" s="365"/>
      <c r="AS257" s="365"/>
      <c r="AT257" s="365"/>
      <c r="AU257" s="365"/>
      <c r="AV257" s="365"/>
      <c r="AX257" s="95" t="str">
        <f>IFERROR(VLOOKUP(AY257,'Hoteles Participantes'!$D$1:$L$1028,9,0)," ")</f>
        <v/>
      </c>
      <c r="AY257" s="157" t="str">
        <f>'Hoteles Participantes'!D153</f>
        <v>1LEAN</v>
      </c>
      <c r="AZ257" s="95" t="str">
        <f>IF(AX257="R",VLOOKUP(AY257,'Hoteles Participantes'!$D$1:$G$1028,3,0),"N/A")</f>
        <v>N/A</v>
      </c>
      <c r="BA257" s="95" t="str">
        <f>IF(AX257="R",VLOOKUP(AY257,'Hoteles Participantes'!$D$1:$G$1028,2,0)," ")</f>
        <v xml:space="preserve"> </v>
      </c>
      <c r="BB257" s="111" t="str">
        <f>IF(AX257="R",VLOOKUP(AY257,'Hoteles Participantes'!$D$1:$K$1028,6,0)," ")</f>
        <v xml:space="preserve"> </v>
      </c>
      <c r="BC257" s="111" t="str">
        <f>IF(AX257="R",VLOOKUP(AY257,'Hoteles Participantes'!$D$1:$K$1028,7,0)," ")</f>
        <v xml:space="preserve"> </v>
      </c>
    </row>
    <row r="258" spans="2:55" s="98" customFormat="1" ht="15" customHeight="1" outlineLevel="1" x14ac:dyDescent="0.3">
      <c r="B258" s="358" t="str">
        <f t="shared" si="99"/>
        <v>N/A</v>
      </c>
      <c r="C258" s="358"/>
      <c r="D258" s="358"/>
      <c r="E258" s="358"/>
      <c r="F258" s="358"/>
      <c r="G258" s="358"/>
      <c r="H258" s="359" t="str">
        <f t="shared" si="104"/>
        <v>N/A</v>
      </c>
      <c r="I258" s="360"/>
      <c r="J258" s="361"/>
      <c r="K258" s="362" t="str">
        <f t="shared" si="105"/>
        <v>N/A</v>
      </c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63"/>
      <c r="Z258" s="363"/>
      <c r="AA258" s="363"/>
      <c r="AB258" s="363"/>
      <c r="AC258" s="363"/>
      <c r="AD258" s="364"/>
      <c r="AE258" s="365" t="str">
        <f t="shared" si="102"/>
        <v>N/A</v>
      </c>
      <c r="AF258" s="365"/>
      <c r="AG258" s="365"/>
      <c r="AH258" s="365"/>
      <c r="AI258" s="365"/>
      <c r="AJ258" s="365"/>
      <c r="AK258" s="365"/>
      <c r="AL258" s="365"/>
      <c r="AM258" s="365"/>
      <c r="AN258" s="365" t="str">
        <f t="shared" si="103"/>
        <v>N/A</v>
      </c>
      <c r="AO258" s="365"/>
      <c r="AP258" s="365"/>
      <c r="AQ258" s="365"/>
      <c r="AR258" s="365"/>
      <c r="AS258" s="365"/>
      <c r="AT258" s="365"/>
      <c r="AU258" s="365"/>
      <c r="AV258" s="365"/>
      <c r="AX258" s="95" t="str">
        <f>IFERROR(VLOOKUP(AY258,'Hoteles Participantes'!$D$1:$L$1028,9,0)," ")</f>
        <v/>
      </c>
      <c r="AY258" s="157" t="str">
        <f>'Hoteles Participantes'!D154</f>
        <v>1LEPO</v>
      </c>
      <c r="AZ258" s="95" t="str">
        <f>IF(AX258="R",VLOOKUP(AY258,'Hoteles Participantes'!$D$1:$G$1028,3,0),"N/A")</f>
        <v>N/A</v>
      </c>
      <c r="BA258" s="95" t="str">
        <f>IF(AX258="R",VLOOKUP(AY258,'Hoteles Participantes'!$D$1:$G$1028,2,0)," ")</f>
        <v xml:space="preserve"> </v>
      </c>
      <c r="BB258" s="111" t="str">
        <f>IF(AX258="R",VLOOKUP(AY258,'Hoteles Participantes'!$D$1:$K$1028,6,0)," ")</f>
        <v xml:space="preserve"> </v>
      </c>
      <c r="BC258" s="111" t="str">
        <f>IF(AX258="R",VLOOKUP(AY258,'Hoteles Participantes'!$D$1:$K$1028,7,0)," ")</f>
        <v xml:space="preserve"> </v>
      </c>
    </row>
    <row r="259" spans="2:55" s="98" customFormat="1" ht="15" customHeight="1" outlineLevel="1" x14ac:dyDescent="0.3">
      <c r="B259" s="358" t="str">
        <f t="shared" si="99"/>
        <v>N/A</v>
      </c>
      <c r="C259" s="358"/>
      <c r="D259" s="358"/>
      <c r="E259" s="358"/>
      <c r="F259" s="358"/>
      <c r="G259" s="358"/>
      <c r="H259" s="359" t="str">
        <f t="shared" si="104"/>
        <v>N/A</v>
      </c>
      <c r="I259" s="360"/>
      <c r="J259" s="361"/>
      <c r="K259" s="362" t="str">
        <f t="shared" si="105"/>
        <v>N/A</v>
      </c>
      <c r="L259" s="363"/>
      <c r="M259" s="363"/>
      <c r="N259" s="363"/>
      <c r="O259" s="363"/>
      <c r="P259" s="363"/>
      <c r="Q259" s="363"/>
      <c r="R259" s="363"/>
      <c r="S259" s="363"/>
      <c r="T259" s="363"/>
      <c r="U259" s="363"/>
      <c r="V259" s="363"/>
      <c r="W259" s="363"/>
      <c r="X259" s="363"/>
      <c r="Y259" s="363"/>
      <c r="Z259" s="363"/>
      <c r="AA259" s="363"/>
      <c r="AB259" s="363"/>
      <c r="AC259" s="363"/>
      <c r="AD259" s="364"/>
      <c r="AE259" s="365" t="str">
        <f t="shared" si="102"/>
        <v>N/A</v>
      </c>
      <c r="AF259" s="365"/>
      <c r="AG259" s="365"/>
      <c r="AH259" s="365"/>
      <c r="AI259" s="365"/>
      <c r="AJ259" s="365"/>
      <c r="AK259" s="365"/>
      <c r="AL259" s="365"/>
      <c r="AM259" s="365"/>
      <c r="AN259" s="365" t="str">
        <f t="shared" si="103"/>
        <v>N/A</v>
      </c>
      <c r="AO259" s="365"/>
      <c r="AP259" s="365"/>
      <c r="AQ259" s="365"/>
      <c r="AR259" s="365"/>
      <c r="AS259" s="365"/>
      <c r="AT259" s="365"/>
      <c r="AU259" s="365"/>
      <c r="AV259" s="365"/>
      <c r="AX259" s="95" t="str">
        <f>IFERROR(VLOOKUP(AY259,'Hoteles Participantes'!$D$1:$L$1028,9,0)," ")</f>
        <v/>
      </c>
      <c r="AY259" s="157" t="str">
        <f>'Hoteles Participantes'!D155</f>
        <v>1MXNO</v>
      </c>
      <c r="AZ259" s="95" t="str">
        <f>IF(AX259="R",VLOOKUP(AY259,'Hoteles Participantes'!$D$1:$G$1028,3,0),"N/A")</f>
        <v>N/A</v>
      </c>
      <c r="BA259" s="95" t="str">
        <f>IF(AX259="R",VLOOKUP(AY259,'Hoteles Participantes'!$D$1:$G$1028,2,0)," ")</f>
        <v xml:space="preserve"> </v>
      </c>
      <c r="BB259" s="111" t="str">
        <f>IF(AX259="R",VLOOKUP(AY259,'Hoteles Participantes'!$D$1:$K$1028,6,0)," ")</f>
        <v xml:space="preserve"> </v>
      </c>
      <c r="BC259" s="111" t="str">
        <f>IF(AX259="R",VLOOKUP(AY259,'Hoteles Participantes'!$D$1:$K$1028,7,0)," ")</f>
        <v xml:space="preserve"> </v>
      </c>
    </row>
    <row r="260" spans="2:55" s="98" customFormat="1" ht="15" customHeight="1" outlineLevel="1" x14ac:dyDescent="0.3">
      <c r="B260" s="358" t="str">
        <f t="shared" si="99"/>
        <v>N/A</v>
      </c>
      <c r="C260" s="358"/>
      <c r="D260" s="358"/>
      <c r="E260" s="358"/>
      <c r="F260" s="358"/>
      <c r="G260" s="358"/>
      <c r="H260" s="359" t="str">
        <f t="shared" si="104"/>
        <v>N/A</v>
      </c>
      <c r="I260" s="360"/>
      <c r="J260" s="361"/>
      <c r="K260" s="362" t="str">
        <f t="shared" si="105"/>
        <v>N/A</v>
      </c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363"/>
      <c r="AB260" s="363"/>
      <c r="AC260" s="363"/>
      <c r="AD260" s="364"/>
      <c r="AE260" s="365" t="str">
        <f t="shared" si="102"/>
        <v>N/A</v>
      </c>
      <c r="AF260" s="365"/>
      <c r="AG260" s="365"/>
      <c r="AH260" s="365"/>
      <c r="AI260" s="365"/>
      <c r="AJ260" s="365"/>
      <c r="AK260" s="365"/>
      <c r="AL260" s="365"/>
      <c r="AM260" s="365"/>
      <c r="AN260" s="365" t="str">
        <f t="shared" si="103"/>
        <v>N/A</v>
      </c>
      <c r="AO260" s="365"/>
      <c r="AP260" s="365"/>
      <c r="AQ260" s="365"/>
      <c r="AR260" s="365"/>
      <c r="AS260" s="365"/>
      <c r="AT260" s="365"/>
      <c r="AU260" s="365"/>
      <c r="AV260" s="365"/>
      <c r="AX260" s="95" t="str">
        <f>IFERROR(VLOOKUP(AY260,'Hoteles Participantes'!$D$1:$L$1028,9,0)," ")</f>
        <v/>
      </c>
      <c r="AY260" s="157" t="str">
        <f>'Hoteles Participantes'!D156</f>
        <v>1MNCN</v>
      </c>
      <c r="AZ260" s="95" t="str">
        <f>IF(AX260="R",VLOOKUP(AY260,'Hoteles Participantes'!$D$1:$G$1028,3,0),"N/A")</f>
        <v>N/A</v>
      </c>
      <c r="BA260" s="95" t="str">
        <f>IF(AX260="R",VLOOKUP(AY260,'Hoteles Participantes'!$D$1:$G$1028,2,0)," ")</f>
        <v xml:space="preserve"> </v>
      </c>
      <c r="BB260" s="111" t="str">
        <f>IF(AX260="R",VLOOKUP(AY260,'Hoteles Participantes'!$D$1:$K$1028,6,0)," ")</f>
        <v xml:space="preserve"> </v>
      </c>
      <c r="BC260" s="111" t="str">
        <f>IF(AX260="R",VLOOKUP(AY260,'Hoteles Participantes'!$D$1:$K$1028,7,0)," ")</f>
        <v xml:space="preserve"> </v>
      </c>
    </row>
    <row r="261" spans="2:55" s="98" customFormat="1" ht="15" customHeight="1" outlineLevel="1" x14ac:dyDescent="0.3">
      <c r="B261" s="358" t="str">
        <f t="shared" si="99"/>
        <v>N/A</v>
      </c>
      <c r="C261" s="358"/>
      <c r="D261" s="358"/>
      <c r="E261" s="358"/>
      <c r="F261" s="358"/>
      <c r="G261" s="358"/>
      <c r="H261" s="359" t="str">
        <f t="shared" si="104"/>
        <v>N/A</v>
      </c>
      <c r="I261" s="360"/>
      <c r="J261" s="361"/>
      <c r="K261" s="362" t="str">
        <f t="shared" si="105"/>
        <v>N/A</v>
      </c>
      <c r="L261" s="363"/>
      <c r="M261" s="363"/>
      <c r="N261" s="363"/>
      <c r="O261" s="363"/>
      <c r="P261" s="363"/>
      <c r="Q261" s="363"/>
      <c r="R261" s="363"/>
      <c r="S261" s="363"/>
      <c r="T261" s="363"/>
      <c r="U261" s="363"/>
      <c r="V261" s="363"/>
      <c r="W261" s="363"/>
      <c r="X261" s="363"/>
      <c r="Y261" s="363"/>
      <c r="Z261" s="363"/>
      <c r="AA261" s="363"/>
      <c r="AB261" s="363"/>
      <c r="AC261" s="363"/>
      <c r="AD261" s="364"/>
      <c r="AE261" s="365" t="str">
        <f t="shared" si="102"/>
        <v>N/A</v>
      </c>
      <c r="AF261" s="365"/>
      <c r="AG261" s="365"/>
      <c r="AH261" s="365"/>
      <c r="AI261" s="365"/>
      <c r="AJ261" s="365"/>
      <c r="AK261" s="365"/>
      <c r="AL261" s="365"/>
      <c r="AM261" s="365"/>
      <c r="AN261" s="365" t="str">
        <f t="shared" si="103"/>
        <v>N/A</v>
      </c>
      <c r="AO261" s="365"/>
      <c r="AP261" s="365"/>
      <c r="AQ261" s="365"/>
      <c r="AR261" s="365"/>
      <c r="AS261" s="365"/>
      <c r="AT261" s="365"/>
      <c r="AU261" s="365"/>
      <c r="AV261" s="365"/>
      <c r="AX261" s="95" t="str">
        <f>IFERROR(VLOOKUP(AY261,'Hoteles Participantes'!$D$1:$L$1028,9,0)," ")</f>
        <v/>
      </c>
      <c r="AY261" s="157" t="str">
        <f>'Hoteles Participantes'!D157</f>
        <v>1MTAP</v>
      </c>
      <c r="AZ261" s="95" t="str">
        <f>IF(AX261="R",VLOOKUP(AY261,'Hoteles Participantes'!$D$1:$G$1028,3,0),"N/A")</f>
        <v>N/A</v>
      </c>
      <c r="BA261" s="95" t="str">
        <f>IF(AX261="R",VLOOKUP(AY261,'Hoteles Participantes'!$D$1:$G$1028,2,0)," ")</f>
        <v xml:space="preserve"> </v>
      </c>
      <c r="BB261" s="111" t="str">
        <f>IF(AX261="R",VLOOKUP(AY261,'Hoteles Participantes'!$D$1:$K$1028,6,0)," ")</f>
        <v xml:space="preserve"> </v>
      </c>
      <c r="BC261" s="111" t="str">
        <f>IF(AX261="R",VLOOKUP(AY261,'Hoteles Participantes'!$D$1:$K$1028,7,0)," ")</f>
        <v xml:space="preserve"> </v>
      </c>
    </row>
    <row r="262" spans="2:55" s="98" customFormat="1" ht="15" customHeight="1" outlineLevel="1" x14ac:dyDescent="0.3">
      <c r="B262" s="358" t="str">
        <f t="shared" si="99"/>
        <v>N/A</v>
      </c>
      <c r="C262" s="358"/>
      <c r="D262" s="358"/>
      <c r="E262" s="358"/>
      <c r="F262" s="358"/>
      <c r="G262" s="358"/>
      <c r="H262" s="359" t="str">
        <f t="shared" si="104"/>
        <v>N/A</v>
      </c>
      <c r="I262" s="360"/>
      <c r="J262" s="361"/>
      <c r="K262" s="362" t="str">
        <f t="shared" si="105"/>
        <v>N/A</v>
      </c>
      <c r="L262" s="363"/>
      <c r="M262" s="363"/>
      <c r="N262" s="363"/>
      <c r="O262" s="363"/>
      <c r="P262" s="363"/>
      <c r="Q262" s="363"/>
      <c r="R262" s="363"/>
      <c r="S262" s="363"/>
      <c r="T262" s="363"/>
      <c r="U262" s="363"/>
      <c r="V262" s="363"/>
      <c r="W262" s="363"/>
      <c r="X262" s="363"/>
      <c r="Y262" s="363"/>
      <c r="Z262" s="363"/>
      <c r="AA262" s="363"/>
      <c r="AB262" s="363"/>
      <c r="AC262" s="363"/>
      <c r="AD262" s="364"/>
      <c r="AE262" s="365" t="str">
        <f t="shared" si="102"/>
        <v>N/A</v>
      </c>
      <c r="AF262" s="365"/>
      <c r="AG262" s="365"/>
      <c r="AH262" s="365"/>
      <c r="AI262" s="365"/>
      <c r="AJ262" s="365"/>
      <c r="AK262" s="365"/>
      <c r="AL262" s="365"/>
      <c r="AM262" s="365"/>
      <c r="AN262" s="365" t="str">
        <f t="shared" si="103"/>
        <v>N/A</v>
      </c>
      <c r="AO262" s="365"/>
      <c r="AP262" s="365"/>
      <c r="AQ262" s="365"/>
      <c r="AR262" s="365"/>
      <c r="AS262" s="365"/>
      <c r="AT262" s="365"/>
      <c r="AU262" s="365"/>
      <c r="AV262" s="365"/>
      <c r="AX262" s="95" t="str">
        <f>IFERROR(VLOOKUP(AY262,'Hoteles Participantes'!$D$1:$L$1028,9,0)," ")</f>
        <v/>
      </c>
      <c r="AY262" s="157" t="str">
        <f>'Hoteles Participantes'!D158</f>
        <v>1MTTE</v>
      </c>
      <c r="AZ262" s="95" t="str">
        <f>IF(AX262="R",VLOOKUP(AY262,'Hoteles Participantes'!$D$1:$G$1028,3,0),"N/A")</f>
        <v>N/A</v>
      </c>
      <c r="BA262" s="95" t="str">
        <f>IF(AX262="R",VLOOKUP(AY262,'Hoteles Participantes'!$D$1:$G$1028,2,0)," ")</f>
        <v xml:space="preserve"> </v>
      </c>
      <c r="BB262" s="111" t="str">
        <f>IF(AX262="R",VLOOKUP(AY262,'Hoteles Participantes'!$D$1:$K$1028,6,0)," ")</f>
        <v xml:space="preserve"> </v>
      </c>
      <c r="BC262" s="111" t="str">
        <f>IF(AX262="R",VLOOKUP(AY262,'Hoteles Participantes'!$D$1:$K$1028,7,0)," ")</f>
        <v xml:space="preserve"> </v>
      </c>
    </row>
    <row r="263" spans="2:55" s="98" customFormat="1" ht="15" customHeight="1" outlineLevel="1" x14ac:dyDescent="0.3">
      <c r="B263" s="358" t="str">
        <f t="shared" si="99"/>
        <v>N/A</v>
      </c>
      <c r="C263" s="358"/>
      <c r="D263" s="358"/>
      <c r="E263" s="358"/>
      <c r="F263" s="358"/>
      <c r="G263" s="358"/>
      <c r="H263" s="359" t="str">
        <f t="shared" si="104"/>
        <v>N/A</v>
      </c>
      <c r="I263" s="360"/>
      <c r="J263" s="361"/>
      <c r="K263" s="362" t="str">
        <f t="shared" si="105"/>
        <v>N/A</v>
      </c>
      <c r="L263" s="363"/>
      <c r="M263" s="363"/>
      <c r="N263" s="363"/>
      <c r="O263" s="363"/>
      <c r="P263" s="363"/>
      <c r="Q263" s="363"/>
      <c r="R263" s="363"/>
      <c r="S263" s="363"/>
      <c r="T263" s="363"/>
      <c r="U263" s="363"/>
      <c r="V263" s="363"/>
      <c r="W263" s="363"/>
      <c r="X263" s="363"/>
      <c r="Y263" s="363"/>
      <c r="Z263" s="363"/>
      <c r="AA263" s="363"/>
      <c r="AB263" s="363"/>
      <c r="AC263" s="363"/>
      <c r="AD263" s="364"/>
      <c r="AE263" s="365" t="str">
        <f t="shared" si="102"/>
        <v>N/A</v>
      </c>
      <c r="AF263" s="365"/>
      <c r="AG263" s="365"/>
      <c r="AH263" s="365"/>
      <c r="AI263" s="365"/>
      <c r="AJ263" s="365"/>
      <c r="AK263" s="365"/>
      <c r="AL263" s="365"/>
      <c r="AM263" s="365"/>
      <c r="AN263" s="365" t="str">
        <f t="shared" si="103"/>
        <v>N/A</v>
      </c>
      <c r="AO263" s="365"/>
      <c r="AP263" s="365"/>
      <c r="AQ263" s="365"/>
      <c r="AR263" s="365"/>
      <c r="AS263" s="365"/>
      <c r="AT263" s="365"/>
      <c r="AU263" s="365"/>
      <c r="AV263" s="365"/>
      <c r="AX263" s="95" t="str">
        <f>IFERROR(VLOOKUP(AY263,'Hoteles Participantes'!$D$1:$L$1028,9,0)," ")</f>
        <v/>
      </c>
      <c r="AY263" s="157" t="str">
        <f>'Hoteles Participantes'!D159</f>
        <v>1OACE</v>
      </c>
      <c r="AZ263" s="95" t="str">
        <f>IF(AX263="R",VLOOKUP(AY263,'Hoteles Participantes'!$D$1:$G$1028,3,0),"N/A")</f>
        <v>N/A</v>
      </c>
      <c r="BA263" s="95" t="str">
        <f>IF(AX263="R",VLOOKUP(AY263,'Hoteles Participantes'!$D$1:$G$1028,2,0)," ")</f>
        <v xml:space="preserve"> </v>
      </c>
      <c r="BB263" s="111" t="str">
        <f>IF(AX263="R",VLOOKUP(AY263,'Hoteles Participantes'!$D$1:$K$1028,6,0)," ")</f>
        <v xml:space="preserve"> </v>
      </c>
      <c r="BC263" s="111" t="str">
        <f>IF(AX263="R",VLOOKUP(AY263,'Hoteles Participantes'!$D$1:$K$1028,7,0)," ")</f>
        <v xml:space="preserve"> </v>
      </c>
    </row>
    <row r="264" spans="2:55" s="98" customFormat="1" ht="15" customHeight="1" outlineLevel="1" x14ac:dyDescent="0.3">
      <c r="B264" s="358" t="str">
        <f t="shared" si="99"/>
        <v>N/A</v>
      </c>
      <c r="C264" s="358"/>
      <c r="D264" s="358"/>
      <c r="E264" s="358"/>
      <c r="F264" s="358"/>
      <c r="G264" s="358"/>
      <c r="H264" s="359" t="str">
        <f t="shared" si="104"/>
        <v>N/A</v>
      </c>
      <c r="I264" s="360"/>
      <c r="J264" s="361"/>
      <c r="K264" s="362" t="str">
        <f t="shared" si="105"/>
        <v>N/A</v>
      </c>
      <c r="L264" s="363"/>
      <c r="M264" s="363"/>
      <c r="N264" s="363"/>
      <c r="O264" s="363"/>
      <c r="P264" s="363"/>
      <c r="Q264" s="363"/>
      <c r="R264" s="363"/>
      <c r="S264" s="363"/>
      <c r="T264" s="363"/>
      <c r="U264" s="363"/>
      <c r="V264" s="363"/>
      <c r="W264" s="363"/>
      <c r="X264" s="363"/>
      <c r="Y264" s="363"/>
      <c r="Z264" s="363"/>
      <c r="AA264" s="363"/>
      <c r="AB264" s="363"/>
      <c r="AC264" s="363"/>
      <c r="AD264" s="364"/>
      <c r="AE264" s="365" t="str">
        <f t="shared" si="102"/>
        <v>N/A</v>
      </c>
      <c r="AF264" s="365"/>
      <c r="AG264" s="365"/>
      <c r="AH264" s="365"/>
      <c r="AI264" s="365"/>
      <c r="AJ264" s="365"/>
      <c r="AK264" s="365"/>
      <c r="AL264" s="365"/>
      <c r="AM264" s="365"/>
      <c r="AN264" s="365" t="str">
        <f t="shared" si="103"/>
        <v>N/A</v>
      </c>
      <c r="AO264" s="365"/>
      <c r="AP264" s="365"/>
      <c r="AQ264" s="365"/>
      <c r="AR264" s="365"/>
      <c r="AS264" s="365"/>
      <c r="AT264" s="365"/>
      <c r="AU264" s="365"/>
      <c r="AV264" s="365"/>
      <c r="AX264" s="95" t="str">
        <f>IFERROR(VLOOKUP(AY264,'Hoteles Participantes'!$D$1:$L$1028,9,0)," ")</f>
        <v/>
      </c>
      <c r="AY264" s="157" t="str">
        <f>'Hoteles Participantes'!D160</f>
        <v>1PCCE</v>
      </c>
      <c r="AZ264" s="95" t="str">
        <f>IF(AX264="R",VLOOKUP(AY264,'Hoteles Participantes'!$D$1:$G$1028,3,0),"N/A")</f>
        <v>N/A</v>
      </c>
      <c r="BA264" s="95" t="str">
        <f>IF(AX264="R",VLOOKUP(AY264,'Hoteles Participantes'!$D$1:$G$1028,2,0)," ")</f>
        <v xml:space="preserve"> </v>
      </c>
      <c r="BB264" s="111" t="str">
        <f>IF(AX264="R",VLOOKUP(AY264,'Hoteles Participantes'!$D$1:$K$1028,6,0)," ")</f>
        <v xml:space="preserve"> </v>
      </c>
      <c r="BC264" s="111" t="str">
        <f>IF(AX264="R",VLOOKUP(AY264,'Hoteles Participantes'!$D$1:$K$1028,7,0)," ")</f>
        <v xml:space="preserve"> </v>
      </c>
    </row>
    <row r="265" spans="2:55" s="98" customFormat="1" ht="15" customHeight="1" outlineLevel="1" x14ac:dyDescent="0.3">
      <c r="B265" s="358" t="str">
        <f t="shared" si="99"/>
        <v>N/A</v>
      </c>
      <c r="C265" s="358"/>
      <c r="D265" s="358"/>
      <c r="E265" s="358"/>
      <c r="F265" s="358"/>
      <c r="G265" s="358"/>
      <c r="H265" s="359" t="str">
        <f t="shared" si="104"/>
        <v>N/A</v>
      </c>
      <c r="I265" s="360"/>
      <c r="J265" s="361"/>
      <c r="K265" s="362" t="str">
        <f t="shared" si="105"/>
        <v>N/A</v>
      </c>
      <c r="L265" s="363"/>
      <c r="M265" s="363"/>
      <c r="N265" s="363"/>
      <c r="O265" s="363"/>
      <c r="P265" s="363"/>
      <c r="Q265" s="363"/>
      <c r="R265" s="363"/>
      <c r="S265" s="363"/>
      <c r="T265" s="363"/>
      <c r="U265" s="363"/>
      <c r="V265" s="363"/>
      <c r="W265" s="363"/>
      <c r="X265" s="363"/>
      <c r="Y265" s="363"/>
      <c r="Z265" s="363"/>
      <c r="AA265" s="363"/>
      <c r="AB265" s="363"/>
      <c r="AC265" s="363"/>
      <c r="AD265" s="364"/>
      <c r="AE265" s="365" t="str">
        <f t="shared" si="102"/>
        <v>N/A</v>
      </c>
      <c r="AF265" s="365"/>
      <c r="AG265" s="365"/>
      <c r="AH265" s="365"/>
      <c r="AI265" s="365"/>
      <c r="AJ265" s="365"/>
      <c r="AK265" s="365"/>
      <c r="AL265" s="365"/>
      <c r="AM265" s="365"/>
      <c r="AN265" s="365" t="str">
        <f t="shared" si="103"/>
        <v>N/A</v>
      </c>
      <c r="AO265" s="365"/>
      <c r="AP265" s="365"/>
      <c r="AQ265" s="365"/>
      <c r="AR265" s="365"/>
      <c r="AS265" s="365"/>
      <c r="AT265" s="365"/>
      <c r="AU265" s="365"/>
      <c r="AV265" s="365"/>
      <c r="AX265" s="95" t="str">
        <f>IFERROR(VLOOKUP(AY265,'Hoteles Participantes'!$D$1:$L$1028,9,0)," ")</f>
        <v/>
      </c>
      <c r="AY265" s="157" t="str">
        <f>'Hoteles Participantes'!D161</f>
        <v>1PUFI</v>
      </c>
      <c r="AZ265" s="95" t="str">
        <f>IF(AX265="R",VLOOKUP(AY265,'Hoteles Participantes'!$D$1:$G$1028,3,0),"N/A")</f>
        <v>N/A</v>
      </c>
      <c r="BA265" s="95" t="str">
        <f>IF(AX265="R",VLOOKUP(AY265,'Hoteles Participantes'!$D$1:$G$1028,2,0)," ")</f>
        <v xml:space="preserve"> </v>
      </c>
      <c r="BB265" s="111" t="str">
        <f>IF(AX265="R",VLOOKUP(AY265,'Hoteles Participantes'!$D$1:$K$1028,6,0)," ")</f>
        <v xml:space="preserve"> </v>
      </c>
      <c r="BC265" s="111" t="str">
        <f>IF(AX265="R",VLOOKUP(AY265,'Hoteles Participantes'!$D$1:$K$1028,7,0)," ")</f>
        <v xml:space="preserve"> </v>
      </c>
    </row>
    <row r="266" spans="2:55" s="98" customFormat="1" ht="15" customHeight="1" outlineLevel="1" x14ac:dyDescent="0.3">
      <c r="B266" s="358" t="str">
        <f t="shared" si="99"/>
        <v>N/A</v>
      </c>
      <c r="C266" s="358"/>
      <c r="D266" s="358"/>
      <c r="E266" s="358"/>
      <c r="F266" s="358"/>
      <c r="G266" s="358"/>
      <c r="H266" s="359" t="str">
        <f t="shared" si="104"/>
        <v>N/A</v>
      </c>
      <c r="I266" s="360"/>
      <c r="J266" s="361"/>
      <c r="K266" s="362" t="str">
        <f t="shared" si="105"/>
        <v>N/A</v>
      </c>
      <c r="L266" s="363"/>
      <c r="M266" s="363"/>
      <c r="N266" s="363"/>
      <c r="O266" s="363"/>
      <c r="P266" s="363"/>
      <c r="Q266" s="363"/>
      <c r="R266" s="363"/>
      <c r="S266" s="363"/>
      <c r="T266" s="363"/>
      <c r="U266" s="363"/>
      <c r="V266" s="363"/>
      <c r="W266" s="363"/>
      <c r="X266" s="363"/>
      <c r="Y266" s="363"/>
      <c r="Z266" s="363"/>
      <c r="AA266" s="363"/>
      <c r="AB266" s="363"/>
      <c r="AC266" s="363"/>
      <c r="AD266" s="364"/>
      <c r="AE266" s="365" t="str">
        <f t="shared" si="102"/>
        <v>N/A</v>
      </c>
      <c r="AF266" s="365"/>
      <c r="AG266" s="365"/>
      <c r="AH266" s="365"/>
      <c r="AI266" s="365"/>
      <c r="AJ266" s="365"/>
      <c r="AK266" s="365"/>
      <c r="AL266" s="365"/>
      <c r="AM266" s="365"/>
      <c r="AN266" s="365" t="str">
        <f t="shared" si="103"/>
        <v>N/A</v>
      </c>
      <c r="AO266" s="365"/>
      <c r="AP266" s="365"/>
      <c r="AQ266" s="365"/>
      <c r="AR266" s="365"/>
      <c r="AS266" s="365"/>
      <c r="AT266" s="365"/>
      <c r="AU266" s="365"/>
      <c r="AV266" s="365"/>
      <c r="AX266" s="95" t="str">
        <f>IFERROR(VLOOKUP(AY266,'Hoteles Participantes'!$D$1:$L$1028,9,0)," ")</f>
        <v/>
      </c>
      <c r="AY266" s="157" t="str">
        <f>'Hoteles Participantes'!D162</f>
        <v>1PUSR</v>
      </c>
      <c r="AZ266" s="95" t="str">
        <f>IF(AX266="R",VLOOKUP(AY266,'Hoteles Participantes'!$D$1:$G$1028,3,0),"N/A")</f>
        <v>N/A</v>
      </c>
      <c r="BA266" s="95" t="str">
        <f>IF(AX266="R",VLOOKUP(AY266,'Hoteles Participantes'!$D$1:$G$1028,2,0)," ")</f>
        <v xml:space="preserve"> </v>
      </c>
      <c r="BB266" s="111" t="str">
        <f>IF(AX266="R",VLOOKUP(AY266,'Hoteles Participantes'!$D$1:$K$1028,6,0)," ")</f>
        <v xml:space="preserve"> </v>
      </c>
      <c r="BC266" s="111" t="str">
        <f>IF(AX266="R",VLOOKUP(AY266,'Hoteles Participantes'!$D$1:$K$1028,7,0)," ")</f>
        <v xml:space="preserve"> </v>
      </c>
    </row>
    <row r="267" spans="2:55" s="98" customFormat="1" ht="15" customHeight="1" outlineLevel="1" x14ac:dyDescent="0.3">
      <c r="B267" s="358" t="str">
        <f t="shared" si="99"/>
        <v>N/A</v>
      </c>
      <c r="C267" s="358"/>
      <c r="D267" s="358"/>
      <c r="E267" s="358"/>
      <c r="F267" s="358"/>
      <c r="G267" s="358"/>
      <c r="H267" s="359" t="str">
        <f t="shared" si="104"/>
        <v>N/A</v>
      </c>
      <c r="I267" s="360"/>
      <c r="J267" s="361"/>
      <c r="K267" s="362" t="str">
        <f t="shared" si="105"/>
        <v>N/A</v>
      </c>
      <c r="L267" s="363"/>
      <c r="M267" s="363"/>
      <c r="N267" s="363"/>
      <c r="O267" s="363"/>
      <c r="P267" s="363"/>
      <c r="Q267" s="363"/>
      <c r="R267" s="363"/>
      <c r="S267" s="363"/>
      <c r="T267" s="363"/>
      <c r="U267" s="363"/>
      <c r="V267" s="363"/>
      <c r="W267" s="363"/>
      <c r="X267" s="363"/>
      <c r="Y267" s="363"/>
      <c r="Z267" s="363"/>
      <c r="AA267" s="363"/>
      <c r="AB267" s="363"/>
      <c r="AC267" s="363"/>
      <c r="AD267" s="364"/>
      <c r="AE267" s="365" t="str">
        <f t="shared" si="102"/>
        <v>N/A</v>
      </c>
      <c r="AF267" s="365"/>
      <c r="AG267" s="365"/>
      <c r="AH267" s="365"/>
      <c r="AI267" s="365"/>
      <c r="AJ267" s="365"/>
      <c r="AK267" s="365"/>
      <c r="AL267" s="365"/>
      <c r="AM267" s="365"/>
      <c r="AN267" s="365" t="str">
        <f t="shared" si="103"/>
        <v>N/A</v>
      </c>
      <c r="AO267" s="365"/>
      <c r="AP267" s="365"/>
      <c r="AQ267" s="365"/>
      <c r="AR267" s="365"/>
      <c r="AS267" s="365"/>
      <c r="AT267" s="365"/>
      <c r="AU267" s="365"/>
      <c r="AV267" s="365"/>
      <c r="AX267" s="95" t="str">
        <f>IFERROR(VLOOKUP(AY267,'Hoteles Participantes'!$D$1:$L$1028,9,0)," ")</f>
        <v/>
      </c>
      <c r="AY267" s="157" t="str">
        <f>'Hoteles Participantes'!D163</f>
        <v>1PUPE</v>
      </c>
      <c r="AZ267" s="95" t="str">
        <f>IF(AX267="R",VLOOKUP(AY267,'Hoteles Participantes'!$D$1:$G$1028,3,0),"N/A")</f>
        <v>N/A</v>
      </c>
      <c r="BA267" s="95" t="str">
        <f>IF(AX267="R",VLOOKUP(AY267,'Hoteles Participantes'!$D$1:$G$1028,2,0)," ")</f>
        <v xml:space="preserve"> </v>
      </c>
      <c r="BB267" s="111" t="str">
        <f>IF(AX267="R",VLOOKUP(AY267,'Hoteles Participantes'!$D$1:$K$1028,6,0)," ")</f>
        <v xml:space="preserve"> </v>
      </c>
      <c r="BC267" s="111" t="str">
        <f>IF(AX267="R",VLOOKUP(AY267,'Hoteles Participantes'!$D$1:$K$1028,7,0)," ")</f>
        <v xml:space="preserve"> </v>
      </c>
    </row>
    <row r="268" spans="2:55" s="98" customFormat="1" ht="15" customHeight="1" outlineLevel="1" x14ac:dyDescent="0.3">
      <c r="B268" s="358" t="str">
        <f t="shared" si="99"/>
        <v>N/A</v>
      </c>
      <c r="C268" s="358"/>
      <c r="D268" s="358"/>
      <c r="E268" s="358"/>
      <c r="F268" s="358"/>
      <c r="G268" s="358"/>
      <c r="H268" s="359" t="str">
        <f t="shared" si="104"/>
        <v>N/A</v>
      </c>
      <c r="I268" s="360"/>
      <c r="J268" s="361"/>
      <c r="K268" s="362" t="str">
        <f t="shared" si="105"/>
        <v>N/A</v>
      </c>
      <c r="L268" s="363"/>
      <c r="M268" s="363"/>
      <c r="N268" s="363"/>
      <c r="O268" s="363"/>
      <c r="P268" s="363"/>
      <c r="Q268" s="363"/>
      <c r="R268" s="363"/>
      <c r="S268" s="363"/>
      <c r="T268" s="363"/>
      <c r="U268" s="363"/>
      <c r="V268" s="363"/>
      <c r="W268" s="363"/>
      <c r="X268" s="363"/>
      <c r="Y268" s="363"/>
      <c r="Z268" s="363"/>
      <c r="AA268" s="363"/>
      <c r="AB268" s="363"/>
      <c r="AC268" s="363"/>
      <c r="AD268" s="364"/>
      <c r="AE268" s="365" t="str">
        <f t="shared" si="102"/>
        <v>N/A</v>
      </c>
      <c r="AF268" s="365"/>
      <c r="AG268" s="365"/>
      <c r="AH268" s="365"/>
      <c r="AI268" s="365"/>
      <c r="AJ268" s="365"/>
      <c r="AK268" s="365"/>
      <c r="AL268" s="365"/>
      <c r="AM268" s="365"/>
      <c r="AN268" s="365" t="str">
        <f t="shared" si="103"/>
        <v>N/A</v>
      </c>
      <c r="AO268" s="365"/>
      <c r="AP268" s="365"/>
      <c r="AQ268" s="365"/>
      <c r="AR268" s="365"/>
      <c r="AS268" s="365"/>
      <c r="AT268" s="365"/>
      <c r="AU268" s="365"/>
      <c r="AV268" s="365"/>
      <c r="AX268" s="95" t="str">
        <f>IFERROR(VLOOKUP(AY268,'Hoteles Participantes'!$D$1:$L$1028,9,0)," ")</f>
        <v/>
      </c>
      <c r="AY268" s="157" t="str">
        <f>'Hoteles Participantes'!D164</f>
        <v>1PVAP</v>
      </c>
      <c r="AZ268" s="95" t="str">
        <f>IF(AX268="R",VLOOKUP(AY268,'Hoteles Participantes'!$D$1:$G$1028,3,0),"N/A")</f>
        <v>N/A</v>
      </c>
      <c r="BA268" s="95" t="str">
        <f>IF(AX268="R",VLOOKUP(AY268,'Hoteles Participantes'!$D$1:$G$1028,2,0)," ")</f>
        <v xml:space="preserve"> </v>
      </c>
      <c r="BB268" s="111" t="str">
        <f>IF(AX268="R",VLOOKUP(AY268,'Hoteles Participantes'!$D$1:$K$1028,6,0)," ")</f>
        <v xml:space="preserve"> </v>
      </c>
      <c r="BC268" s="111" t="str">
        <f>IF(AX268="R",VLOOKUP(AY268,'Hoteles Participantes'!$D$1:$K$1028,7,0)," ")</f>
        <v xml:space="preserve"> </v>
      </c>
    </row>
    <row r="269" spans="2:55" s="98" customFormat="1" ht="15" customHeight="1" outlineLevel="1" x14ac:dyDescent="0.3">
      <c r="B269" s="358" t="str">
        <f t="shared" si="99"/>
        <v>N/A</v>
      </c>
      <c r="C269" s="358"/>
      <c r="D269" s="358"/>
      <c r="E269" s="358"/>
      <c r="F269" s="358"/>
      <c r="G269" s="358"/>
      <c r="H269" s="359" t="str">
        <f t="shared" si="104"/>
        <v>N/A</v>
      </c>
      <c r="I269" s="360"/>
      <c r="J269" s="361"/>
      <c r="K269" s="362" t="str">
        <f t="shared" si="105"/>
        <v>N/A</v>
      </c>
      <c r="L269" s="363"/>
      <c r="M269" s="363"/>
      <c r="N269" s="363"/>
      <c r="O269" s="363"/>
      <c r="P269" s="363"/>
      <c r="Q269" s="363"/>
      <c r="R269" s="363"/>
      <c r="S269" s="363"/>
      <c r="T269" s="363"/>
      <c r="U269" s="363"/>
      <c r="V269" s="363"/>
      <c r="W269" s="363"/>
      <c r="X269" s="363"/>
      <c r="Y269" s="363"/>
      <c r="Z269" s="363"/>
      <c r="AA269" s="363"/>
      <c r="AB269" s="363"/>
      <c r="AC269" s="363"/>
      <c r="AD269" s="364"/>
      <c r="AE269" s="365" t="str">
        <f t="shared" si="102"/>
        <v>N/A</v>
      </c>
      <c r="AF269" s="365"/>
      <c r="AG269" s="365"/>
      <c r="AH269" s="365"/>
      <c r="AI269" s="365"/>
      <c r="AJ269" s="365"/>
      <c r="AK269" s="365"/>
      <c r="AL269" s="365"/>
      <c r="AM269" s="365"/>
      <c r="AN269" s="365" t="str">
        <f t="shared" si="103"/>
        <v>N/A</v>
      </c>
      <c r="AO269" s="365"/>
      <c r="AP269" s="365"/>
      <c r="AQ269" s="365"/>
      <c r="AR269" s="365"/>
      <c r="AS269" s="365"/>
      <c r="AT269" s="365"/>
      <c r="AU269" s="365"/>
      <c r="AV269" s="365"/>
      <c r="AX269" s="95" t="str">
        <f>IFERROR(VLOOKUP(AY269,'Hoteles Participantes'!$D$1:$L$1028,9,0)," ")</f>
        <v/>
      </c>
      <c r="AY269" s="157" t="str">
        <f>'Hoteles Participantes'!D165</f>
        <v>1QOAP</v>
      </c>
      <c r="AZ269" s="95" t="str">
        <f>IF(AX269="R",VLOOKUP(AY269,'Hoteles Participantes'!$D$1:$G$1028,3,0),"N/A")</f>
        <v>N/A</v>
      </c>
      <c r="BA269" s="95" t="str">
        <f>IF(AX269="R",VLOOKUP(AY269,'Hoteles Participantes'!$D$1:$G$1028,2,0)," ")</f>
        <v xml:space="preserve"> </v>
      </c>
      <c r="BB269" s="111" t="str">
        <f>IF(AX269="R",VLOOKUP(AY269,'Hoteles Participantes'!$D$1:$K$1028,6,0)," ")</f>
        <v xml:space="preserve"> </v>
      </c>
      <c r="BC269" s="111" t="str">
        <f>IF(AX269="R",VLOOKUP(AY269,'Hoteles Participantes'!$D$1:$K$1028,7,0)," ")</f>
        <v xml:space="preserve"> </v>
      </c>
    </row>
    <row r="270" spans="2:55" s="98" customFormat="1" ht="15" customHeight="1" outlineLevel="1" x14ac:dyDescent="0.3">
      <c r="B270" s="358" t="str">
        <f t="shared" si="99"/>
        <v>N/A</v>
      </c>
      <c r="C270" s="358"/>
      <c r="D270" s="358"/>
      <c r="E270" s="358"/>
      <c r="F270" s="358"/>
      <c r="G270" s="358"/>
      <c r="H270" s="359" t="str">
        <f t="shared" si="104"/>
        <v>N/A</v>
      </c>
      <c r="I270" s="360"/>
      <c r="J270" s="361"/>
      <c r="K270" s="362" t="str">
        <f t="shared" si="105"/>
        <v>N/A</v>
      </c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363"/>
      <c r="Z270" s="363"/>
      <c r="AA270" s="363"/>
      <c r="AB270" s="363"/>
      <c r="AC270" s="363"/>
      <c r="AD270" s="364"/>
      <c r="AE270" s="365" t="str">
        <f t="shared" si="102"/>
        <v>N/A</v>
      </c>
      <c r="AF270" s="365"/>
      <c r="AG270" s="365"/>
      <c r="AH270" s="365"/>
      <c r="AI270" s="365"/>
      <c r="AJ270" s="365"/>
      <c r="AK270" s="365"/>
      <c r="AL270" s="365"/>
      <c r="AM270" s="365"/>
      <c r="AN270" s="365" t="str">
        <f t="shared" si="103"/>
        <v>N/A</v>
      </c>
      <c r="AO270" s="365"/>
      <c r="AP270" s="365"/>
      <c r="AQ270" s="365"/>
      <c r="AR270" s="365"/>
      <c r="AS270" s="365"/>
      <c r="AT270" s="365"/>
      <c r="AU270" s="365"/>
      <c r="AV270" s="365"/>
      <c r="AX270" s="95" t="str">
        <f>IFERROR(VLOOKUP(AY270,'Hoteles Participantes'!$D$1:$L$1028,9,0)," ")</f>
        <v/>
      </c>
      <c r="AY270" s="157" t="str">
        <f>'Hoteles Participantes'!D166</f>
        <v>1QOCS</v>
      </c>
      <c r="AZ270" s="95" t="str">
        <f>IF(AX270="R",VLOOKUP(AY270,'Hoteles Participantes'!$D$1:$G$1028,3,0),"N/A")</f>
        <v>N/A</v>
      </c>
      <c r="BA270" s="95" t="str">
        <f>IF(AX270="R",VLOOKUP(AY270,'Hoteles Participantes'!$D$1:$G$1028,2,0)," ")</f>
        <v xml:space="preserve"> </v>
      </c>
      <c r="BB270" s="111" t="str">
        <f>IF(AX270="R",VLOOKUP(AY270,'Hoteles Participantes'!$D$1:$K$1028,6,0)," ")</f>
        <v xml:space="preserve"> </v>
      </c>
      <c r="BC270" s="111" t="str">
        <f>IF(AX270="R",VLOOKUP(AY270,'Hoteles Participantes'!$D$1:$K$1028,7,0)," ")</f>
        <v xml:space="preserve"> </v>
      </c>
    </row>
    <row r="271" spans="2:55" s="98" customFormat="1" ht="15" customHeight="1" outlineLevel="1" x14ac:dyDescent="0.3">
      <c r="B271" s="358" t="str">
        <f t="shared" ref="B271:B273" si="106">IF(AX271="R",AZ271,"N/A")</f>
        <v>N/A</v>
      </c>
      <c r="C271" s="358"/>
      <c r="D271" s="358"/>
      <c r="E271" s="358"/>
      <c r="F271" s="358"/>
      <c r="G271" s="358"/>
      <c r="H271" s="359" t="str">
        <f t="shared" si="104"/>
        <v>N/A</v>
      </c>
      <c r="I271" s="360"/>
      <c r="J271" s="361"/>
      <c r="K271" s="362" t="str">
        <f t="shared" si="105"/>
        <v>N/A</v>
      </c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  <c r="X271" s="363"/>
      <c r="Y271" s="363"/>
      <c r="Z271" s="363"/>
      <c r="AA271" s="363"/>
      <c r="AB271" s="363"/>
      <c r="AC271" s="363"/>
      <c r="AD271" s="364"/>
      <c r="AE271" s="365" t="str">
        <f t="shared" ref="AE271:AE273" si="107">IF(AX271="R",BB271,"N/A")</f>
        <v>N/A</v>
      </c>
      <c r="AF271" s="365"/>
      <c r="AG271" s="365"/>
      <c r="AH271" s="365"/>
      <c r="AI271" s="365"/>
      <c r="AJ271" s="365"/>
      <c r="AK271" s="365"/>
      <c r="AL271" s="365"/>
      <c r="AM271" s="365"/>
      <c r="AN271" s="365" t="str">
        <f t="shared" ref="AN271:AN273" si="108">IF(AX271="R",BC271,"N/A")</f>
        <v>N/A</v>
      </c>
      <c r="AO271" s="365"/>
      <c r="AP271" s="365"/>
      <c r="AQ271" s="365"/>
      <c r="AR271" s="365"/>
      <c r="AS271" s="365"/>
      <c r="AT271" s="365"/>
      <c r="AU271" s="365"/>
      <c r="AV271" s="365"/>
      <c r="AX271" s="95" t="str">
        <f>IFERROR(VLOOKUP(AY271,'Hoteles Participantes'!$D$1:$L$1028,9,0)," ")</f>
        <v/>
      </c>
      <c r="AY271" s="157" t="str">
        <f>'Hoteles Participantes'!D167</f>
        <v>1QOPG</v>
      </c>
      <c r="AZ271" s="95" t="str">
        <f>IF(AX271="R",VLOOKUP(AY271,'Hoteles Participantes'!$D$1:$G$1028,3,0),"N/A")</f>
        <v>N/A</v>
      </c>
      <c r="BA271" s="95" t="str">
        <f>IF(AX271="R",VLOOKUP(AY271,'Hoteles Participantes'!$D$1:$G$1028,2,0)," ")</f>
        <v xml:space="preserve"> </v>
      </c>
      <c r="BB271" s="111" t="str">
        <f>IF(AX271="R",VLOOKUP(AY271,'Hoteles Participantes'!$D$1:$K$1028,6,0)," ")</f>
        <v xml:space="preserve"> </v>
      </c>
      <c r="BC271" s="111" t="str">
        <f>IF(AX271="R",VLOOKUP(AY271,'Hoteles Participantes'!$D$1:$K$1028,7,0)," ")</f>
        <v xml:space="preserve"> </v>
      </c>
    </row>
    <row r="272" spans="2:55" s="98" customFormat="1" ht="15" customHeight="1" outlineLevel="1" x14ac:dyDescent="0.3">
      <c r="B272" s="358" t="str">
        <f t="shared" si="106"/>
        <v>N/A</v>
      </c>
      <c r="C272" s="358"/>
      <c r="D272" s="358"/>
      <c r="E272" s="358"/>
      <c r="F272" s="358"/>
      <c r="G272" s="358"/>
      <c r="H272" s="359" t="str">
        <f t="shared" si="104"/>
        <v>N/A</v>
      </c>
      <c r="I272" s="360"/>
      <c r="J272" s="361"/>
      <c r="K272" s="362" t="str">
        <f t="shared" si="105"/>
        <v>N/A</v>
      </c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  <c r="X272" s="363"/>
      <c r="Y272" s="363"/>
      <c r="Z272" s="363"/>
      <c r="AA272" s="363"/>
      <c r="AB272" s="363"/>
      <c r="AC272" s="363"/>
      <c r="AD272" s="364"/>
      <c r="AE272" s="365" t="str">
        <f t="shared" si="107"/>
        <v>N/A</v>
      </c>
      <c r="AF272" s="365"/>
      <c r="AG272" s="365"/>
      <c r="AH272" s="365"/>
      <c r="AI272" s="365"/>
      <c r="AJ272" s="365"/>
      <c r="AK272" s="365"/>
      <c r="AL272" s="365"/>
      <c r="AM272" s="365"/>
      <c r="AN272" s="365" t="str">
        <f t="shared" si="108"/>
        <v>N/A</v>
      </c>
      <c r="AO272" s="365"/>
      <c r="AP272" s="365"/>
      <c r="AQ272" s="365"/>
      <c r="AR272" s="365"/>
      <c r="AS272" s="365"/>
      <c r="AT272" s="365"/>
      <c r="AU272" s="365"/>
      <c r="AV272" s="365"/>
      <c r="AX272" s="95" t="str">
        <f>IFERROR(VLOOKUP(AY272,'Hoteles Participantes'!$D$1:$L$1028,9,0)," ")</f>
        <v/>
      </c>
      <c r="AY272" s="157" t="str">
        <f>'Hoteles Participantes'!D168</f>
        <v>1REVA</v>
      </c>
      <c r="AZ272" s="95" t="str">
        <f>IF(AX272="R",VLOOKUP(AY272,'Hoteles Participantes'!$D$1:$G$1028,3,0),"N/A")</f>
        <v>N/A</v>
      </c>
      <c r="BA272" s="95" t="str">
        <f>IF(AX272="R",VLOOKUP(AY272,'Hoteles Participantes'!$D$1:$G$1028,2,0)," ")</f>
        <v xml:space="preserve"> </v>
      </c>
      <c r="BB272" s="111" t="str">
        <f>IF(AX272="R",VLOOKUP(AY272,'Hoteles Participantes'!$D$1:$K$1028,6,0)," ")</f>
        <v xml:space="preserve"> </v>
      </c>
      <c r="BC272" s="111" t="str">
        <f>IF(AX272="R",VLOOKUP(AY272,'Hoteles Participantes'!$D$1:$K$1028,7,0)," ")</f>
        <v xml:space="preserve"> </v>
      </c>
    </row>
    <row r="273" spans="2:55" s="98" customFormat="1" ht="15" customHeight="1" outlineLevel="1" x14ac:dyDescent="0.3">
      <c r="B273" s="358" t="str">
        <f t="shared" si="106"/>
        <v>N/A</v>
      </c>
      <c r="C273" s="358"/>
      <c r="D273" s="358"/>
      <c r="E273" s="358"/>
      <c r="F273" s="358"/>
      <c r="G273" s="358"/>
      <c r="H273" s="359" t="str">
        <f t="shared" si="104"/>
        <v>N/A</v>
      </c>
      <c r="I273" s="360"/>
      <c r="J273" s="361"/>
      <c r="K273" s="362" t="str">
        <f t="shared" si="105"/>
        <v>N/A</v>
      </c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  <c r="X273" s="363"/>
      <c r="Y273" s="363"/>
      <c r="Z273" s="363"/>
      <c r="AA273" s="363"/>
      <c r="AB273" s="363"/>
      <c r="AC273" s="363"/>
      <c r="AD273" s="364"/>
      <c r="AE273" s="365" t="str">
        <f t="shared" si="107"/>
        <v>N/A</v>
      </c>
      <c r="AF273" s="365"/>
      <c r="AG273" s="365"/>
      <c r="AH273" s="365"/>
      <c r="AI273" s="365"/>
      <c r="AJ273" s="365"/>
      <c r="AK273" s="365"/>
      <c r="AL273" s="365"/>
      <c r="AM273" s="365"/>
      <c r="AN273" s="365" t="str">
        <f t="shared" si="108"/>
        <v>N/A</v>
      </c>
      <c r="AO273" s="365"/>
      <c r="AP273" s="365"/>
      <c r="AQ273" s="365"/>
      <c r="AR273" s="365"/>
      <c r="AS273" s="365"/>
      <c r="AT273" s="365"/>
      <c r="AU273" s="365"/>
      <c r="AV273" s="365"/>
      <c r="AX273" s="95" t="str">
        <f>IFERROR(VLOOKUP(AY273,'Hoteles Participantes'!$D$1:$L$1028,9,0)," ")</f>
        <v/>
      </c>
      <c r="AY273" s="157" t="str">
        <f>'Hoteles Participantes'!D169</f>
        <v>1SLMO</v>
      </c>
      <c r="AZ273" s="95" t="str">
        <f>IF(AX273="R",VLOOKUP(AY273,'Hoteles Participantes'!$D$1:$G$1028,3,0),"N/A")</f>
        <v>N/A</v>
      </c>
      <c r="BA273" s="95" t="str">
        <f>IF(AX273="R",VLOOKUP(AY273,'Hoteles Participantes'!$D$1:$G$1028,2,0)," ")</f>
        <v xml:space="preserve"> </v>
      </c>
      <c r="BB273" s="111" t="str">
        <f>IF(AX273="R",VLOOKUP(AY273,'Hoteles Participantes'!$D$1:$K$1028,6,0)," ")</f>
        <v xml:space="preserve"> </v>
      </c>
      <c r="BC273" s="111" t="str">
        <f>IF(AX273="R",VLOOKUP(AY273,'Hoteles Participantes'!$D$1:$K$1028,7,0)," ")</f>
        <v xml:space="preserve"> </v>
      </c>
    </row>
    <row r="274" spans="2:55" s="98" customFormat="1" ht="15" customHeight="1" outlineLevel="1" x14ac:dyDescent="0.3">
      <c r="B274" s="358" t="str">
        <f t="shared" si="99"/>
        <v>N/A</v>
      </c>
      <c r="C274" s="358"/>
      <c r="D274" s="358"/>
      <c r="E274" s="358"/>
      <c r="F274" s="358"/>
      <c r="G274" s="358"/>
      <c r="H274" s="359" t="str">
        <f t="shared" si="104"/>
        <v>N/A</v>
      </c>
      <c r="I274" s="360"/>
      <c r="J274" s="361"/>
      <c r="K274" s="362" t="str">
        <f t="shared" si="105"/>
        <v>N/A</v>
      </c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  <c r="X274" s="363"/>
      <c r="Y274" s="363"/>
      <c r="Z274" s="363"/>
      <c r="AA274" s="363"/>
      <c r="AB274" s="363"/>
      <c r="AC274" s="363"/>
      <c r="AD274" s="364"/>
      <c r="AE274" s="365" t="str">
        <f t="shared" si="102"/>
        <v>N/A</v>
      </c>
      <c r="AF274" s="365"/>
      <c r="AG274" s="365"/>
      <c r="AH274" s="365"/>
      <c r="AI274" s="365"/>
      <c r="AJ274" s="365"/>
      <c r="AK274" s="365"/>
      <c r="AL274" s="365"/>
      <c r="AM274" s="365"/>
      <c r="AN274" s="365" t="str">
        <f t="shared" si="103"/>
        <v>N/A</v>
      </c>
      <c r="AO274" s="365"/>
      <c r="AP274" s="365"/>
      <c r="AQ274" s="365"/>
      <c r="AR274" s="365"/>
      <c r="AS274" s="365"/>
      <c r="AT274" s="365"/>
      <c r="AU274" s="365"/>
      <c r="AV274" s="365"/>
      <c r="AX274" s="95" t="str">
        <f>IFERROR(VLOOKUP(AY274,'Hoteles Participantes'!$D$1:$L$1028,9,0)," ")</f>
        <v/>
      </c>
      <c r="AY274" s="157" t="str">
        <f>'Hoteles Participantes'!D170</f>
        <v>1SAMR</v>
      </c>
      <c r="AZ274" s="95" t="str">
        <f>IF(AX274="R",VLOOKUP(AY274,'Hoteles Participantes'!$D$1:$G$1028,3,0),"N/A")</f>
        <v>N/A</v>
      </c>
      <c r="BA274" s="95" t="str">
        <f>IF(AX274="R",VLOOKUP(AY274,'Hoteles Participantes'!$D$1:$G$1028,2,0)," ")</f>
        <v xml:space="preserve"> </v>
      </c>
      <c r="BB274" s="111" t="str">
        <f>IF(AX274="R",VLOOKUP(AY274,'Hoteles Participantes'!$D$1:$K$1028,6,0)," ")</f>
        <v xml:space="preserve"> </v>
      </c>
      <c r="BC274" s="111" t="str">
        <f>IF(AX274="R",VLOOKUP(AY274,'Hoteles Participantes'!$D$1:$K$1028,7,0)," ")</f>
        <v xml:space="preserve"> </v>
      </c>
    </row>
    <row r="275" spans="2:55" s="98" customFormat="1" ht="15" customHeight="1" outlineLevel="1" x14ac:dyDescent="0.3">
      <c r="B275" s="358" t="str">
        <f t="shared" si="99"/>
        <v>N/A</v>
      </c>
      <c r="C275" s="358"/>
      <c r="D275" s="358"/>
      <c r="E275" s="358"/>
      <c r="F275" s="358"/>
      <c r="G275" s="358"/>
      <c r="H275" s="359" t="str">
        <f t="shared" si="104"/>
        <v>N/A</v>
      </c>
      <c r="I275" s="360"/>
      <c r="J275" s="361"/>
      <c r="K275" s="362" t="str">
        <f t="shared" si="105"/>
        <v>N/A</v>
      </c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  <c r="X275" s="363"/>
      <c r="Y275" s="363"/>
      <c r="Z275" s="363"/>
      <c r="AA275" s="363"/>
      <c r="AB275" s="363"/>
      <c r="AC275" s="363"/>
      <c r="AD275" s="364"/>
      <c r="AE275" s="365" t="str">
        <f t="shared" si="102"/>
        <v>N/A</v>
      </c>
      <c r="AF275" s="365"/>
      <c r="AG275" s="365"/>
      <c r="AH275" s="365"/>
      <c r="AI275" s="365"/>
      <c r="AJ275" s="365"/>
      <c r="AK275" s="365"/>
      <c r="AL275" s="365"/>
      <c r="AM275" s="365"/>
      <c r="AN275" s="365" t="str">
        <f t="shared" si="103"/>
        <v>N/A</v>
      </c>
      <c r="AO275" s="365"/>
      <c r="AP275" s="365"/>
      <c r="AQ275" s="365"/>
      <c r="AR275" s="365"/>
      <c r="AS275" s="365"/>
      <c r="AT275" s="365"/>
      <c r="AU275" s="365"/>
      <c r="AV275" s="365"/>
      <c r="AX275" s="95" t="str">
        <f>IFERROR(VLOOKUP(AY275,'Hoteles Participantes'!$D$1:$L$1028,9,0)," ")</f>
        <v/>
      </c>
      <c r="AY275" s="157" t="str">
        <f>'Hoteles Participantes'!D171</f>
        <v>1SADE</v>
      </c>
      <c r="AZ275" s="95" t="str">
        <f>IF(AX275="R",VLOOKUP(AY275,'Hoteles Participantes'!$D$1:$G$1028,3,0),"N/A")</f>
        <v>N/A</v>
      </c>
      <c r="BA275" s="95" t="str">
        <f>IF(AX275="R",VLOOKUP(AY275,'Hoteles Participantes'!$D$1:$G$1028,2,0)," ")</f>
        <v xml:space="preserve"> </v>
      </c>
      <c r="BB275" s="111" t="str">
        <f>IF(AX275="R",VLOOKUP(AY275,'Hoteles Participantes'!$D$1:$K$1028,6,0)," ")</f>
        <v xml:space="preserve"> </v>
      </c>
      <c r="BC275" s="111" t="str">
        <f>IF(AX275="R",VLOOKUP(AY275,'Hoteles Participantes'!$D$1:$K$1028,7,0)," ")</f>
        <v xml:space="preserve"> </v>
      </c>
    </row>
    <row r="276" spans="2:55" s="98" customFormat="1" ht="15" customHeight="1" outlineLevel="1" x14ac:dyDescent="0.3">
      <c r="B276" s="358" t="str">
        <f t="shared" si="99"/>
        <v>N/A</v>
      </c>
      <c r="C276" s="358"/>
      <c r="D276" s="358"/>
      <c r="E276" s="358"/>
      <c r="F276" s="358"/>
      <c r="G276" s="358"/>
      <c r="H276" s="359" t="str">
        <f t="shared" si="104"/>
        <v>N/A</v>
      </c>
      <c r="I276" s="360"/>
      <c r="J276" s="361"/>
      <c r="K276" s="362" t="str">
        <f t="shared" si="105"/>
        <v>N/A</v>
      </c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363"/>
      <c r="Z276" s="363"/>
      <c r="AA276" s="363"/>
      <c r="AB276" s="363"/>
      <c r="AC276" s="363"/>
      <c r="AD276" s="364"/>
      <c r="AE276" s="365" t="str">
        <f t="shared" si="102"/>
        <v>N/A</v>
      </c>
      <c r="AF276" s="365"/>
      <c r="AG276" s="365"/>
      <c r="AH276" s="365"/>
      <c r="AI276" s="365"/>
      <c r="AJ276" s="365"/>
      <c r="AK276" s="365"/>
      <c r="AL276" s="365"/>
      <c r="AM276" s="365"/>
      <c r="AN276" s="365" t="str">
        <f t="shared" si="103"/>
        <v>N/A</v>
      </c>
      <c r="AO276" s="365"/>
      <c r="AP276" s="365"/>
      <c r="AQ276" s="365"/>
      <c r="AR276" s="365"/>
      <c r="AS276" s="365"/>
      <c r="AT276" s="365"/>
      <c r="AU276" s="365"/>
      <c r="AV276" s="365"/>
      <c r="AX276" s="95" t="str">
        <f>IFERROR(VLOOKUP(AY276,'Hoteles Participantes'!$D$1:$L$1028,9,0)," ")</f>
        <v/>
      </c>
      <c r="AY276" s="157" t="str">
        <f>'Hoteles Participantes'!D172</f>
        <v>1SLGL</v>
      </c>
      <c r="AZ276" s="95" t="str">
        <f>IF(AX276="R",VLOOKUP(AY276,'Hoteles Participantes'!$D$1:$G$1028,3,0),"N/A")</f>
        <v>N/A</v>
      </c>
      <c r="BA276" s="95" t="str">
        <f>IF(AX276="R",VLOOKUP(AY276,'Hoteles Participantes'!$D$1:$G$1028,2,0)," ")</f>
        <v xml:space="preserve"> </v>
      </c>
      <c r="BB276" s="111" t="str">
        <f>IF(AX276="R",VLOOKUP(AY276,'Hoteles Participantes'!$D$1:$K$1028,6,0)," ")</f>
        <v xml:space="preserve"> </v>
      </c>
      <c r="BC276" s="111" t="str">
        <f>IF(AX276="R",VLOOKUP(AY276,'Hoteles Participantes'!$D$1:$K$1028,7,0)," ")</f>
        <v xml:space="preserve"> </v>
      </c>
    </row>
    <row r="277" spans="2:55" s="98" customFormat="1" outlineLevel="1" x14ac:dyDescent="0.3">
      <c r="B277" s="358" t="str">
        <f t="shared" ref="B277" si="109">IF(AX277="R",AZ277,"N/A")</f>
        <v>N/A</v>
      </c>
      <c r="C277" s="358"/>
      <c r="D277" s="358"/>
      <c r="E277" s="358"/>
      <c r="F277" s="358"/>
      <c r="G277" s="358"/>
      <c r="H277" s="359" t="str">
        <f t="shared" si="104"/>
        <v>N/A</v>
      </c>
      <c r="I277" s="360"/>
      <c r="J277" s="361"/>
      <c r="K277" s="362" t="str">
        <f t="shared" si="105"/>
        <v>N/A</v>
      </c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  <c r="X277" s="363"/>
      <c r="Y277" s="363"/>
      <c r="Z277" s="363"/>
      <c r="AA277" s="363"/>
      <c r="AB277" s="363"/>
      <c r="AC277" s="363"/>
      <c r="AD277" s="364"/>
      <c r="AE277" s="365" t="str">
        <f t="shared" ref="AE277" si="110">IF(AX277="R",BB277,"N/A")</f>
        <v>N/A</v>
      </c>
      <c r="AF277" s="365"/>
      <c r="AG277" s="365"/>
      <c r="AH277" s="365"/>
      <c r="AI277" s="365"/>
      <c r="AJ277" s="365"/>
      <c r="AK277" s="365"/>
      <c r="AL277" s="365"/>
      <c r="AM277" s="365"/>
      <c r="AN277" s="365" t="str">
        <f t="shared" ref="AN277" si="111">IF(AX277="R",BC277,"N/A")</f>
        <v>N/A</v>
      </c>
      <c r="AO277" s="365"/>
      <c r="AP277" s="365"/>
      <c r="AQ277" s="365"/>
      <c r="AR277" s="365"/>
      <c r="AS277" s="365"/>
      <c r="AT277" s="365"/>
      <c r="AU277" s="365"/>
      <c r="AV277" s="365"/>
      <c r="AX277" s="95" t="str">
        <f>IFERROR(VLOOKUP(AY277,'Hoteles Participantes'!$D$1:$L$1028,9,0)," ")</f>
        <v/>
      </c>
      <c r="AY277" s="157" t="str">
        <f>'Hoteles Participantes'!D173</f>
        <v>1SIAP</v>
      </c>
      <c r="AZ277" s="95" t="str">
        <f>IF(AX277="R",VLOOKUP(AY277,'Hoteles Participantes'!$D$1:$G$1028,3,0),"N/A")</f>
        <v>N/A</v>
      </c>
      <c r="BA277" s="95" t="str">
        <f>IF(AX277="R",VLOOKUP(AY277,'Hoteles Participantes'!$D$1:$G$1028,2,0)," ")</f>
        <v xml:space="preserve"> </v>
      </c>
      <c r="BB277" s="111" t="str">
        <f>IF(AX277="R",VLOOKUP(AY277,'Hoteles Participantes'!$D$1:$K$1028,6,0)," ")</f>
        <v xml:space="preserve"> </v>
      </c>
      <c r="BC277" s="111" t="str">
        <f>IF(AX277="R",VLOOKUP(AY277,'Hoteles Participantes'!$D$1:$K$1028,7,0)," ")</f>
        <v xml:space="preserve"> </v>
      </c>
    </row>
    <row r="278" spans="2:55" s="98" customFormat="1" outlineLevel="1" x14ac:dyDescent="0.3">
      <c r="B278" s="358" t="str">
        <f t="shared" ref="B278:B281" si="112">IF(AX278="R",AZ278,"N/A")</f>
        <v>N/A</v>
      </c>
      <c r="C278" s="358"/>
      <c r="D278" s="358"/>
      <c r="E278" s="358"/>
      <c r="F278" s="358"/>
      <c r="G278" s="358"/>
      <c r="H278" s="359" t="str">
        <f t="shared" ref="H278:H281" si="113">IF(AX278="R",AY278,"N/A")</f>
        <v>N/A</v>
      </c>
      <c r="I278" s="360"/>
      <c r="J278" s="361"/>
      <c r="K278" s="362" t="str">
        <f t="shared" ref="K278:K281" si="114">IF(AX278="R",BA278,"N/A")</f>
        <v>N/A</v>
      </c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  <c r="X278" s="363"/>
      <c r="Y278" s="363"/>
      <c r="Z278" s="363"/>
      <c r="AA278" s="363"/>
      <c r="AB278" s="363"/>
      <c r="AC278" s="363"/>
      <c r="AD278" s="364"/>
      <c r="AE278" s="365" t="str">
        <f t="shared" ref="AE278:AE281" si="115">IF(AX278="R",BB278,"N/A")</f>
        <v>N/A</v>
      </c>
      <c r="AF278" s="365"/>
      <c r="AG278" s="365"/>
      <c r="AH278" s="365"/>
      <c r="AI278" s="365"/>
      <c r="AJ278" s="365"/>
      <c r="AK278" s="365"/>
      <c r="AL278" s="365"/>
      <c r="AM278" s="365"/>
      <c r="AN278" s="365" t="str">
        <f t="shared" ref="AN278:AN281" si="116">IF(AX278="R",BC278,"N/A")</f>
        <v>N/A</v>
      </c>
      <c r="AO278" s="365"/>
      <c r="AP278" s="365"/>
      <c r="AQ278" s="365"/>
      <c r="AR278" s="365"/>
      <c r="AS278" s="365"/>
      <c r="AT278" s="365"/>
      <c r="AU278" s="365"/>
      <c r="AV278" s="365"/>
      <c r="AX278" s="95" t="str">
        <f>IFERROR(VLOOKUP(AY278,'Hoteles Participantes'!$D$1:$L$1028,9,0)," ")</f>
        <v/>
      </c>
      <c r="AY278" s="157" t="str">
        <f>'Hoteles Participantes'!D175</f>
        <v>1TOAP</v>
      </c>
      <c r="AZ278" s="95" t="str">
        <f>IF(AX278="R",VLOOKUP(AY278,'Hoteles Participantes'!$D$1:$G$1028,3,0),"N/A")</f>
        <v>N/A</v>
      </c>
      <c r="BA278" s="95" t="str">
        <f>IF(AX278="R",VLOOKUP(AY278,'Hoteles Participantes'!$D$1:$G$1028,2,0)," ")</f>
        <v xml:space="preserve"> </v>
      </c>
      <c r="BB278" s="111" t="str">
        <f>IF(AX278="R",VLOOKUP(AY278,'Hoteles Participantes'!$D$1:$K$1028,6,0)," ")</f>
        <v xml:space="preserve"> </v>
      </c>
      <c r="BC278" s="111" t="str">
        <f>IF(AX278="R",VLOOKUP(AY278,'Hoteles Participantes'!$D$1:$K$1028,7,0)," ")</f>
        <v xml:space="preserve"> </v>
      </c>
    </row>
    <row r="279" spans="2:55" s="98" customFormat="1" outlineLevel="1" x14ac:dyDescent="0.3">
      <c r="B279" s="358" t="str">
        <f t="shared" si="112"/>
        <v>N/A</v>
      </c>
      <c r="C279" s="358"/>
      <c r="D279" s="358"/>
      <c r="E279" s="358"/>
      <c r="F279" s="358"/>
      <c r="G279" s="358"/>
      <c r="H279" s="359" t="str">
        <f t="shared" si="113"/>
        <v>N/A</v>
      </c>
      <c r="I279" s="360"/>
      <c r="J279" s="361"/>
      <c r="K279" s="362" t="str">
        <f t="shared" si="114"/>
        <v>N/A</v>
      </c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  <c r="X279" s="363"/>
      <c r="Y279" s="363"/>
      <c r="Z279" s="363"/>
      <c r="AA279" s="363"/>
      <c r="AB279" s="363"/>
      <c r="AC279" s="363"/>
      <c r="AD279" s="364"/>
      <c r="AE279" s="365" t="str">
        <f t="shared" si="115"/>
        <v>N/A</v>
      </c>
      <c r="AF279" s="365"/>
      <c r="AG279" s="365"/>
      <c r="AH279" s="365"/>
      <c r="AI279" s="365"/>
      <c r="AJ279" s="365"/>
      <c r="AK279" s="365"/>
      <c r="AL279" s="365"/>
      <c r="AM279" s="365"/>
      <c r="AN279" s="365" t="str">
        <f t="shared" si="116"/>
        <v>N/A</v>
      </c>
      <c r="AO279" s="365"/>
      <c r="AP279" s="365"/>
      <c r="AQ279" s="365"/>
      <c r="AR279" s="365"/>
      <c r="AS279" s="365"/>
      <c r="AT279" s="365"/>
      <c r="AU279" s="365"/>
      <c r="AV279" s="365"/>
      <c r="AX279" s="95" t="str">
        <f>IFERROR(VLOOKUP(AY279,'Hoteles Participantes'!$D$1:$L$1028,9,0)," ")</f>
        <v/>
      </c>
      <c r="AY279" s="157" t="str">
        <f>'Hoteles Participantes'!D176</f>
        <v>1VL2M</v>
      </c>
      <c r="AZ279" s="95" t="str">
        <f>IF(AX279="R",VLOOKUP(AY279,'Hoteles Participantes'!$D$1:$G$1028,3,0),"N/A")</f>
        <v>N/A</v>
      </c>
      <c r="BA279" s="95" t="str">
        <f>IF(AX279="R",VLOOKUP(AY279,'Hoteles Participantes'!$D$1:$G$1028,2,0)," ")</f>
        <v xml:space="preserve"> </v>
      </c>
      <c r="BB279" s="111" t="str">
        <f>IF(AX279="R",VLOOKUP(AY279,'Hoteles Participantes'!$D$1:$K$1028,6,0)," ")</f>
        <v xml:space="preserve"> </v>
      </c>
      <c r="BC279" s="111" t="str">
        <f>IF(AX279="R",VLOOKUP(AY279,'Hoteles Participantes'!$D$1:$K$1028,7,0)," ")</f>
        <v xml:space="preserve"> </v>
      </c>
    </row>
    <row r="280" spans="2:55" s="98" customFormat="1" outlineLevel="1" x14ac:dyDescent="0.3">
      <c r="B280" s="358" t="str">
        <f t="shared" si="112"/>
        <v>N/A</v>
      </c>
      <c r="C280" s="358"/>
      <c r="D280" s="358"/>
      <c r="E280" s="358"/>
      <c r="F280" s="358"/>
      <c r="G280" s="358"/>
      <c r="H280" s="359" t="str">
        <f t="shared" si="113"/>
        <v>N/A</v>
      </c>
      <c r="I280" s="360"/>
      <c r="J280" s="361"/>
      <c r="K280" s="362" t="str">
        <f t="shared" si="114"/>
        <v>N/A</v>
      </c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  <c r="X280" s="363"/>
      <c r="Y280" s="363"/>
      <c r="Z280" s="363"/>
      <c r="AA280" s="363"/>
      <c r="AB280" s="363"/>
      <c r="AC280" s="363"/>
      <c r="AD280" s="364"/>
      <c r="AE280" s="365" t="str">
        <f t="shared" si="115"/>
        <v>N/A</v>
      </c>
      <c r="AF280" s="365"/>
      <c r="AG280" s="365"/>
      <c r="AH280" s="365"/>
      <c r="AI280" s="365"/>
      <c r="AJ280" s="365"/>
      <c r="AK280" s="365"/>
      <c r="AL280" s="365"/>
      <c r="AM280" s="365"/>
      <c r="AN280" s="365" t="str">
        <f t="shared" si="116"/>
        <v>N/A</v>
      </c>
      <c r="AO280" s="365"/>
      <c r="AP280" s="365"/>
      <c r="AQ280" s="365"/>
      <c r="AR280" s="365"/>
      <c r="AS280" s="365"/>
      <c r="AT280" s="365"/>
      <c r="AU280" s="365"/>
      <c r="AV280" s="365"/>
      <c r="AX280" s="95" t="str">
        <f>IFERROR(VLOOKUP(AY280,'Hoteles Participantes'!$D$1:$L$1028,9,0)," ")</f>
        <v/>
      </c>
      <c r="AY280" s="157" t="str">
        <f>'Hoteles Participantes'!D177</f>
        <v>1VLCE</v>
      </c>
      <c r="AZ280" s="95" t="str">
        <f>IF(AX280="R",VLOOKUP(AY280,'Hoteles Participantes'!$D$1:$G$1028,3,0),"N/A")</f>
        <v>N/A</v>
      </c>
      <c r="BA280" s="95" t="str">
        <f>IF(AX280="R",VLOOKUP(AY280,'Hoteles Participantes'!$D$1:$G$1028,2,0)," ")</f>
        <v xml:space="preserve"> </v>
      </c>
      <c r="BB280" s="111" t="str">
        <f>IF(AX280="R",VLOOKUP(AY280,'Hoteles Participantes'!$D$1:$K$1028,6,0)," ")</f>
        <v xml:space="preserve"> </v>
      </c>
      <c r="BC280" s="111" t="str">
        <f>IF(AX280="R",VLOOKUP(AY280,'Hoteles Participantes'!$D$1:$K$1028,7,0)," ")</f>
        <v xml:space="preserve"> </v>
      </c>
    </row>
    <row r="281" spans="2:55" s="98" customFormat="1" outlineLevel="1" x14ac:dyDescent="0.3">
      <c r="B281" s="358" t="str">
        <f t="shared" si="112"/>
        <v>N/A</v>
      </c>
      <c r="C281" s="358"/>
      <c r="D281" s="358"/>
      <c r="E281" s="358"/>
      <c r="F281" s="358"/>
      <c r="G281" s="358"/>
      <c r="H281" s="359" t="str">
        <f t="shared" si="113"/>
        <v>N/A</v>
      </c>
      <c r="I281" s="360"/>
      <c r="J281" s="361"/>
      <c r="K281" s="362" t="str">
        <f t="shared" si="114"/>
        <v>N/A</v>
      </c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  <c r="X281" s="363"/>
      <c r="Y281" s="363"/>
      <c r="Z281" s="363"/>
      <c r="AA281" s="363"/>
      <c r="AB281" s="363"/>
      <c r="AC281" s="363"/>
      <c r="AD281" s="364"/>
      <c r="AE281" s="365" t="str">
        <f t="shared" si="115"/>
        <v>N/A</v>
      </c>
      <c r="AF281" s="365"/>
      <c r="AG281" s="365"/>
      <c r="AH281" s="365"/>
      <c r="AI281" s="365"/>
      <c r="AJ281" s="365"/>
      <c r="AK281" s="365"/>
      <c r="AL281" s="365"/>
      <c r="AM281" s="365"/>
      <c r="AN281" s="365" t="str">
        <f t="shared" si="116"/>
        <v>N/A</v>
      </c>
      <c r="AO281" s="365"/>
      <c r="AP281" s="365"/>
      <c r="AQ281" s="365"/>
      <c r="AR281" s="365"/>
      <c r="AS281" s="365"/>
      <c r="AT281" s="365"/>
      <c r="AU281" s="365"/>
      <c r="AV281" s="365"/>
      <c r="AX281" s="95" t="str">
        <f>IFERROR(VLOOKUP(AY281,'Hoteles Participantes'!$D$1:$L$1028,9,0)," ")</f>
        <v/>
      </c>
      <c r="AY281" s="157" t="str">
        <f>'Hoteles Participantes'!D178</f>
        <v>1JLPA</v>
      </c>
      <c r="AZ281" s="95" t="str">
        <f>IF(AX281="R",VLOOKUP(AY281,'Hoteles Participantes'!$D$1:$G$1028,3,0),"N/A")</f>
        <v>N/A</v>
      </c>
      <c r="BA281" s="95" t="str">
        <f>IF(AX281="R",VLOOKUP(AY281,'Hoteles Participantes'!$D$1:$G$1028,2,0)," ")</f>
        <v xml:space="preserve"> </v>
      </c>
      <c r="BB281" s="111" t="str">
        <f>IF(AX281="R",VLOOKUP(AY281,'Hoteles Participantes'!$D$1:$K$1028,6,0)," ")</f>
        <v xml:space="preserve"> </v>
      </c>
      <c r="BC281" s="111" t="str">
        <f>IF(AX281="R",VLOOKUP(AY281,'Hoteles Participantes'!$D$1:$K$1028,7,0)," ")</f>
        <v xml:space="preserve"> </v>
      </c>
    </row>
    <row r="282" spans="2:55" s="98" customFormat="1" outlineLevel="1" x14ac:dyDescent="0.3">
      <c r="AX282" s="95"/>
      <c r="AY282" s="157"/>
      <c r="AZ282" s="95"/>
      <c r="BA282" s="95"/>
      <c r="BB282" s="111"/>
      <c r="BC282" s="111"/>
    </row>
    <row r="283" spans="2:55" s="98" customFormat="1" ht="20.100000000000001" customHeight="1" outlineLevel="1" x14ac:dyDescent="0.4">
      <c r="B283" s="371" t="s">
        <v>372</v>
      </c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372"/>
      <c r="Y283" s="372"/>
      <c r="Z283" s="372"/>
      <c r="AA283" s="372"/>
      <c r="AB283" s="372"/>
      <c r="AC283" s="372"/>
      <c r="AD283" s="372"/>
      <c r="AE283" s="372"/>
      <c r="AF283" s="372"/>
      <c r="AG283" s="372"/>
      <c r="AH283" s="372"/>
      <c r="AI283" s="372"/>
      <c r="AJ283" s="372"/>
      <c r="AK283" s="372"/>
      <c r="AL283" s="372"/>
      <c r="AM283" s="372"/>
      <c r="AN283" s="372"/>
      <c r="AO283" s="372"/>
      <c r="AP283" s="372"/>
      <c r="AQ283" s="372"/>
      <c r="AR283" s="372"/>
      <c r="AS283" s="372"/>
      <c r="AT283" s="372"/>
      <c r="AU283" s="372"/>
      <c r="AV283" s="373"/>
      <c r="AX283" s="95"/>
      <c r="AY283" s="157"/>
      <c r="AZ283" s="95"/>
      <c r="BA283" s="95"/>
      <c r="BB283" s="111"/>
      <c r="BC283" s="111"/>
    </row>
    <row r="284" spans="2:55" s="98" customFormat="1" ht="15" customHeight="1" outlineLevel="1" x14ac:dyDescent="0.3">
      <c r="B284" s="374" t="s">
        <v>389</v>
      </c>
      <c r="C284" s="375"/>
      <c r="D284" s="375"/>
      <c r="E284" s="375"/>
      <c r="F284" s="375"/>
      <c r="G284" s="375"/>
      <c r="H284" s="164" t="s">
        <v>441</v>
      </c>
      <c r="I284" s="164"/>
      <c r="J284" s="375" t="s">
        <v>386</v>
      </c>
      <c r="K284" s="375"/>
      <c r="L284" s="375"/>
      <c r="M284" s="375"/>
      <c r="N284" s="375"/>
      <c r="O284" s="375"/>
      <c r="P284" s="375"/>
      <c r="Q284" s="375"/>
      <c r="R284" s="375"/>
      <c r="S284" s="375"/>
      <c r="T284" s="375"/>
      <c r="U284" s="375"/>
      <c r="V284" s="375"/>
      <c r="W284" s="375"/>
      <c r="X284" s="375"/>
      <c r="Y284" s="375"/>
      <c r="Z284" s="375"/>
      <c r="AA284" s="375"/>
      <c r="AB284" s="375"/>
      <c r="AC284" s="375"/>
      <c r="AD284" s="375"/>
      <c r="AE284" s="375" t="s">
        <v>387</v>
      </c>
      <c r="AF284" s="375"/>
      <c r="AG284" s="375"/>
      <c r="AH284" s="375"/>
      <c r="AI284" s="375"/>
      <c r="AJ284" s="375"/>
      <c r="AK284" s="375"/>
      <c r="AL284" s="375"/>
      <c r="AM284" s="375"/>
      <c r="AN284" s="375" t="s">
        <v>388</v>
      </c>
      <c r="AO284" s="375"/>
      <c r="AP284" s="375"/>
      <c r="AQ284" s="375"/>
      <c r="AR284" s="375"/>
      <c r="AS284" s="375"/>
      <c r="AT284" s="375"/>
      <c r="AU284" s="375"/>
      <c r="AV284" s="376"/>
      <c r="AX284" s="95"/>
      <c r="AY284" s="157"/>
      <c r="AZ284" s="95"/>
      <c r="BA284" s="95"/>
      <c r="BB284" s="111"/>
      <c r="BC284" s="111"/>
    </row>
    <row r="285" spans="2:55" s="98" customFormat="1" ht="15" customHeight="1" outlineLevel="1" x14ac:dyDescent="0.3">
      <c r="B285" s="358" t="str">
        <f t="shared" ref="B285:B286" si="117">IF(AX285="R",AZ285,"N/A")</f>
        <v>N/A</v>
      </c>
      <c r="C285" s="358"/>
      <c r="D285" s="358"/>
      <c r="E285" s="358"/>
      <c r="F285" s="358"/>
      <c r="G285" s="358"/>
      <c r="H285" s="359" t="str">
        <f t="shared" ref="H285" si="118">IF(AX285="R",AY285,"N/A")</f>
        <v>N/A</v>
      </c>
      <c r="I285" s="360"/>
      <c r="J285" s="361"/>
      <c r="K285" s="362" t="str">
        <f t="shared" ref="K285" si="119">IF(AX285="R",BA285,"N/A")</f>
        <v>N/A</v>
      </c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  <c r="X285" s="363"/>
      <c r="Y285" s="363"/>
      <c r="Z285" s="363"/>
      <c r="AA285" s="363"/>
      <c r="AB285" s="363"/>
      <c r="AC285" s="363"/>
      <c r="AD285" s="364"/>
      <c r="AE285" s="365" t="str">
        <f t="shared" ref="AE285:AE286" si="120">IF(AX285="R",BB285,"N/A")</f>
        <v>N/A</v>
      </c>
      <c r="AF285" s="365"/>
      <c r="AG285" s="365"/>
      <c r="AH285" s="365"/>
      <c r="AI285" s="365"/>
      <c r="AJ285" s="365"/>
      <c r="AK285" s="365"/>
      <c r="AL285" s="365"/>
      <c r="AM285" s="365"/>
      <c r="AN285" s="365" t="str">
        <f t="shared" ref="AN285:AN286" si="121">IF(AX285="R",BC285,"N/A")</f>
        <v>N/A</v>
      </c>
      <c r="AO285" s="365"/>
      <c r="AP285" s="365"/>
      <c r="AQ285" s="365"/>
      <c r="AR285" s="365"/>
      <c r="AS285" s="365"/>
      <c r="AT285" s="365"/>
      <c r="AU285" s="365"/>
      <c r="AV285" s="365"/>
      <c r="AX285" s="95" t="str">
        <f>IFERROR(VLOOKUP(AY285,'Hoteles Participantes'!$D$1:$L$1028,9,0)," ")</f>
        <v/>
      </c>
      <c r="AY285" s="157" t="str">
        <f>'Hoteles Participantes'!D179</f>
        <v>EXCZ</v>
      </c>
      <c r="AZ285" s="95" t="str">
        <f>IF(AX285="R",VLOOKUP(AY285,'Hoteles Participantes'!$D$1:$G$1028,3,0),"N/A")</f>
        <v>N/A</v>
      </c>
      <c r="BA285" s="95" t="str">
        <f>IF(AX285="R",VLOOKUP(AY285,'Hoteles Participantes'!$D$1:$G$1028,2,0)," ")</f>
        <v xml:space="preserve"> </v>
      </c>
      <c r="BB285" s="111" t="str">
        <f>IF(AX285="R",VLOOKUP(AY285,'Hoteles Participantes'!$D$1:$K$1028,6,0)," ")</f>
        <v xml:space="preserve"> </v>
      </c>
      <c r="BC285" s="111" t="str">
        <f>IF(AX285="R",VLOOKUP(AY285,'Hoteles Participantes'!$D$1:$K$1028,7,0)," ")</f>
        <v xml:space="preserve"> </v>
      </c>
    </row>
    <row r="286" spans="2:55" s="98" customFormat="1" ht="15" customHeight="1" outlineLevel="1" x14ac:dyDescent="0.3">
      <c r="B286" s="358" t="str">
        <f t="shared" si="117"/>
        <v>N/A</v>
      </c>
      <c r="C286" s="358"/>
      <c r="D286" s="358"/>
      <c r="E286" s="358"/>
      <c r="F286" s="358"/>
      <c r="G286" s="358"/>
      <c r="H286" s="359" t="str">
        <f t="shared" ref="H286" si="122">IF(AX286="R",AY286,"N/A")</f>
        <v>N/A</v>
      </c>
      <c r="I286" s="360"/>
      <c r="J286" s="361"/>
      <c r="K286" s="362" t="str">
        <f t="shared" ref="K286" si="123">IF(AX286="R",BA286,"N/A")</f>
        <v>N/A</v>
      </c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  <c r="X286" s="363"/>
      <c r="Y286" s="363"/>
      <c r="Z286" s="363"/>
      <c r="AA286" s="363"/>
      <c r="AB286" s="363"/>
      <c r="AC286" s="363"/>
      <c r="AD286" s="364"/>
      <c r="AE286" s="365" t="str">
        <f t="shared" si="120"/>
        <v>N/A</v>
      </c>
      <c r="AF286" s="365"/>
      <c r="AG286" s="365"/>
      <c r="AH286" s="365"/>
      <c r="AI286" s="365"/>
      <c r="AJ286" s="365"/>
      <c r="AK286" s="365"/>
      <c r="AL286" s="365"/>
      <c r="AM286" s="365"/>
      <c r="AN286" s="365" t="str">
        <f t="shared" si="121"/>
        <v>N/A</v>
      </c>
      <c r="AO286" s="365"/>
      <c r="AP286" s="365"/>
      <c r="AQ286" s="365"/>
      <c r="AR286" s="365"/>
      <c r="AS286" s="365"/>
      <c r="AT286" s="365"/>
      <c r="AU286" s="365"/>
      <c r="AV286" s="365"/>
      <c r="AX286" s="95" t="str">
        <f>IFERROR(VLOOKUP(AY286,'Hoteles Participantes'!$D$1:$L$1028,9,0)," ")</f>
        <v/>
      </c>
      <c r="AY286" s="157" t="str">
        <f>'Hoteles Participantes'!D180</f>
        <v>EXKO</v>
      </c>
      <c r="AZ286" s="95" t="str">
        <f>IF(AX286="R",VLOOKUP(AY286,'Hoteles Participantes'!$D$1:$G$1028,3,0),"N/A")</f>
        <v>N/A</v>
      </c>
      <c r="BA286" s="95" t="str">
        <f>IF(AX286="R",VLOOKUP(AY286,'Hoteles Participantes'!$D$1:$G$1028,2,0)," ")</f>
        <v xml:space="preserve"> </v>
      </c>
      <c r="BB286" s="111" t="str">
        <f>IF(AX286="R",VLOOKUP(AY286,'Hoteles Participantes'!$D$1:$K$1028,6,0)," ")</f>
        <v xml:space="preserve"> </v>
      </c>
      <c r="BC286" s="111" t="str">
        <f>IF(AX286="R",VLOOKUP(AY286,'Hoteles Participantes'!$D$1:$K$1028,7,0)," ")</f>
        <v xml:space="preserve"> </v>
      </c>
    </row>
    <row r="287" spans="2:55" s="98" customFormat="1" ht="15" customHeight="1" outlineLevel="1" x14ac:dyDescent="0.3">
      <c r="B287" s="358" t="str">
        <f t="shared" ref="B287" si="124">IF(AX287="R",AZ287,"N/A")</f>
        <v>N/A</v>
      </c>
      <c r="C287" s="358"/>
      <c r="D287" s="358"/>
      <c r="E287" s="358"/>
      <c r="F287" s="358"/>
      <c r="G287" s="358"/>
      <c r="H287" s="359" t="str">
        <f t="shared" ref="H287" si="125">IF(AX287="R",AY287,"N/A")</f>
        <v>N/A</v>
      </c>
      <c r="I287" s="360"/>
      <c r="J287" s="361"/>
      <c r="K287" s="362" t="str">
        <f t="shared" ref="K287" si="126">IF(AX287="R",BA287,"N/A")</f>
        <v>N/A</v>
      </c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  <c r="X287" s="363"/>
      <c r="Y287" s="363"/>
      <c r="Z287" s="363"/>
      <c r="AA287" s="363"/>
      <c r="AB287" s="363"/>
      <c r="AC287" s="363"/>
      <c r="AD287" s="364"/>
      <c r="AE287" s="365" t="str">
        <f t="shared" ref="AE287" si="127">IF(AX287="R",BB287,"N/A")</f>
        <v>N/A</v>
      </c>
      <c r="AF287" s="365"/>
      <c r="AG287" s="365"/>
      <c r="AH287" s="365"/>
      <c r="AI287" s="365"/>
      <c r="AJ287" s="365"/>
      <c r="AK287" s="365"/>
      <c r="AL287" s="365"/>
      <c r="AM287" s="365"/>
      <c r="AN287" s="365" t="str">
        <f t="shared" ref="AN287" si="128">IF(AX287="R",BC287,"N/A")</f>
        <v>N/A</v>
      </c>
      <c r="AO287" s="365"/>
      <c r="AP287" s="365"/>
      <c r="AQ287" s="365"/>
      <c r="AR287" s="365"/>
      <c r="AS287" s="365"/>
      <c r="AT287" s="365"/>
      <c r="AU287" s="365"/>
      <c r="AV287" s="365"/>
      <c r="AX287" s="95" t="str">
        <f>IFERROR(VLOOKUP(AY287,'Hoteles Participantes'!$D$1:$L$1028,9,0)," ")</f>
        <v/>
      </c>
      <c r="AY287" s="157" t="str">
        <f>'Hoteles Participantes'!D181</f>
        <v>EXCE</v>
      </c>
      <c r="AZ287" s="95" t="str">
        <f>IF(AX287="R",VLOOKUP(AY287,'Hoteles Participantes'!$D$1:$G$1028,3,0),"N/A")</f>
        <v>N/A</v>
      </c>
      <c r="BA287" s="95" t="str">
        <f>IF(AX287="R",VLOOKUP(AY287,'Hoteles Participantes'!$D$1:$G$1028,2,0)," ")</f>
        <v xml:space="preserve"> </v>
      </c>
      <c r="BB287" s="111" t="str">
        <f>IF(AX287="R",VLOOKUP(AY287,'Hoteles Participantes'!$D$1:$K$1028,6,0)," ")</f>
        <v xml:space="preserve"> </v>
      </c>
      <c r="BC287" s="111" t="str">
        <f>IF(AX287="R",VLOOKUP(AY287,'Hoteles Participantes'!$D$1:$K$1028,7,0)," ")</f>
        <v xml:space="preserve"> </v>
      </c>
    </row>
    <row r="288" spans="2:55" ht="15" customHeight="1" x14ac:dyDescent="0.25"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Y288" s="157"/>
    </row>
    <row r="289" spans="10:51" ht="15" customHeight="1" x14ac:dyDescent="0.25">
      <c r="AY289" s="157"/>
    </row>
    <row r="290" spans="10:51" ht="15" customHeight="1" x14ac:dyDescent="0.25">
      <c r="AY290" s="157"/>
    </row>
    <row r="291" spans="10:51" ht="15" customHeight="1" x14ac:dyDescent="0.25">
      <c r="AY291" s="157"/>
    </row>
    <row r="292" spans="10:51" ht="15" customHeight="1" x14ac:dyDescent="0.25">
      <c r="J292" s="369" t="s">
        <v>395</v>
      </c>
      <c r="K292" s="369"/>
      <c r="L292" s="369"/>
      <c r="M292" s="369"/>
      <c r="N292" s="369"/>
      <c r="O292" s="369"/>
      <c r="P292" s="369"/>
      <c r="Q292" s="369"/>
      <c r="R292" s="369"/>
      <c r="S292" s="369"/>
      <c r="T292" s="369"/>
      <c r="U292" s="369"/>
      <c r="V292" s="369"/>
      <c r="W292" s="369"/>
      <c r="X292" s="369"/>
      <c r="Y292" s="369"/>
      <c r="Z292" s="369"/>
      <c r="AA292" s="369"/>
      <c r="AB292" s="369"/>
      <c r="AC292" s="369"/>
      <c r="AD292" s="369"/>
      <c r="AE292" s="369"/>
      <c r="AF292" s="369"/>
      <c r="AG292" s="369"/>
      <c r="AH292" s="369"/>
      <c r="AI292" s="369"/>
      <c r="AJ292" s="369"/>
      <c r="AK292" s="369"/>
      <c r="AL292" s="369"/>
      <c r="AM292" s="369"/>
      <c r="AN292" s="369"/>
      <c r="AO292" s="369"/>
      <c r="AP292" s="369"/>
      <c r="AQ292" s="369"/>
      <c r="AY292" s="157"/>
    </row>
    <row r="293" spans="10:51" ht="15" customHeight="1" x14ac:dyDescent="0.25">
      <c r="J293" s="370" t="s">
        <v>396</v>
      </c>
      <c r="K293" s="370"/>
      <c r="L293" s="370" t="s">
        <v>397</v>
      </c>
      <c r="M293" s="370"/>
      <c r="N293" s="370"/>
      <c r="O293" s="370"/>
      <c r="P293" s="370"/>
      <c r="Q293" s="380" t="s">
        <v>398</v>
      </c>
      <c r="R293" s="380"/>
      <c r="S293" s="380"/>
      <c r="T293" s="380"/>
      <c r="U293" s="380"/>
      <c r="V293" s="380"/>
      <c r="W293" s="380"/>
      <c r="X293" s="380"/>
      <c r="Y293" s="380"/>
      <c r="Z293" s="380"/>
      <c r="AA293" s="380"/>
      <c r="AB293" s="380"/>
      <c r="AC293" s="380"/>
      <c r="AD293" s="380"/>
      <c r="AE293" s="380"/>
      <c r="AF293" s="380"/>
      <c r="AG293" s="380"/>
      <c r="AH293" s="380"/>
      <c r="AI293" s="380"/>
      <c r="AJ293" s="380"/>
      <c r="AK293" s="380"/>
      <c r="AL293" s="380"/>
      <c r="AM293" s="380"/>
      <c r="AN293" s="380"/>
      <c r="AO293" s="380"/>
      <c r="AP293" s="380"/>
      <c r="AQ293" s="380"/>
      <c r="AY293" s="157"/>
    </row>
    <row r="294" spans="10:51" ht="15" customHeight="1" x14ac:dyDescent="0.25">
      <c r="J294" s="366" t="s">
        <v>399</v>
      </c>
      <c r="K294" s="366"/>
      <c r="L294" s="367">
        <v>42870</v>
      </c>
      <c r="M294" s="367"/>
      <c r="N294" s="367"/>
      <c r="O294" s="367"/>
      <c r="P294" s="367"/>
      <c r="Q294" s="368" t="s">
        <v>400</v>
      </c>
      <c r="R294" s="368"/>
      <c r="S294" s="368"/>
      <c r="T294" s="368"/>
      <c r="U294" s="368"/>
      <c r="V294" s="368"/>
      <c r="W294" s="368"/>
      <c r="X294" s="368"/>
      <c r="Y294" s="368"/>
      <c r="Z294" s="368"/>
      <c r="AA294" s="368"/>
      <c r="AB294" s="368"/>
      <c r="AC294" s="368"/>
      <c r="AD294" s="368"/>
      <c r="AE294" s="368"/>
      <c r="AF294" s="368"/>
      <c r="AG294" s="368"/>
      <c r="AH294" s="368"/>
      <c r="AI294" s="368"/>
      <c r="AJ294" s="368"/>
      <c r="AK294" s="368"/>
      <c r="AL294" s="368"/>
      <c r="AM294" s="368"/>
      <c r="AN294" s="368"/>
      <c r="AO294" s="368"/>
      <c r="AP294" s="368"/>
      <c r="AQ294" s="368"/>
      <c r="AY294" s="157"/>
    </row>
    <row r="295" spans="10:51" ht="15" customHeight="1" x14ac:dyDescent="0.3">
      <c r="J295" s="366" t="s">
        <v>425</v>
      </c>
      <c r="K295" s="366"/>
      <c r="L295" s="367">
        <v>42885</v>
      </c>
      <c r="M295" s="367"/>
      <c r="N295" s="367"/>
      <c r="O295" s="367"/>
      <c r="P295" s="367"/>
      <c r="Q295" s="368" t="s">
        <v>426</v>
      </c>
      <c r="R295" s="368"/>
      <c r="S295" s="368"/>
      <c r="T295" s="368"/>
      <c r="U295" s="368"/>
      <c r="V295" s="368"/>
      <c r="W295" s="368"/>
      <c r="X295" s="368"/>
      <c r="Y295" s="368"/>
      <c r="Z295" s="368"/>
      <c r="AA295" s="368"/>
      <c r="AB295" s="368"/>
      <c r="AC295" s="368"/>
      <c r="AD295" s="368"/>
      <c r="AE295" s="368"/>
      <c r="AF295" s="368"/>
      <c r="AG295" s="368"/>
      <c r="AH295" s="368"/>
      <c r="AI295" s="368"/>
      <c r="AJ295" s="368"/>
      <c r="AK295" s="368"/>
      <c r="AL295" s="368"/>
      <c r="AM295" s="368"/>
      <c r="AN295" s="368"/>
      <c r="AO295" s="368"/>
      <c r="AP295" s="368"/>
      <c r="AQ295" s="368"/>
      <c r="AY295" s="158"/>
    </row>
    <row r="296" spans="10:51" ht="24" customHeight="1" x14ac:dyDescent="0.3">
      <c r="J296" s="366" t="s">
        <v>429</v>
      </c>
      <c r="K296" s="366"/>
      <c r="L296" s="367">
        <v>42947</v>
      </c>
      <c r="M296" s="367"/>
      <c r="N296" s="367"/>
      <c r="O296" s="367"/>
      <c r="P296" s="367"/>
      <c r="Q296" s="368" t="s">
        <v>431</v>
      </c>
      <c r="R296" s="368"/>
      <c r="S296" s="368"/>
      <c r="T296" s="368"/>
      <c r="U296" s="368"/>
      <c r="V296" s="368"/>
      <c r="W296" s="368"/>
      <c r="X296" s="368"/>
      <c r="Y296" s="368"/>
      <c r="Z296" s="368"/>
      <c r="AA296" s="368"/>
      <c r="AB296" s="368"/>
      <c r="AC296" s="368"/>
      <c r="AD296" s="368"/>
      <c r="AE296" s="368"/>
      <c r="AF296" s="368"/>
      <c r="AG296" s="368"/>
      <c r="AH296" s="368"/>
      <c r="AI296" s="368"/>
      <c r="AJ296" s="368"/>
      <c r="AK296" s="368"/>
      <c r="AL296" s="368"/>
      <c r="AM296" s="368"/>
      <c r="AN296" s="368"/>
      <c r="AO296" s="368"/>
      <c r="AP296" s="368"/>
      <c r="AQ296" s="368"/>
      <c r="AY296" s="158"/>
    </row>
    <row r="297" spans="10:51" ht="21.9" customHeight="1" x14ac:dyDescent="0.25">
      <c r="J297" s="366" t="s">
        <v>432</v>
      </c>
      <c r="K297" s="366"/>
      <c r="L297" s="367">
        <v>42961</v>
      </c>
      <c r="M297" s="367"/>
      <c r="N297" s="367"/>
      <c r="O297" s="367"/>
      <c r="P297" s="367"/>
      <c r="Q297" s="368" t="s">
        <v>433</v>
      </c>
      <c r="R297" s="368"/>
      <c r="S297" s="368"/>
      <c r="T297" s="368"/>
      <c r="U297" s="368"/>
      <c r="V297" s="368"/>
      <c r="W297" s="368"/>
      <c r="X297" s="368"/>
      <c r="Y297" s="368"/>
      <c r="Z297" s="368"/>
      <c r="AA297" s="368"/>
      <c r="AB297" s="368"/>
      <c r="AC297" s="368"/>
      <c r="AD297" s="368"/>
      <c r="AE297" s="368"/>
      <c r="AF297" s="368"/>
      <c r="AG297" s="368"/>
      <c r="AH297" s="368"/>
      <c r="AI297" s="368"/>
      <c r="AJ297" s="368"/>
      <c r="AK297" s="368"/>
      <c r="AL297" s="368"/>
      <c r="AM297" s="368"/>
      <c r="AN297" s="368"/>
      <c r="AO297" s="368"/>
      <c r="AP297" s="368"/>
      <c r="AQ297" s="368"/>
      <c r="AY297" s="157"/>
    </row>
    <row r="298" spans="10:51" ht="21.9" customHeight="1" x14ac:dyDescent="0.3">
      <c r="J298" s="366" t="s">
        <v>435</v>
      </c>
      <c r="K298" s="366"/>
      <c r="L298" s="367">
        <v>42977</v>
      </c>
      <c r="M298" s="367"/>
      <c r="N298" s="367"/>
      <c r="O298" s="367"/>
      <c r="P298" s="367"/>
      <c r="Q298" s="368" t="s">
        <v>438</v>
      </c>
      <c r="R298" s="368"/>
      <c r="S298" s="368"/>
      <c r="T298" s="368"/>
      <c r="U298" s="368"/>
      <c r="V298" s="368"/>
      <c r="W298" s="368"/>
      <c r="X298" s="368"/>
      <c r="Y298" s="368"/>
      <c r="Z298" s="368"/>
      <c r="AA298" s="368"/>
      <c r="AB298" s="368"/>
      <c r="AC298" s="368"/>
      <c r="AD298" s="368"/>
      <c r="AE298" s="368"/>
      <c r="AF298" s="368"/>
      <c r="AG298" s="368"/>
      <c r="AH298" s="368"/>
      <c r="AI298" s="368"/>
      <c r="AJ298" s="368"/>
      <c r="AK298" s="368"/>
      <c r="AL298" s="368"/>
      <c r="AM298" s="368"/>
      <c r="AN298" s="368"/>
      <c r="AO298" s="368"/>
      <c r="AP298" s="368"/>
      <c r="AQ298" s="368"/>
    </row>
    <row r="299" spans="10:51" ht="21" customHeight="1" x14ac:dyDescent="0.3">
      <c r="J299" s="366" t="s">
        <v>440</v>
      </c>
      <c r="K299" s="366"/>
      <c r="L299" s="367">
        <v>43021</v>
      </c>
      <c r="M299" s="367"/>
      <c r="N299" s="367"/>
      <c r="O299" s="367"/>
      <c r="P299" s="367"/>
      <c r="Q299" s="368" t="s">
        <v>442</v>
      </c>
      <c r="R299" s="368"/>
      <c r="S299" s="368"/>
      <c r="T299" s="368"/>
      <c r="U299" s="368"/>
      <c r="V299" s="368"/>
      <c r="W299" s="368"/>
      <c r="X299" s="368"/>
      <c r="Y299" s="368"/>
      <c r="Z299" s="368"/>
      <c r="AA299" s="368"/>
      <c r="AB299" s="368"/>
      <c r="AC299" s="368"/>
      <c r="AD299" s="368"/>
      <c r="AE299" s="368"/>
      <c r="AF299" s="368"/>
      <c r="AG299" s="368"/>
      <c r="AH299" s="368"/>
      <c r="AI299" s="368"/>
      <c r="AJ299" s="368"/>
      <c r="AK299" s="368"/>
      <c r="AL299" s="368"/>
      <c r="AM299" s="368"/>
      <c r="AN299" s="368"/>
      <c r="AO299" s="368"/>
      <c r="AP299" s="368"/>
      <c r="AQ299" s="368"/>
    </row>
    <row r="300" spans="10:51" ht="132.75" customHeight="1" x14ac:dyDescent="0.3">
      <c r="J300" s="377" t="s">
        <v>540</v>
      </c>
      <c r="K300" s="366"/>
      <c r="L300" s="367">
        <v>43235</v>
      </c>
      <c r="M300" s="367"/>
      <c r="N300" s="367"/>
      <c r="O300" s="367"/>
      <c r="P300" s="367"/>
      <c r="Q300" s="378" t="s">
        <v>541</v>
      </c>
      <c r="R300" s="379"/>
      <c r="S300" s="379"/>
      <c r="T300" s="379"/>
      <c r="U300" s="379"/>
      <c r="V300" s="379"/>
      <c r="W300" s="379"/>
      <c r="X300" s="379"/>
      <c r="Y300" s="379"/>
      <c r="Z300" s="379"/>
      <c r="AA300" s="379"/>
      <c r="AB300" s="379"/>
      <c r="AC300" s="379"/>
      <c r="AD300" s="379"/>
      <c r="AE300" s="379"/>
      <c r="AF300" s="379"/>
      <c r="AG300" s="379"/>
      <c r="AH300" s="379"/>
      <c r="AI300" s="379"/>
      <c r="AJ300" s="379"/>
      <c r="AK300" s="379"/>
      <c r="AL300" s="379"/>
      <c r="AM300" s="379"/>
      <c r="AN300" s="379"/>
      <c r="AO300" s="379"/>
      <c r="AP300" s="379"/>
      <c r="AQ300" s="379"/>
    </row>
    <row r="301" spans="10:51" ht="15" customHeight="1" x14ac:dyDescent="0.3">
      <c r="J301" s="377" t="s">
        <v>547</v>
      </c>
      <c r="K301" s="366"/>
      <c r="L301" s="367">
        <v>43313</v>
      </c>
      <c r="M301" s="367"/>
      <c r="N301" s="367"/>
      <c r="O301" s="367"/>
      <c r="P301" s="367"/>
      <c r="Q301" s="378" t="s">
        <v>548</v>
      </c>
      <c r="R301" s="379"/>
      <c r="S301" s="379"/>
      <c r="T301" s="379"/>
      <c r="U301" s="379"/>
      <c r="V301" s="379"/>
      <c r="W301" s="379"/>
      <c r="X301" s="379"/>
      <c r="Y301" s="379"/>
      <c r="Z301" s="379"/>
      <c r="AA301" s="379"/>
      <c r="AB301" s="379"/>
      <c r="AC301" s="379"/>
      <c r="AD301" s="379"/>
      <c r="AE301" s="379"/>
      <c r="AF301" s="379"/>
      <c r="AG301" s="379"/>
      <c r="AH301" s="379"/>
      <c r="AI301" s="379"/>
      <c r="AJ301" s="379"/>
      <c r="AK301" s="379"/>
      <c r="AL301" s="379"/>
      <c r="AM301" s="379"/>
      <c r="AN301" s="379"/>
      <c r="AO301" s="379"/>
      <c r="AP301" s="379"/>
      <c r="AQ301" s="379"/>
    </row>
    <row r="302" spans="10:51" ht="15" customHeight="1" x14ac:dyDescent="0.3"/>
    <row r="303" spans="10:51" ht="15" customHeight="1" x14ac:dyDescent="0.3"/>
    <row r="304" spans="10:51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</sheetData>
  <mergeCells count="1046">
    <mergeCell ref="B177:G177"/>
    <mergeCell ref="H177:J177"/>
    <mergeCell ref="K177:AD177"/>
    <mergeCell ref="AE177:AM177"/>
    <mergeCell ref="AN177:AV177"/>
    <mergeCell ref="B223:G223"/>
    <mergeCell ref="H223:J223"/>
    <mergeCell ref="K223:AD223"/>
    <mergeCell ref="AE223:AM223"/>
    <mergeCell ref="AN223:AV223"/>
    <mergeCell ref="B287:G287"/>
    <mergeCell ref="H287:J287"/>
    <mergeCell ref="K287:AD287"/>
    <mergeCell ref="AE287:AM287"/>
    <mergeCell ref="AN287:AV287"/>
    <mergeCell ref="AN278:AV278"/>
    <mergeCell ref="B279:G279"/>
    <mergeCell ref="H279:J279"/>
    <mergeCell ref="K279:AD279"/>
    <mergeCell ref="AE279:AM279"/>
    <mergeCell ref="AN279:AV279"/>
    <mergeCell ref="B280:G280"/>
    <mergeCell ref="H280:J280"/>
    <mergeCell ref="K280:AD280"/>
    <mergeCell ref="AE280:AM280"/>
    <mergeCell ref="AN280:AV280"/>
    <mergeCell ref="B285:G285"/>
    <mergeCell ref="K278:AD278"/>
    <mergeCell ref="AE278:AM278"/>
    <mergeCell ref="J284:AD284"/>
    <mergeCell ref="B240:G240"/>
    <mergeCell ref="AE240:AM240"/>
    <mergeCell ref="AN240:AV240"/>
    <mergeCell ref="B237:G237"/>
    <mergeCell ref="AE237:AM237"/>
    <mergeCell ref="AN237:AV237"/>
    <mergeCell ref="B238:G238"/>
    <mergeCell ref="B98:G98"/>
    <mergeCell ref="H98:J98"/>
    <mergeCell ref="K98:AD98"/>
    <mergeCell ref="AE98:AM98"/>
    <mergeCell ref="AN98:AV98"/>
    <mergeCell ref="B124:G124"/>
    <mergeCell ref="H124:J124"/>
    <mergeCell ref="K124:AD124"/>
    <mergeCell ref="AE124:AM124"/>
    <mergeCell ref="AN124:AV124"/>
    <mergeCell ref="B156:G156"/>
    <mergeCell ref="H156:J156"/>
    <mergeCell ref="K156:AD156"/>
    <mergeCell ref="AE156:AM156"/>
    <mergeCell ref="AN156:AV156"/>
    <mergeCell ref="B228:G228"/>
    <mergeCell ref="H228:J228"/>
    <mergeCell ref="K228:AD228"/>
    <mergeCell ref="AE228:AM228"/>
    <mergeCell ref="AN228:AV228"/>
    <mergeCell ref="B229:G229"/>
    <mergeCell ref="H229:J229"/>
    <mergeCell ref="K229:AD229"/>
    <mergeCell ref="AE229:AM229"/>
    <mergeCell ref="AN229:AV229"/>
    <mergeCell ref="K226:AD226"/>
    <mergeCell ref="AE226:AM226"/>
    <mergeCell ref="AN226:AV226"/>
    <mergeCell ref="B227:G227"/>
    <mergeCell ref="H227:J227"/>
    <mergeCell ref="K227:AD227"/>
    <mergeCell ref="AE227:AM227"/>
    <mergeCell ref="AN227:AV227"/>
    <mergeCell ref="B100:AV100"/>
    <mergeCell ref="B101:G101"/>
    <mergeCell ref="AE101:AM101"/>
    <mergeCell ref="AN101:AV101"/>
    <mergeCell ref="AN107:AV107"/>
    <mergeCell ref="B108:G108"/>
    <mergeCell ref="AE108:AM108"/>
    <mergeCell ref="AN108:AV108"/>
    <mergeCell ref="B104:G104"/>
    <mergeCell ref="AE104:AM104"/>
    <mergeCell ref="AN104:AV104"/>
    <mergeCell ref="B105:G105"/>
    <mergeCell ref="AE105:AM105"/>
    <mergeCell ref="AN105:AV105"/>
    <mergeCell ref="AE116:AM116"/>
    <mergeCell ref="AN116:AV116"/>
    <mergeCell ref="B117:G117"/>
    <mergeCell ref="AE117:AM117"/>
    <mergeCell ref="AN117:AV117"/>
    <mergeCell ref="B114:G114"/>
    <mergeCell ref="AE114:AM114"/>
    <mergeCell ref="AN114:AV114"/>
    <mergeCell ref="AN115:AV115"/>
    <mergeCell ref="H115:J115"/>
    <mergeCell ref="K115:AD115"/>
    <mergeCell ref="H116:J116"/>
    <mergeCell ref="K116:AD116"/>
    <mergeCell ref="H117:J117"/>
    <mergeCell ref="K117:AD117"/>
    <mergeCell ref="B225:G225"/>
    <mergeCell ref="AE225:AM225"/>
    <mergeCell ref="AN225:AV225"/>
    <mergeCell ref="B231:AV231"/>
    <mergeCell ref="B232:G232"/>
    <mergeCell ref="AE232:AM232"/>
    <mergeCell ref="AN232:AV232"/>
    <mergeCell ref="B107:G107"/>
    <mergeCell ref="AE107:AM107"/>
    <mergeCell ref="B143:G143"/>
    <mergeCell ref="AE143:AM143"/>
    <mergeCell ref="AN143:AV143"/>
    <mergeCell ref="B224:G224"/>
    <mergeCell ref="AE224:AM224"/>
    <mergeCell ref="AN224:AV224"/>
    <mergeCell ref="B206:G206"/>
    <mergeCell ref="H206:J206"/>
    <mergeCell ref="K206:AD206"/>
    <mergeCell ref="AE206:AM206"/>
    <mergeCell ref="AN206:AV206"/>
    <mergeCell ref="B207:G207"/>
    <mergeCell ref="H207:J207"/>
    <mergeCell ref="K207:AD207"/>
    <mergeCell ref="B226:G226"/>
    <mergeCell ref="H226:J226"/>
    <mergeCell ref="B111:G111"/>
    <mergeCell ref="AE111:AM111"/>
    <mergeCell ref="AN111:AV111"/>
    <mergeCell ref="B113:G113"/>
    <mergeCell ref="AE113:AM113"/>
    <mergeCell ref="AN113:AV113"/>
    <mergeCell ref="K113:AD113"/>
    <mergeCell ref="B116:G116"/>
    <mergeCell ref="B2:H3"/>
    <mergeCell ref="I2:O3"/>
    <mergeCell ref="P2:AW3"/>
    <mergeCell ref="B5:H6"/>
    <mergeCell ref="I5:M6"/>
    <mergeCell ref="N5:N6"/>
    <mergeCell ref="O5:S6"/>
    <mergeCell ref="T5:Y6"/>
    <mergeCell ref="AD5:AH5"/>
    <mergeCell ref="AI5:AW5"/>
    <mergeCell ref="AD6:AH6"/>
    <mergeCell ref="AI6:AW6"/>
    <mergeCell ref="B7:H8"/>
    <mergeCell ref="I7:M8"/>
    <mergeCell ref="N7:N8"/>
    <mergeCell ref="O7:S8"/>
    <mergeCell ref="T7:Y8"/>
    <mergeCell ref="Z7:AH8"/>
    <mergeCell ref="AI7:AW7"/>
    <mergeCell ref="AI8:AW8"/>
    <mergeCell ref="B14:G14"/>
    <mergeCell ref="H14:M14"/>
    <mergeCell ref="N14:R14"/>
    <mergeCell ref="B115:G115"/>
    <mergeCell ref="S14:AW14"/>
    <mergeCell ref="B15:G15"/>
    <mergeCell ref="H15:M15"/>
    <mergeCell ref="N15:R15"/>
    <mergeCell ref="S15:AW15"/>
    <mergeCell ref="B9:M9"/>
    <mergeCell ref="N9:AW9"/>
    <mergeCell ref="B11:AW11"/>
    <mergeCell ref="B12:AW12"/>
    <mergeCell ref="B13:G13"/>
    <mergeCell ref="H13:M13"/>
    <mergeCell ref="N13:R13"/>
    <mergeCell ref="S13:AW13"/>
    <mergeCell ref="R23:Y23"/>
    <mergeCell ref="L25:Y25"/>
    <mergeCell ref="R26:Y26"/>
    <mergeCell ref="B17:AW17"/>
    <mergeCell ref="L19:Y19"/>
    <mergeCell ref="R20:Y20"/>
    <mergeCell ref="L22:Y22"/>
    <mergeCell ref="Z18:AW18"/>
    <mergeCell ref="Z21:AW21"/>
    <mergeCell ref="Z24:AW24"/>
    <mergeCell ref="B40:AW40"/>
    <mergeCell ref="B41:M41"/>
    <mergeCell ref="N41:Y41"/>
    <mergeCell ref="Z41:AK41"/>
    <mergeCell ref="AL41:AW41"/>
    <mergeCell ref="L28:Y28"/>
    <mergeCell ref="R29:Y29"/>
    <mergeCell ref="L31:Y31"/>
    <mergeCell ref="R32:Y32"/>
    <mergeCell ref="L34:Y34"/>
    <mergeCell ref="R35:Y35"/>
    <mergeCell ref="L37:Y37"/>
    <mergeCell ref="R38:Y38"/>
    <mergeCell ref="Z27:AW27"/>
    <mergeCell ref="Z30:AW30"/>
    <mergeCell ref="Z33:AW33"/>
    <mergeCell ref="Z36:AW36"/>
    <mergeCell ref="B53:M53"/>
    <mergeCell ref="N53:Y53"/>
    <mergeCell ref="Z53:AK53"/>
    <mergeCell ref="AL53:AW53"/>
    <mergeCell ref="B54:M62"/>
    <mergeCell ref="N54:Y62"/>
    <mergeCell ref="Z54:AK62"/>
    <mergeCell ref="AL54:AW62"/>
    <mergeCell ref="B42:M51"/>
    <mergeCell ref="N42:Y51"/>
    <mergeCell ref="Z42:AK51"/>
    <mergeCell ref="AL42:AW51"/>
    <mergeCell ref="B52:M52"/>
    <mergeCell ref="N52:Y52"/>
    <mergeCell ref="Z52:AK52"/>
    <mergeCell ref="AL52:AW52"/>
    <mergeCell ref="B71:M73"/>
    <mergeCell ref="N71:AW73"/>
    <mergeCell ref="C75:J75"/>
    <mergeCell ref="AB75:AV75"/>
    <mergeCell ref="L76:U77"/>
    <mergeCell ref="V76:Z77"/>
    <mergeCell ref="B63:M63"/>
    <mergeCell ref="N63:Y63"/>
    <mergeCell ref="Z63:AK63"/>
    <mergeCell ref="AL63:AW63"/>
    <mergeCell ref="B64:AW64"/>
    <mergeCell ref="B65:AW69"/>
    <mergeCell ref="B92:G92"/>
    <mergeCell ref="AE92:AM92"/>
    <mergeCell ref="AN92:AV92"/>
    <mergeCell ref="B93:G93"/>
    <mergeCell ref="AE93:AM93"/>
    <mergeCell ref="AN93:AV93"/>
    <mergeCell ref="B83:G84"/>
    <mergeCell ref="H83:AC84"/>
    <mergeCell ref="AD83:AV84"/>
    <mergeCell ref="B90:AV90"/>
    <mergeCell ref="B91:G91"/>
    <mergeCell ref="AE91:AM91"/>
    <mergeCell ref="AN91:AV91"/>
    <mergeCell ref="H91:J91"/>
    <mergeCell ref="K91:AD91"/>
    <mergeCell ref="H92:J92"/>
    <mergeCell ref="K92:AD92"/>
    <mergeCell ref="H93:J93"/>
    <mergeCell ref="K93:AD93"/>
    <mergeCell ref="B94:G94"/>
    <mergeCell ref="AE94:AM94"/>
    <mergeCell ref="AN94:AV94"/>
    <mergeCell ref="B95:G95"/>
    <mergeCell ref="AE95:AM95"/>
    <mergeCell ref="AN95:AV95"/>
    <mergeCell ref="B102:G102"/>
    <mergeCell ref="AE102:AM102"/>
    <mergeCell ref="AN102:AV102"/>
    <mergeCell ref="B103:G103"/>
    <mergeCell ref="AE103:AM103"/>
    <mergeCell ref="AN103:AV103"/>
    <mergeCell ref="B96:G96"/>
    <mergeCell ref="AE96:AM96"/>
    <mergeCell ref="AN96:AV96"/>
    <mergeCell ref="B97:G97"/>
    <mergeCell ref="B112:AV112"/>
    <mergeCell ref="B109:G109"/>
    <mergeCell ref="AE109:AM109"/>
    <mergeCell ref="AN109:AV109"/>
    <mergeCell ref="B110:G110"/>
    <mergeCell ref="AE110:AM110"/>
    <mergeCell ref="AN110:AV110"/>
    <mergeCell ref="H109:J109"/>
    <mergeCell ref="K109:AD109"/>
    <mergeCell ref="H110:J110"/>
    <mergeCell ref="K110:AD110"/>
    <mergeCell ref="K101:AD101"/>
    <mergeCell ref="H102:J102"/>
    <mergeCell ref="K102:AD102"/>
    <mergeCell ref="AE97:AM97"/>
    <mergeCell ref="AN97:AV97"/>
    <mergeCell ref="B120:G120"/>
    <mergeCell ref="AE120:AM120"/>
    <mergeCell ref="AN120:AV120"/>
    <mergeCell ref="B121:G121"/>
    <mergeCell ref="AE121:AM121"/>
    <mergeCell ref="AN121:AV121"/>
    <mergeCell ref="B118:G118"/>
    <mergeCell ref="AE118:AM118"/>
    <mergeCell ref="AN118:AV118"/>
    <mergeCell ref="B119:G119"/>
    <mergeCell ref="AE119:AM119"/>
    <mergeCell ref="AN119:AV119"/>
    <mergeCell ref="H118:J118"/>
    <mergeCell ref="K118:AD118"/>
    <mergeCell ref="H119:J119"/>
    <mergeCell ref="K119:AD119"/>
    <mergeCell ref="H120:J120"/>
    <mergeCell ref="K120:AD120"/>
    <mergeCell ref="H121:J121"/>
    <mergeCell ref="K121:AD121"/>
    <mergeCell ref="B125:G125"/>
    <mergeCell ref="AE125:AM125"/>
    <mergeCell ref="AN125:AV125"/>
    <mergeCell ref="B126:G126"/>
    <mergeCell ref="AE126:AM126"/>
    <mergeCell ref="AN126:AV126"/>
    <mergeCell ref="B122:G122"/>
    <mergeCell ref="AE122:AM122"/>
    <mergeCell ref="AN122:AV122"/>
    <mergeCell ref="B123:G123"/>
    <mergeCell ref="AE123:AM123"/>
    <mergeCell ref="AN123:AV123"/>
    <mergeCell ref="H122:J122"/>
    <mergeCell ref="K122:AD122"/>
    <mergeCell ref="H123:J123"/>
    <mergeCell ref="K123:AD123"/>
    <mergeCell ref="H125:J125"/>
    <mergeCell ref="K125:AD125"/>
    <mergeCell ref="H126:J126"/>
    <mergeCell ref="K126:AD126"/>
    <mergeCell ref="B129:G129"/>
    <mergeCell ref="AE129:AM129"/>
    <mergeCell ref="AN129:AV129"/>
    <mergeCell ref="B127:G127"/>
    <mergeCell ref="AE127:AM127"/>
    <mergeCell ref="AN127:AV127"/>
    <mergeCell ref="B128:G128"/>
    <mergeCell ref="AE128:AM128"/>
    <mergeCell ref="AN128:AV128"/>
    <mergeCell ref="H127:J127"/>
    <mergeCell ref="K127:AD127"/>
    <mergeCell ref="H128:J128"/>
    <mergeCell ref="K128:AD128"/>
    <mergeCell ref="H129:J129"/>
    <mergeCell ref="K129:AD129"/>
    <mergeCell ref="B136:G136"/>
    <mergeCell ref="AE136:AM136"/>
    <mergeCell ref="AN136:AV136"/>
    <mergeCell ref="B130:G130"/>
    <mergeCell ref="H130:J130"/>
    <mergeCell ref="K130:AD130"/>
    <mergeCell ref="AE130:AM130"/>
    <mergeCell ref="AN130:AV130"/>
    <mergeCell ref="B131:G131"/>
    <mergeCell ref="H131:J131"/>
    <mergeCell ref="K131:AD131"/>
    <mergeCell ref="AE131:AM131"/>
    <mergeCell ref="AN131:AV131"/>
    <mergeCell ref="B138:G138"/>
    <mergeCell ref="AE138:AM138"/>
    <mergeCell ref="AN138:AV138"/>
    <mergeCell ref="B133:AV133"/>
    <mergeCell ref="B134:G134"/>
    <mergeCell ref="AE134:AM134"/>
    <mergeCell ref="AN134:AV134"/>
    <mergeCell ref="B135:G135"/>
    <mergeCell ref="AE135:AM135"/>
    <mergeCell ref="AN135:AV135"/>
    <mergeCell ref="B137:G137"/>
    <mergeCell ref="AE137:AM137"/>
    <mergeCell ref="AN137:AV137"/>
    <mergeCell ref="J134:AC134"/>
    <mergeCell ref="B141:G141"/>
    <mergeCell ref="AE141:AM141"/>
    <mergeCell ref="AN141:AV141"/>
    <mergeCell ref="K136:AD136"/>
    <mergeCell ref="H137:J137"/>
    <mergeCell ref="K137:AD137"/>
    <mergeCell ref="H138:J138"/>
    <mergeCell ref="K138:AD138"/>
    <mergeCell ref="B142:G142"/>
    <mergeCell ref="AE142:AM142"/>
    <mergeCell ref="AN142:AV142"/>
    <mergeCell ref="B139:G139"/>
    <mergeCell ref="AE139:AM139"/>
    <mergeCell ref="AN139:AV139"/>
    <mergeCell ref="B140:G140"/>
    <mergeCell ref="AE140:AM140"/>
    <mergeCell ref="AN140:AV140"/>
    <mergeCell ref="H141:J141"/>
    <mergeCell ref="K141:AD141"/>
    <mergeCell ref="H142:J142"/>
    <mergeCell ref="K142:AD142"/>
    <mergeCell ref="B146:G146"/>
    <mergeCell ref="AE146:AM146"/>
    <mergeCell ref="AN146:AV146"/>
    <mergeCell ref="B147:G147"/>
    <mergeCell ref="AE147:AM147"/>
    <mergeCell ref="AN147:AV147"/>
    <mergeCell ref="B144:G144"/>
    <mergeCell ref="AE144:AM144"/>
    <mergeCell ref="AN144:AV144"/>
    <mergeCell ref="B145:G145"/>
    <mergeCell ref="AE145:AM145"/>
    <mergeCell ref="AN145:AV145"/>
    <mergeCell ref="H139:J139"/>
    <mergeCell ref="K139:AD139"/>
    <mergeCell ref="H140:J140"/>
    <mergeCell ref="K140:AD140"/>
    <mergeCell ref="K147:AD147"/>
    <mergeCell ref="B150:G150"/>
    <mergeCell ref="AE150:AM150"/>
    <mergeCell ref="AN150:AV150"/>
    <mergeCell ref="B151:G151"/>
    <mergeCell ref="AE151:AM151"/>
    <mergeCell ref="AN151:AV151"/>
    <mergeCell ref="B148:G148"/>
    <mergeCell ref="AE148:AM148"/>
    <mergeCell ref="AN148:AV148"/>
    <mergeCell ref="B149:G149"/>
    <mergeCell ref="AE149:AM149"/>
    <mergeCell ref="AN149:AV149"/>
    <mergeCell ref="H148:J148"/>
    <mergeCell ref="K148:AD148"/>
    <mergeCell ref="H149:J149"/>
    <mergeCell ref="K149:AD149"/>
    <mergeCell ref="H150:J150"/>
    <mergeCell ref="K150:AD150"/>
    <mergeCell ref="H151:J151"/>
    <mergeCell ref="K151:AD151"/>
    <mergeCell ref="B154:G154"/>
    <mergeCell ref="AE154:AM154"/>
    <mergeCell ref="AN154:AV154"/>
    <mergeCell ref="B155:G155"/>
    <mergeCell ref="AE155:AM155"/>
    <mergeCell ref="AN155:AV155"/>
    <mergeCell ref="B152:G152"/>
    <mergeCell ref="AE152:AM152"/>
    <mergeCell ref="AN152:AV152"/>
    <mergeCell ref="B153:G153"/>
    <mergeCell ref="AE153:AM153"/>
    <mergeCell ref="AN153:AV153"/>
    <mergeCell ref="H152:J152"/>
    <mergeCell ref="K152:AD152"/>
    <mergeCell ref="H153:J153"/>
    <mergeCell ref="K153:AD153"/>
    <mergeCell ref="H154:J154"/>
    <mergeCell ref="K154:AD154"/>
    <mergeCell ref="H155:J155"/>
    <mergeCell ref="K155:AD155"/>
    <mergeCell ref="B159:G159"/>
    <mergeCell ref="AE159:AM159"/>
    <mergeCell ref="AN159:AV159"/>
    <mergeCell ref="B160:G160"/>
    <mergeCell ref="AE160:AM160"/>
    <mergeCell ref="AN160:AV160"/>
    <mergeCell ref="B157:G157"/>
    <mergeCell ref="AE157:AM157"/>
    <mergeCell ref="AN157:AV157"/>
    <mergeCell ref="B158:G158"/>
    <mergeCell ref="AE158:AM158"/>
    <mergeCell ref="AN158:AV158"/>
    <mergeCell ref="H157:J157"/>
    <mergeCell ref="K157:AD157"/>
    <mergeCell ref="H158:J158"/>
    <mergeCell ref="K158:AD158"/>
    <mergeCell ref="H159:J159"/>
    <mergeCell ref="K159:AD159"/>
    <mergeCell ref="H160:J160"/>
    <mergeCell ref="K160:AD160"/>
    <mergeCell ref="B163:G163"/>
    <mergeCell ref="AE163:AM163"/>
    <mergeCell ref="AN163:AV163"/>
    <mergeCell ref="B164:G164"/>
    <mergeCell ref="AE164:AM164"/>
    <mergeCell ref="AN164:AV164"/>
    <mergeCell ref="B161:G161"/>
    <mergeCell ref="AE161:AM161"/>
    <mergeCell ref="AN161:AV161"/>
    <mergeCell ref="B162:G162"/>
    <mergeCell ref="AE162:AM162"/>
    <mergeCell ref="AN162:AV162"/>
    <mergeCell ref="H161:J161"/>
    <mergeCell ref="K161:AD161"/>
    <mergeCell ref="H162:J162"/>
    <mergeCell ref="K162:AD162"/>
    <mergeCell ref="H163:J163"/>
    <mergeCell ref="K163:AD163"/>
    <mergeCell ref="H164:J164"/>
    <mergeCell ref="K164:AD164"/>
    <mergeCell ref="B167:G167"/>
    <mergeCell ref="AE167:AM167"/>
    <mergeCell ref="AN167:AV167"/>
    <mergeCell ref="B168:G168"/>
    <mergeCell ref="AE168:AM168"/>
    <mergeCell ref="AN168:AV168"/>
    <mergeCell ref="B165:G165"/>
    <mergeCell ref="AE165:AM165"/>
    <mergeCell ref="AN165:AV165"/>
    <mergeCell ref="B166:G166"/>
    <mergeCell ref="AE166:AM166"/>
    <mergeCell ref="AN166:AV166"/>
    <mergeCell ref="H165:J165"/>
    <mergeCell ref="K165:AD165"/>
    <mergeCell ref="H166:J166"/>
    <mergeCell ref="K166:AD166"/>
    <mergeCell ref="H167:J167"/>
    <mergeCell ref="K167:AD167"/>
    <mergeCell ref="H168:J168"/>
    <mergeCell ref="K168:AD168"/>
    <mergeCell ref="B171:G171"/>
    <mergeCell ref="AE171:AM171"/>
    <mergeCell ref="AN171:AV171"/>
    <mergeCell ref="B172:G172"/>
    <mergeCell ref="AE172:AM172"/>
    <mergeCell ref="AN172:AV172"/>
    <mergeCell ref="B169:G169"/>
    <mergeCell ref="AE169:AM169"/>
    <mergeCell ref="AN169:AV169"/>
    <mergeCell ref="B170:G170"/>
    <mergeCell ref="AE170:AM170"/>
    <mergeCell ref="AN170:AV170"/>
    <mergeCell ref="H169:J169"/>
    <mergeCell ref="K169:AD169"/>
    <mergeCell ref="H170:J170"/>
    <mergeCell ref="K170:AD170"/>
    <mergeCell ref="H171:J171"/>
    <mergeCell ref="K171:AD171"/>
    <mergeCell ref="H172:J172"/>
    <mergeCell ref="K172:AD172"/>
    <mergeCell ref="B175:G175"/>
    <mergeCell ref="AE175:AM175"/>
    <mergeCell ref="AN175:AV175"/>
    <mergeCell ref="B176:G176"/>
    <mergeCell ref="AE176:AM176"/>
    <mergeCell ref="AN176:AV176"/>
    <mergeCell ref="B173:G173"/>
    <mergeCell ref="AE173:AM173"/>
    <mergeCell ref="AN173:AV173"/>
    <mergeCell ref="B174:G174"/>
    <mergeCell ref="AE174:AM174"/>
    <mergeCell ref="AN174:AV174"/>
    <mergeCell ref="H173:J173"/>
    <mergeCell ref="K173:AD173"/>
    <mergeCell ref="H174:J174"/>
    <mergeCell ref="K174:AD174"/>
    <mergeCell ref="H175:J175"/>
    <mergeCell ref="K175:AD175"/>
    <mergeCell ref="H176:J176"/>
    <mergeCell ref="K176:AD176"/>
    <mergeCell ref="B180:G180"/>
    <mergeCell ref="AE180:AM180"/>
    <mergeCell ref="AN180:AV180"/>
    <mergeCell ref="B181:G181"/>
    <mergeCell ref="AE181:AM181"/>
    <mergeCell ref="AN181:AV181"/>
    <mergeCell ref="B178:G178"/>
    <mergeCell ref="AE178:AM178"/>
    <mergeCell ref="AN178:AV178"/>
    <mergeCell ref="B179:G179"/>
    <mergeCell ref="AE179:AM179"/>
    <mergeCell ref="AN179:AV179"/>
    <mergeCell ref="H178:J178"/>
    <mergeCell ref="K178:AD178"/>
    <mergeCell ref="H179:J179"/>
    <mergeCell ref="K179:AD179"/>
    <mergeCell ref="H180:J180"/>
    <mergeCell ref="K180:AD180"/>
    <mergeCell ref="H181:J181"/>
    <mergeCell ref="K181:AD181"/>
    <mergeCell ref="B184:G184"/>
    <mergeCell ref="AE184:AM184"/>
    <mergeCell ref="AN184:AV184"/>
    <mergeCell ref="B185:G185"/>
    <mergeCell ref="AE185:AM185"/>
    <mergeCell ref="AN185:AV185"/>
    <mergeCell ref="B182:G182"/>
    <mergeCell ref="AE182:AM182"/>
    <mergeCell ref="AN182:AV182"/>
    <mergeCell ref="B183:G183"/>
    <mergeCell ref="AE183:AM183"/>
    <mergeCell ref="AN183:AV183"/>
    <mergeCell ref="H182:J182"/>
    <mergeCell ref="K182:AD182"/>
    <mergeCell ref="H183:J183"/>
    <mergeCell ref="K183:AD183"/>
    <mergeCell ref="H184:J184"/>
    <mergeCell ref="K184:AD184"/>
    <mergeCell ref="H185:J185"/>
    <mergeCell ref="K185:AD185"/>
    <mergeCell ref="B188:G188"/>
    <mergeCell ref="AE188:AM188"/>
    <mergeCell ref="AN188:AV188"/>
    <mergeCell ref="B189:G189"/>
    <mergeCell ref="AE189:AM189"/>
    <mergeCell ref="AN189:AV189"/>
    <mergeCell ref="B186:G186"/>
    <mergeCell ref="AE186:AM186"/>
    <mergeCell ref="AN186:AV186"/>
    <mergeCell ref="B187:G187"/>
    <mergeCell ref="AE187:AM187"/>
    <mergeCell ref="AN187:AV187"/>
    <mergeCell ref="H186:J186"/>
    <mergeCell ref="K186:AD186"/>
    <mergeCell ref="H187:J187"/>
    <mergeCell ref="K187:AD187"/>
    <mergeCell ref="H188:J188"/>
    <mergeCell ref="K188:AD188"/>
    <mergeCell ref="H189:J189"/>
    <mergeCell ref="K189:AD189"/>
    <mergeCell ref="B192:G192"/>
    <mergeCell ref="AE192:AM192"/>
    <mergeCell ref="AN192:AV192"/>
    <mergeCell ref="B193:G193"/>
    <mergeCell ref="AE193:AM193"/>
    <mergeCell ref="AN193:AV193"/>
    <mergeCell ref="B190:G190"/>
    <mergeCell ref="AE190:AM190"/>
    <mergeCell ref="AN190:AV190"/>
    <mergeCell ref="B191:G191"/>
    <mergeCell ref="AE191:AM191"/>
    <mergeCell ref="AN191:AV191"/>
    <mergeCell ref="H190:J190"/>
    <mergeCell ref="K190:AD190"/>
    <mergeCell ref="H191:J191"/>
    <mergeCell ref="K191:AD191"/>
    <mergeCell ref="H192:J192"/>
    <mergeCell ref="K192:AD192"/>
    <mergeCell ref="H193:J193"/>
    <mergeCell ref="K193:AD193"/>
    <mergeCell ref="B196:G196"/>
    <mergeCell ref="AE196:AM196"/>
    <mergeCell ref="AN196:AV196"/>
    <mergeCell ref="B197:G197"/>
    <mergeCell ref="AE197:AM197"/>
    <mergeCell ref="AN197:AV197"/>
    <mergeCell ref="B194:G194"/>
    <mergeCell ref="AE194:AM194"/>
    <mergeCell ref="AN194:AV194"/>
    <mergeCell ref="B195:G195"/>
    <mergeCell ref="AE195:AM195"/>
    <mergeCell ref="AN195:AV195"/>
    <mergeCell ref="H194:J194"/>
    <mergeCell ref="K194:AD194"/>
    <mergeCell ref="H195:J195"/>
    <mergeCell ref="K195:AD195"/>
    <mergeCell ref="H196:J196"/>
    <mergeCell ref="K196:AD196"/>
    <mergeCell ref="H197:J197"/>
    <mergeCell ref="K197:AD197"/>
    <mergeCell ref="B200:G200"/>
    <mergeCell ref="AE200:AM200"/>
    <mergeCell ref="AN200:AV200"/>
    <mergeCell ref="B201:G201"/>
    <mergeCell ref="AE201:AM201"/>
    <mergeCell ref="AN201:AV201"/>
    <mergeCell ref="B198:G198"/>
    <mergeCell ref="AE198:AM198"/>
    <mergeCell ref="AN198:AV198"/>
    <mergeCell ref="B199:G199"/>
    <mergeCell ref="AE199:AM199"/>
    <mergeCell ref="AN199:AV199"/>
    <mergeCell ref="H198:J198"/>
    <mergeCell ref="K198:AD198"/>
    <mergeCell ref="H199:J199"/>
    <mergeCell ref="K199:AD199"/>
    <mergeCell ref="H200:J200"/>
    <mergeCell ref="K200:AD200"/>
    <mergeCell ref="H201:J201"/>
    <mergeCell ref="K201:AD201"/>
    <mergeCell ref="B209:G209"/>
    <mergeCell ref="B202:G202"/>
    <mergeCell ref="AE202:AM202"/>
    <mergeCell ref="AN202:AV202"/>
    <mergeCell ref="B203:G203"/>
    <mergeCell ref="AE203:AM203"/>
    <mergeCell ref="AN203:AV203"/>
    <mergeCell ref="H202:J202"/>
    <mergeCell ref="K202:AD202"/>
    <mergeCell ref="H203:J203"/>
    <mergeCell ref="K203:AD203"/>
    <mergeCell ref="B212:AV212"/>
    <mergeCell ref="B213:G213"/>
    <mergeCell ref="AE213:AM213"/>
    <mergeCell ref="AN213:AV213"/>
    <mergeCell ref="B214:G214"/>
    <mergeCell ref="AE214:AM214"/>
    <mergeCell ref="AN214:AV214"/>
    <mergeCell ref="J213:AD213"/>
    <mergeCell ref="B204:G204"/>
    <mergeCell ref="AE204:AM204"/>
    <mergeCell ref="AN204:AV204"/>
    <mergeCell ref="B205:G205"/>
    <mergeCell ref="AE205:AM205"/>
    <mergeCell ref="AN205:AV205"/>
    <mergeCell ref="H204:J204"/>
    <mergeCell ref="K204:AD204"/>
    <mergeCell ref="H205:J205"/>
    <mergeCell ref="K205:AD205"/>
    <mergeCell ref="AN207:AV207"/>
    <mergeCell ref="B208:G208"/>
    <mergeCell ref="H208:J208"/>
    <mergeCell ref="B217:G217"/>
    <mergeCell ref="AE217:AM217"/>
    <mergeCell ref="AN217:AV217"/>
    <mergeCell ref="B218:G218"/>
    <mergeCell ref="AE218:AM218"/>
    <mergeCell ref="AN218:AV218"/>
    <mergeCell ref="B215:G215"/>
    <mergeCell ref="AE215:AM215"/>
    <mergeCell ref="AN215:AV215"/>
    <mergeCell ref="B216:G216"/>
    <mergeCell ref="AE216:AM216"/>
    <mergeCell ref="AN216:AV216"/>
    <mergeCell ref="B221:G221"/>
    <mergeCell ref="AE221:AM221"/>
    <mergeCell ref="AN221:AV221"/>
    <mergeCell ref="H215:J215"/>
    <mergeCell ref="K215:AD215"/>
    <mergeCell ref="H216:J216"/>
    <mergeCell ref="K216:AD216"/>
    <mergeCell ref="H217:J217"/>
    <mergeCell ref="K217:AD217"/>
    <mergeCell ref="H218:J218"/>
    <mergeCell ref="K218:AD218"/>
    <mergeCell ref="H219:J219"/>
    <mergeCell ref="K219:AD219"/>
    <mergeCell ref="H220:J220"/>
    <mergeCell ref="K220:AD220"/>
    <mergeCell ref="H221:J221"/>
    <mergeCell ref="K221:AD221"/>
    <mergeCell ref="B222:G222"/>
    <mergeCell ref="AE222:AM222"/>
    <mergeCell ref="AN222:AV222"/>
    <mergeCell ref="B219:G219"/>
    <mergeCell ref="AE219:AM219"/>
    <mergeCell ref="AN219:AV219"/>
    <mergeCell ref="B220:G220"/>
    <mergeCell ref="AE220:AM220"/>
    <mergeCell ref="AN220:AV220"/>
    <mergeCell ref="AN233:AV233"/>
    <mergeCell ref="B234:G234"/>
    <mergeCell ref="AE234:AM234"/>
    <mergeCell ref="AN234:AV234"/>
    <mergeCell ref="B239:G239"/>
    <mergeCell ref="AE239:AM239"/>
    <mergeCell ref="AN239:AV239"/>
    <mergeCell ref="B235:G235"/>
    <mergeCell ref="AE235:AM235"/>
    <mergeCell ref="AN235:AV235"/>
    <mergeCell ref="B236:G236"/>
    <mergeCell ref="AE236:AM236"/>
    <mergeCell ref="AN236:AV236"/>
    <mergeCell ref="B233:G233"/>
    <mergeCell ref="AE233:AM233"/>
    <mergeCell ref="H234:J234"/>
    <mergeCell ref="K234:AD234"/>
    <mergeCell ref="H235:J235"/>
    <mergeCell ref="K235:AD235"/>
    <mergeCell ref="J232:AD232"/>
    <mergeCell ref="H236:J236"/>
    <mergeCell ref="K236:AD236"/>
    <mergeCell ref="K238:AD238"/>
    <mergeCell ref="B243:G243"/>
    <mergeCell ref="AE243:AM243"/>
    <mergeCell ref="AN243:AV243"/>
    <mergeCell ref="B244:G244"/>
    <mergeCell ref="AE244:AM244"/>
    <mergeCell ref="AN244:AV244"/>
    <mergeCell ref="B241:G241"/>
    <mergeCell ref="AE241:AM241"/>
    <mergeCell ref="AN241:AV241"/>
    <mergeCell ref="B242:G242"/>
    <mergeCell ref="AE242:AM242"/>
    <mergeCell ref="AN242:AV242"/>
    <mergeCell ref="H241:J241"/>
    <mergeCell ref="K241:AD241"/>
    <mergeCell ref="H242:J242"/>
    <mergeCell ref="K242:AD242"/>
    <mergeCell ref="H243:J243"/>
    <mergeCell ref="K243:AD243"/>
    <mergeCell ref="H244:J244"/>
    <mergeCell ref="K244:AD244"/>
    <mergeCell ref="B247:G247"/>
    <mergeCell ref="AE247:AM247"/>
    <mergeCell ref="AN247:AV247"/>
    <mergeCell ref="B248:G248"/>
    <mergeCell ref="AE248:AM248"/>
    <mergeCell ref="AN248:AV248"/>
    <mergeCell ref="B245:G245"/>
    <mergeCell ref="AE245:AM245"/>
    <mergeCell ref="AN245:AV245"/>
    <mergeCell ref="B246:G246"/>
    <mergeCell ref="AE246:AM246"/>
    <mergeCell ref="AN246:AV246"/>
    <mergeCell ref="H245:J245"/>
    <mergeCell ref="K245:AD245"/>
    <mergeCell ref="H246:J246"/>
    <mergeCell ref="K246:AD246"/>
    <mergeCell ref="H247:J247"/>
    <mergeCell ref="K247:AD247"/>
    <mergeCell ref="H248:J248"/>
    <mergeCell ref="K248:AD248"/>
    <mergeCell ref="B251:G251"/>
    <mergeCell ref="AE251:AM251"/>
    <mergeCell ref="AN251:AV251"/>
    <mergeCell ref="B252:G252"/>
    <mergeCell ref="AE252:AM252"/>
    <mergeCell ref="AN252:AV252"/>
    <mergeCell ref="B249:G249"/>
    <mergeCell ref="AE249:AM249"/>
    <mergeCell ref="AN249:AV249"/>
    <mergeCell ref="B250:G250"/>
    <mergeCell ref="AE250:AM250"/>
    <mergeCell ref="AN250:AV250"/>
    <mergeCell ref="H249:J249"/>
    <mergeCell ref="K249:AD249"/>
    <mergeCell ref="H250:J250"/>
    <mergeCell ref="K250:AD250"/>
    <mergeCell ref="H251:J251"/>
    <mergeCell ref="K251:AD251"/>
    <mergeCell ref="H252:J252"/>
    <mergeCell ref="K252:AD252"/>
    <mergeCell ref="B255:G255"/>
    <mergeCell ref="AE255:AM255"/>
    <mergeCell ref="AN255:AV255"/>
    <mergeCell ref="B256:G256"/>
    <mergeCell ref="AE256:AM256"/>
    <mergeCell ref="AN256:AV256"/>
    <mergeCell ref="B253:G253"/>
    <mergeCell ref="AE253:AM253"/>
    <mergeCell ref="AN253:AV253"/>
    <mergeCell ref="B254:G254"/>
    <mergeCell ref="AE254:AM254"/>
    <mergeCell ref="AN254:AV254"/>
    <mergeCell ref="H253:J253"/>
    <mergeCell ref="K253:AD253"/>
    <mergeCell ref="H254:J254"/>
    <mergeCell ref="K254:AD254"/>
    <mergeCell ref="H255:J255"/>
    <mergeCell ref="K255:AD255"/>
    <mergeCell ref="H256:J256"/>
    <mergeCell ref="K256:AD256"/>
    <mergeCell ref="B259:G259"/>
    <mergeCell ref="AE259:AM259"/>
    <mergeCell ref="AN259:AV259"/>
    <mergeCell ref="B260:G260"/>
    <mergeCell ref="AE260:AM260"/>
    <mergeCell ref="AN260:AV260"/>
    <mergeCell ref="B257:G257"/>
    <mergeCell ref="AE257:AM257"/>
    <mergeCell ref="AN257:AV257"/>
    <mergeCell ref="B258:G258"/>
    <mergeCell ref="AE258:AM258"/>
    <mergeCell ref="AN258:AV258"/>
    <mergeCell ref="H257:J257"/>
    <mergeCell ref="K257:AD257"/>
    <mergeCell ref="H258:J258"/>
    <mergeCell ref="K258:AD258"/>
    <mergeCell ref="H259:J259"/>
    <mergeCell ref="K259:AD259"/>
    <mergeCell ref="H260:J260"/>
    <mergeCell ref="K260:AD260"/>
    <mergeCell ref="B263:G263"/>
    <mergeCell ref="AE263:AM263"/>
    <mergeCell ref="AN263:AV263"/>
    <mergeCell ref="B264:G264"/>
    <mergeCell ref="AE264:AM264"/>
    <mergeCell ref="AN264:AV264"/>
    <mergeCell ref="B261:G261"/>
    <mergeCell ref="AE261:AM261"/>
    <mergeCell ref="AN261:AV261"/>
    <mergeCell ref="B262:G262"/>
    <mergeCell ref="AE262:AM262"/>
    <mergeCell ref="AN262:AV262"/>
    <mergeCell ref="H261:J261"/>
    <mergeCell ref="K261:AD261"/>
    <mergeCell ref="H262:J262"/>
    <mergeCell ref="K262:AD262"/>
    <mergeCell ref="H263:J263"/>
    <mergeCell ref="K263:AD263"/>
    <mergeCell ref="H264:J264"/>
    <mergeCell ref="K264:AD264"/>
    <mergeCell ref="B267:G267"/>
    <mergeCell ref="AE267:AM267"/>
    <mergeCell ref="AN267:AV267"/>
    <mergeCell ref="B268:G268"/>
    <mergeCell ref="AE268:AM268"/>
    <mergeCell ref="AN268:AV268"/>
    <mergeCell ref="B265:G265"/>
    <mergeCell ref="AE265:AM265"/>
    <mergeCell ref="AN265:AV265"/>
    <mergeCell ref="B266:G266"/>
    <mergeCell ref="AE266:AM266"/>
    <mergeCell ref="AN266:AV266"/>
    <mergeCell ref="H265:J265"/>
    <mergeCell ref="K265:AD265"/>
    <mergeCell ref="H266:J266"/>
    <mergeCell ref="K266:AD266"/>
    <mergeCell ref="H267:J267"/>
    <mergeCell ref="K267:AD267"/>
    <mergeCell ref="H268:J268"/>
    <mergeCell ref="K268:AD268"/>
    <mergeCell ref="B286:G286"/>
    <mergeCell ref="AE286:AM286"/>
    <mergeCell ref="B274:G274"/>
    <mergeCell ref="AE274:AM274"/>
    <mergeCell ref="AN274:AV274"/>
    <mergeCell ref="B275:G275"/>
    <mergeCell ref="AE275:AM275"/>
    <mergeCell ref="AN275:AV275"/>
    <mergeCell ref="H274:J274"/>
    <mergeCell ref="K274:AD274"/>
    <mergeCell ref="H275:J275"/>
    <mergeCell ref="B269:G269"/>
    <mergeCell ref="AE269:AM269"/>
    <mergeCell ref="AN269:AV269"/>
    <mergeCell ref="B270:G270"/>
    <mergeCell ref="AE270:AM270"/>
    <mergeCell ref="AN270:AV270"/>
    <mergeCell ref="B273:G273"/>
    <mergeCell ref="AE273:AM273"/>
    <mergeCell ref="AN273:AV273"/>
    <mergeCell ref="B272:G272"/>
    <mergeCell ref="AE272:AM272"/>
    <mergeCell ref="AN272:AV272"/>
    <mergeCell ref="B271:G271"/>
    <mergeCell ref="AE271:AM271"/>
    <mergeCell ref="AN271:AV271"/>
    <mergeCell ref="H272:J272"/>
    <mergeCell ref="K272:AD272"/>
    <mergeCell ref="H273:J273"/>
    <mergeCell ref="K273:AD273"/>
    <mergeCell ref="H94:J94"/>
    <mergeCell ref="K94:AD94"/>
    <mergeCell ref="H95:J95"/>
    <mergeCell ref="K95:AD95"/>
    <mergeCell ref="H96:J96"/>
    <mergeCell ref="K96:AD96"/>
    <mergeCell ref="H97:J97"/>
    <mergeCell ref="K97:AD97"/>
    <mergeCell ref="J297:K297"/>
    <mergeCell ref="L297:P297"/>
    <mergeCell ref="Q297:AQ297"/>
    <mergeCell ref="J298:K298"/>
    <mergeCell ref="L298:P298"/>
    <mergeCell ref="Q298:AQ298"/>
    <mergeCell ref="H114:J114"/>
    <mergeCell ref="K114:AD114"/>
    <mergeCell ref="H135:J135"/>
    <mergeCell ref="K135:AD135"/>
    <mergeCell ref="H214:J214"/>
    <mergeCell ref="K214:AD214"/>
    <mergeCell ref="H233:J233"/>
    <mergeCell ref="K233:AD233"/>
    <mergeCell ref="H224:J224"/>
    <mergeCell ref="K224:AD224"/>
    <mergeCell ref="H225:J225"/>
    <mergeCell ref="K225:AD225"/>
    <mergeCell ref="H136:J136"/>
    <mergeCell ref="H209:J209"/>
    <mergeCell ref="H103:J103"/>
    <mergeCell ref="K103:AD103"/>
    <mergeCell ref="H104:J104"/>
    <mergeCell ref="K104:AD104"/>
    <mergeCell ref="J301:K301"/>
    <mergeCell ref="L301:P301"/>
    <mergeCell ref="Q301:AQ301"/>
    <mergeCell ref="J300:K300"/>
    <mergeCell ref="L300:P300"/>
    <mergeCell ref="Q300:AQ300"/>
    <mergeCell ref="H222:J222"/>
    <mergeCell ref="K222:AD222"/>
    <mergeCell ref="H143:J143"/>
    <mergeCell ref="K143:AD143"/>
    <mergeCell ref="H144:J144"/>
    <mergeCell ref="K144:AD144"/>
    <mergeCell ref="H145:J145"/>
    <mergeCell ref="K145:AD145"/>
    <mergeCell ref="H146:J146"/>
    <mergeCell ref="K146:AD146"/>
    <mergeCell ref="H147:J147"/>
    <mergeCell ref="Q293:AQ293"/>
    <mergeCell ref="J294:K294"/>
    <mergeCell ref="L294:P294"/>
    <mergeCell ref="Q294:AQ294"/>
    <mergeCell ref="AE208:AM208"/>
    <mergeCell ref="AN208:AV208"/>
    <mergeCell ref="K208:AD208"/>
    <mergeCell ref="AE209:AM209"/>
    <mergeCell ref="AN209:AV209"/>
    <mergeCell ref="K275:AD275"/>
    <mergeCell ref="H237:J237"/>
    <mergeCell ref="K237:AD237"/>
    <mergeCell ref="H238:J238"/>
    <mergeCell ref="AE238:AM238"/>
    <mergeCell ref="AN238:AV238"/>
    <mergeCell ref="H105:J105"/>
    <mergeCell ref="K105:AD105"/>
    <mergeCell ref="H107:J107"/>
    <mergeCell ref="K107:AD107"/>
    <mergeCell ref="H108:J108"/>
    <mergeCell ref="K108:AD108"/>
    <mergeCell ref="H239:J239"/>
    <mergeCell ref="K239:AD239"/>
    <mergeCell ref="H240:J240"/>
    <mergeCell ref="K240:AD240"/>
    <mergeCell ref="H269:J269"/>
    <mergeCell ref="K269:AD269"/>
    <mergeCell ref="H270:J270"/>
    <mergeCell ref="K209:AD209"/>
    <mergeCell ref="K270:AD270"/>
    <mergeCell ref="AN286:AV286"/>
    <mergeCell ref="AE207:AM207"/>
    <mergeCell ref="AE115:AM115"/>
    <mergeCell ref="AE276:AM276"/>
    <mergeCell ref="AN276:AV276"/>
    <mergeCell ref="B283:AV283"/>
    <mergeCell ref="B284:G284"/>
    <mergeCell ref="AE284:AM284"/>
    <mergeCell ref="AN284:AV284"/>
    <mergeCell ref="B277:G277"/>
    <mergeCell ref="AE277:AM277"/>
    <mergeCell ref="AN277:AV277"/>
    <mergeCell ref="H285:J285"/>
    <mergeCell ref="K285:AD285"/>
    <mergeCell ref="H286:J286"/>
    <mergeCell ref="K286:AD286"/>
    <mergeCell ref="B278:G278"/>
    <mergeCell ref="B106:G106"/>
    <mergeCell ref="H106:J106"/>
    <mergeCell ref="K106:AD106"/>
    <mergeCell ref="AE106:AM106"/>
    <mergeCell ref="AN106:AV106"/>
    <mergeCell ref="J299:K299"/>
    <mergeCell ref="L299:P299"/>
    <mergeCell ref="Q299:AQ299"/>
    <mergeCell ref="H271:J271"/>
    <mergeCell ref="K271:AD271"/>
    <mergeCell ref="J295:K295"/>
    <mergeCell ref="L295:P295"/>
    <mergeCell ref="Q295:AQ295"/>
    <mergeCell ref="J296:K296"/>
    <mergeCell ref="L296:P296"/>
    <mergeCell ref="Q296:AQ296"/>
    <mergeCell ref="J292:AQ292"/>
    <mergeCell ref="J293:K293"/>
    <mergeCell ref="L293:P293"/>
    <mergeCell ref="B276:G276"/>
    <mergeCell ref="H278:J278"/>
    <mergeCell ref="H276:J276"/>
    <mergeCell ref="K276:AD276"/>
    <mergeCell ref="H277:J277"/>
    <mergeCell ref="K277:AD277"/>
    <mergeCell ref="B281:G281"/>
    <mergeCell ref="H281:J281"/>
    <mergeCell ref="K281:AD281"/>
    <mergeCell ref="AE281:AM281"/>
    <mergeCell ref="AN281:AV281"/>
    <mergeCell ref="AE285:AM285"/>
    <mergeCell ref="AN285:AV285"/>
  </mergeCells>
  <conditionalFormatting sqref="B233:G281 AE233:AV281 B92:G98">
    <cfRule type="containsText" dxfId="83" priority="121" operator="containsText" text="N/A">
      <formula>NOT(ISERROR(SEARCH("N/A",B92)))</formula>
    </cfRule>
  </conditionalFormatting>
  <conditionalFormatting sqref="H92:H98 K92:K98">
    <cfRule type="containsText" dxfId="82" priority="120" operator="containsText" text="N/A">
      <formula>NOT(ISERROR(SEARCH("N/A",H92)))</formula>
    </cfRule>
  </conditionalFormatting>
  <conditionalFormatting sqref="AN92:AV98">
    <cfRule type="containsText" dxfId="81" priority="119" operator="containsText" text="N/A">
      <formula>NOT(ISERROR(SEARCH("N/A",AN92)))</formula>
    </cfRule>
  </conditionalFormatting>
  <conditionalFormatting sqref="AE92:AM98">
    <cfRule type="containsText" dxfId="80" priority="118" operator="containsText" text="N/A">
      <formula>NOT(ISERROR(SEARCH("N/A",AE92)))</formula>
    </cfRule>
  </conditionalFormatting>
  <conditionalFormatting sqref="B102:G105 B107:G110">
    <cfRule type="containsText" dxfId="79" priority="117" operator="containsText" text="N/A">
      <formula>NOT(ISERROR(SEARCH("N/A",B102)))</formula>
    </cfRule>
  </conditionalFormatting>
  <conditionalFormatting sqref="AN102:AV105 AN107:AV110">
    <cfRule type="containsText" dxfId="78" priority="115" operator="containsText" text="N/A">
      <formula>NOT(ISERROR(SEARCH("N/A",AN102)))</formula>
    </cfRule>
  </conditionalFormatting>
  <conditionalFormatting sqref="AE102:AM105 AE107:AM110">
    <cfRule type="containsText" dxfId="77" priority="114" operator="containsText" text="N/A">
      <formula>NOT(ISERROR(SEARCH("N/A",AE102)))</formula>
    </cfRule>
  </conditionalFormatting>
  <conditionalFormatting sqref="AE285:AM287">
    <cfRule type="containsText" dxfId="76" priority="98" operator="containsText" text="N/A">
      <formula>NOT(ISERROR(SEARCH("N/A",AE285)))</formula>
    </cfRule>
  </conditionalFormatting>
  <conditionalFormatting sqref="B114:G128">
    <cfRule type="containsText" dxfId="75" priority="113" operator="containsText" text="N/A">
      <formula>NOT(ISERROR(SEARCH("N/A",B114)))</formula>
    </cfRule>
  </conditionalFormatting>
  <conditionalFormatting sqref="AN114:AV128">
    <cfRule type="containsText" dxfId="74" priority="111" operator="containsText" text="N/A">
      <formula>NOT(ISERROR(SEARCH("N/A",AN114)))</formula>
    </cfRule>
  </conditionalFormatting>
  <conditionalFormatting sqref="AE114:AM128">
    <cfRule type="containsText" dxfId="73" priority="110" operator="containsText" text="N/A">
      <formula>NOT(ISERROR(SEARCH("N/A",AE114)))</formula>
    </cfRule>
  </conditionalFormatting>
  <conditionalFormatting sqref="B135:G176 B178:G210">
    <cfRule type="containsText" dxfId="72" priority="109" operator="containsText" text="N/A">
      <formula>NOT(ISERROR(SEARCH("N/A",B135)))</formula>
    </cfRule>
  </conditionalFormatting>
  <conditionalFormatting sqref="AN135:AV176 AN178:AV210">
    <cfRule type="containsText" dxfId="71" priority="107" operator="containsText" text="N/A">
      <formula>NOT(ISERROR(SEARCH("N/A",AN135)))</formula>
    </cfRule>
  </conditionalFormatting>
  <conditionalFormatting sqref="AE135:AM176 AE178:AM210">
    <cfRule type="containsText" dxfId="70" priority="106" operator="containsText" text="N/A">
      <formula>NOT(ISERROR(SEARCH("N/A",AE135)))</formula>
    </cfRule>
  </conditionalFormatting>
  <conditionalFormatting sqref="B214:G222 B224:G229">
    <cfRule type="containsText" dxfId="69" priority="105" operator="containsText" text="N/A">
      <formula>NOT(ISERROR(SEARCH("N/A",B214)))</formula>
    </cfRule>
  </conditionalFormatting>
  <conditionalFormatting sqref="AN214:AV222 AN224:AV229">
    <cfRule type="containsText" dxfId="68" priority="103" operator="containsText" text="N/A">
      <formula>NOT(ISERROR(SEARCH("N/A",AN214)))</formula>
    </cfRule>
  </conditionalFormatting>
  <conditionalFormatting sqref="AE214:AM222 AE224:AM229">
    <cfRule type="containsText" dxfId="67" priority="102" operator="containsText" text="N/A">
      <formula>NOT(ISERROR(SEARCH("N/A",AE214)))</formula>
    </cfRule>
  </conditionalFormatting>
  <conditionalFormatting sqref="B285:G287">
    <cfRule type="containsText" dxfId="66" priority="101" operator="containsText" text="N/A">
      <formula>NOT(ISERROR(SEARCH("N/A",B285)))</formula>
    </cfRule>
  </conditionalFormatting>
  <conditionalFormatting sqref="AN285:AV287">
    <cfRule type="containsText" dxfId="65" priority="99" operator="containsText" text="N/A">
      <formula>NOT(ISERROR(SEARCH("N/A",AN285)))</formula>
    </cfRule>
  </conditionalFormatting>
  <conditionalFormatting sqref="AE129:AM131">
    <cfRule type="containsText" dxfId="64" priority="94" operator="containsText" text="N/A">
      <formula>NOT(ISERROR(SEARCH("N/A",AE129)))</formula>
    </cfRule>
  </conditionalFormatting>
  <conditionalFormatting sqref="B129:G131">
    <cfRule type="containsText" dxfId="63" priority="97" operator="containsText" text="N/A">
      <formula>NOT(ISERROR(SEARCH("N/A",B129)))</formula>
    </cfRule>
  </conditionalFormatting>
  <conditionalFormatting sqref="AN129:AV131">
    <cfRule type="containsText" dxfId="62" priority="95" operator="containsText" text="N/A">
      <formula>NOT(ISERROR(SEARCH("N/A",AN129)))</formula>
    </cfRule>
  </conditionalFormatting>
  <conditionalFormatting sqref="L28:Y28">
    <cfRule type="containsText" dxfId="61" priority="67" operator="containsText" text="Solo algunos hoteles">
      <formula>NOT(ISERROR(SEARCH("Solo algunos hoteles",L28)))</formula>
    </cfRule>
    <cfRule type="containsText" dxfId="60" priority="68" operator="containsText" text="Todos los hoteles excepto">
      <formula>NOT(ISERROR(SEARCH("Todos los hoteles excepto",L28)))</formula>
    </cfRule>
    <cfRule type="containsText" dxfId="59" priority="69" operator="containsText" text="Todos los hoteles">
      <formula>NOT(ISERROR(SEARCH("Todos los hoteles",L28)))</formula>
    </cfRule>
  </conditionalFormatting>
  <conditionalFormatting sqref="L22:Y22">
    <cfRule type="containsText" dxfId="58" priority="79" operator="containsText" text="Solo algunos hoteles">
      <formula>NOT(ISERROR(SEARCH("Solo algunos hoteles",L22)))</formula>
    </cfRule>
    <cfRule type="containsText" dxfId="57" priority="80" operator="containsText" text="Todos los hoteles excepto">
      <formula>NOT(ISERROR(SEARCH("Todos los hoteles excepto",L22)))</formula>
    </cfRule>
    <cfRule type="containsText" dxfId="56" priority="81" operator="containsText" text="Todos los hoteles">
      <formula>NOT(ISERROR(SEARCH("Todos los hoteles",L22)))</formula>
    </cfRule>
  </conditionalFormatting>
  <conditionalFormatting sqref="L25:Y25">
    <cfRule type="containsText" dxfId="55" priority="76" operator="containsText" text="Solo algunos hoteles">
      <formula>NOT(ISERROR(SEARCH("Solo algunos hoteles",L25)))</formula>
    </cfRule>
    <cfRule type="containsText" dxfId="54" priority="77" operator="containsText" text="Todos los hoteles excepto">
      <formula>NOT(ISERROR(SEARCH("Todos los hoteles excepto",L25)))</formula>
    </cfRule>
    <cfRule type="containsText" dxfId="53" priority="78" operator="containsText" text="Todos los hoteles">
      <formula>NOT(ISERROR(SEARCH("Todos los hoteles",L25)))</formula>
    </cfRule>
  </conditionalFormatting>
  <conditionalFormatting sqref="L34:Y34">
    <cfRule type="containsText" dxfId="52" priority="52" operator="containsText" text="Solo algunos hoteles">
      <formula>NOT(ISERROR(SEARCH("Solo algunos hoteles",L34)))</formula>
    </cfRule>
    <cfRule type="containsText" dxfId="51" priority="53" operator="containsText" text="Todos los hoteles excepto">
      <formula>NOT(ISERROR(SEARCH("Todos los hoteles excepto",L34)))</formula>
    </cfRule>
    <cfRule type="containsText" dxfId="50" priority="54" operator="containsText" text="Todos los hoteles">
      <formula>NOT(ISERROR(SEARCH("Todos los hoteles",L34)))</formula>
    </cfRule>
  </conditionalFormatting>
  <conditionalFormatting sqref="L31:Y31">
    <cfRule type="containsText" dxfId="49" priority="55" operator="containsText" text="Solo algunos hoteles">
      <formula>NOT(ISERROR(SEARCH("Solo algunos hoteles",L31)))</formula>
    </cfRule>
    <cfRule type="containsText" dxfId="48" priority="56" operator="containsText" text="Todos los hoteles excepto">
      <formula>NOT(ISERROR(SEARCH("Todos los hoteles excepto",L31)))</formula>
    </cfRule>
    <cfRule type="containsText" dxfId="47" priority="57" operator="containsText" text="Todos los hoteles">
      <formula>NOT(ISERROR(SEARCH("Todos los hoteles",L31)))</formula>
    </cfRule>
  </conditionalFormatting>
  <conditionalFormatting sqref="L37:Y37">
    <cfRule type="containsText" dxfId="46" priority="49" operator="containsText" text="Solo algunos hoteles">
      <formula>NOT(ISERROR(SEARCH("Solo algunos hoteles",L37)))</formula>
    </cfRule>
    <cfRule type="containsText" dxfId="45" priority="50" operator="containsText" text="Todos los hoteles excepto">
      <formula>NOT(ISERROR(SEARCH("Todos los hoteles excepto",L37)))</formula>
    </cfRule>
    <cfRule type="containsText" dxfId="44" priority="51" operator="containsText" text="Todos los hoteles">
      <formula>NOT(ISERROR(SEARCH("Todos los hoteles",L37)))</formula>
    </cfRule>
  </conditionalFormatting>
  <conditionalFormatting sqref="AK22:AM22 AP22:AW22">
    <cfRule type="containsText" dxfId="43" priority="40" operator="containsText" text="Solo algunos hoteles">
      <formula>NOT(ISERROR(SEARCH("Solo algunos hoteles",AK22)))</formula>
    </cfRule>
    <cfRule type="containsText" dxfId="42" priority="41" operator="containsText" text="Todos los hoteles excepto">
      <formula>NOT(ISERROR(SEARCH("Todos los hoteles excepto",AK22)))</formula>
    </cfRule>
    <cfRule type="containsText" dxfId="41" priority="42" operator="containsText" text="Todos los hoteles">
      <formula>NOT(ISERROR(SEARCH("Todos los hoteles",AK22)))</formula>
    </cfRule>
  </conditionalFormatting>
  <conditionalFormatting sqref="AK19:AM19 AP19:AW19">
    <cfRule type="containsText" dxfId="40" priority="43" operator="containsText" text="Solo algunos hoteles">
      <formula>NOT(ISERROR(SEARCH("Solo algunos hoteles",AK19)))</formula>
    </cfRule>
    <cfRule type="containsText" dxfId="39" priority="44" operator="containsText" text="Todos los hoteles excepto">
      <formula>NOT(ISERROR(SEARCH("Todos los hoteles excepto",AK19)))</formula>
    </cfRule>
    <cfRule type="containsText" dxfId="38" priority="45" operator="containsText" text="Todos los hoteles">
      <formula>NOT(ISERROR(SEARCH("Todos los hoteles",AK19)))</formula>
    </cfRule>
  </conditionalFormatting>
  <conditionalFormatting sqref="AK25:AM25 AP25:AW25">
    <cfRule type="containsText" dxfId="37" priority="37" operator="containsText" text="Solo algunos hoteles">
      <formula>NOT(ISERROR(SEARCH("Solo algunos hoteles",AK25)))</formula>
    </cfRule>
    <cfRule type="containsText" dxfId="36" priority="38" operator="containsText" text="Todos los hoteles excepto">
      <formula>NOT(ISERROR(SEARCH("Todos los hoteles excepto",AK25)))</formula>
    </cfRule>
    <cfRule type="containsText" dxfId="35" priority="39" operator="containsText" text="Todos los hoteles">
      <formula>NOT(ISERROR(SEARCH("Todos los hoteles",AK25)))</formula>
    </cfRule>
  </conditionalFormatting>
  <conditionalFormatting sqref="AK28:AM28 AP28:AW28">
    <cfRule type="containsText" dxfId="34" priority="31" operator="containsText" text="Solo algunos hoteles">
      <formula>NOT(ISERROR(SEARCH("Solo algunos hoteles",AK28)))</formula>
    </cfRule>
    <cfRule type="containsText" dxfId="33" priority="32" operator="containsText" text="Todos los hoteles excepto">
      <formula>NOT(ISERROR(SEARCH("Todos los hoteles excepto",AK28)))</formula>
    </cfRule>
    <cfRule type="containsText" dxfId="32" priority="33" operator="containsText" text="Todos los hoteles">
      <formula>NOT(ISERROR(SEARCH("Todos los hoteles",AK28)))</formula>
    </cfRule>
  </conditionalFormatting>
  <conditionalFormatting sqref="AK31:AM31 AQ31:AW31">
    <cfRule type="containsText" dxfId="31" priority="28" operator="containsText" text="Solo algunos hoteles">
      <formula>NOT(ISERROR(SEARCH("Solo algunos hoteles",AK31)))</formula>
    </cfRule>
    <cfRule type="containsText" dxfId="30" priority="29" operator="containsText" text="Todos los hoteles excepto">
      <formula>NOT(ISERROR(SEARCH("Todos los hoteles excepto",AK31)))</formula>
    </cfRule>
    <cfRule type="containsText" dxfId="29" priority="30" operator="containsText" text="Todos los hoteles">
      <formula>NOT(ISERROR(SEARCH("Todos los hoteles",AK31)))</formula>
    </cfRule>
  </conditionalFormatting>
  <conditionalFormatting sqref="AK34:AM34 AP34:AW34">
    <cfRule type="containsText" dxfId="28" priority="25" operator="containsText" text="Solo algunos hoteles">
      <formula>NOT(ISERROR(SEARCH("Solo algunos hoteles",AK34)))</formula>
    </cfRule>
    <cfRule type="containsText" dxfId="27" priority="26" operator="containsText" text="Todos los hoteles excepto">
      <formula>NOT(ISERROR(SEARCH("Todos los hoteles excepto",AK34)))</formula>
    </cfRule>
    <cfRule type="containsText" dxfId="26" priority="27" operator="containsText" text="Todos los hoteles">
      <formula>NOT(ISERROR(SEARCH("Todos los hoteles",AK34)))</formula>
    </cfRule>
  </conditionalFormatting>
  <conditionalFormatting sqref="AK37:AM37 AP37:AW37">
    <cfRule type="containsText" dxfId="25" priority="22" operator="containsText" text="Solo algunos hoteles">
      <formula>NOT(ISERROR(SEARCH("Solo algunos hoteles",AK37)))</formula>
    </cfRule>
    <cfRule type="containsText" dxfId="24" priority="23" operator="containsText" text="Todos los hoteles excepto">
      <formula>NOT(ISERROR(SEARCH("Todos los hoteles excepto",AK37)))</formula>
    </cfRule>
    <cfRule type="containsText" dxfId="23" priority="24" operator="containsText" text="Todos los hoteles">
      <formula>NOT(ISERROR(SEARCH("Todos los hoteles",AK37)))</formula>
    </cfRule>
  </conditionalFormatting>
  <conditionalFormatting sqref="H102:H105 K102:K105 K107:K110 H107:H110">
    <cfRule type="containsText" dxfId="22" priority="21" operator="containsText" text="N/A">
      <formula>NOT(ISERROR(SEARCH("N/A",H102)))</formula>
    </cfRule>
  </conditionalFormatting>
  <conditionalFormatting sqref="H114:H131 K114:K131">
    <cfRule type="containsText" dxfId="21" priority="20" operator="containsText" text="N/A">
      <formula>NOT(ISERROR(SEARCH("N/A",H114)))</formula>
    </cfRule>
  </conditionalFormatting>
  <conditionalFormatting sqref="H135:H176 K135:K176 K178:K210 H178:H210">
    <cfRule type="containsText" dxfId="20" priority="19" operator="containsText" text="N/A">
      <formula>NOT(ISERROR(SEARCH("N/A",H135)))</formula>
    </cfRule>
  </conditionalFormatting>
  <conditionalFormatting sqref="H214:H222 K214:K222 K224:K229 H224:H229">
    <cfRule type="containsText" dxfId="19" priority="18" operator="containsText" text="N/A">
      <formula>NOT(ISERROR(SEARCH("N/A",H214)))</formula>
    </cfRule>
  </conditionalFormatting>
  <conditionalFormatting sqref="H233:H281 K233:K281">
    <cfRule type="containsText" dxfId="18" priority="17" operator="containsText" text="N/A">
      <formula>NOT(ISERROR(SEARCH("N/A",H233)))</formula>
    </cfRule>
  </conditionalFormatting>
  <conditionalFormatting sqref="H285:H287 K285:K287">
    <cfRule type="containsText" dxfId="17" priority="16" operator="containsText" text="N/A">
      <formula>NOT(ISERROR(SEARCH("N/A",H285)))</formula>
    </cfRule>
  </conditionalFormatting>
  <conditionalFormatting sqref="L19:Y19">
    <cfRule type="containsText" dxfId="16" priority="13" operator="containsText" text="Solo algunos hoteles">
      <formula>NOT(ISERROR(SEARCH("Solo algunos hoteles",L19)))</formula>
    </cfRule>
    <cfRule type="containsText" dxfId="15" priority="14" operator="containsText" text="Todos los hoteles excepto">
      <formula>NOT(ISERROR(SEARCH("Todos los hoteles excepto",L19)))</formula>
    </cfRule>
    <cfRule type="containsText" dxfId="14" priority="15" operator="containsText" text="Todos los hoteles">
      <formula>NOT(ISERROR(SEARCH("Todos los hoteles",L19)))</formula>
    </cfRule>
  </conditionalFormatting>
  <conditionalFormatting sqref="B106:G106">
    <cfRule type="containsText" dxfId="13" priority="12" operator="containsText" text="N/A">
      <formula>NOT(ISERROR(SEARCH("N/A",B106)))</formula>
    </cfRule>
  </conditionalFormatting>
  <conditionalFormatting sqref="AN106:AV106">
    <cfRule type="containsText" dxfId="12" priority="11" operator="containsText" text="N/A">
      <formula>NOT(ISERROR(SEARCH("N/A",AN106)))</formula>
    </cfRule>
  </conditionalFormatting>
  <conditionalFormatting sqref="AE106:AM106">
    <cfRule type="containsText" dxfId="11" priority="10" operator="containsText" text="N/A">
      <formula>NOT(ISERROR(SEARCH("N/A",AE106)))</formula>
    </cfRule>
  </conditionalFormatting>
  <conditionalFormatting sqref="H106 K106">
    <cfRule type="containsText" dxfId="10" priority="9" operator="containsText" text="N/A">
      <formula>NOT(ISERROR(SEARCH("N/A",H106)))</formula>
    </cfRule>
  </conditionalFormatting>
  <conditionalFormatting sqref="B177:G177">
    <cfRule type="containsText" dxfId="9" priority="8" operator="containsText" text="N/A">
      <formula>NOT(ISERROR(SEARCH("N/A",B177)))</formula>
    </cfRule>
  </conditionalFormatting>
  <conditionalFormatting sqref="AN177:AV177">
    <cfRule type="containsText" dxfId="8" priority="7" operator="containsText" text="N/A">
      <formula>NOT(ISERROR(SEARCH("N/A",AN177)))</formula>
    </cfRule>
  </conditionalFormatting>
  <conditionalFormatting sqref="AE177:AM177">
    <cfRule type="containsText" dxfId="7" priority="6" operator="containsText" text="N/A">
      <formula>NOT(ISERROR(SEARCH("N/A",AE177)))</formula>
    </cfRule>
  </conditionalFormatting>
  <conditionalFormatting sqref="H177 K177">
    <cfRule type="containsText" dxfId="6" priority="5" operator="containsText" text="N/A">
      <formula>NOT(ISERROR(SEARCH("N/A",H177)))</formula>
    </cfRule>
  </conditionalFormatting>
  <conditionalFormatting sqref="B223:G223">
    <cfRule type="containsText" dxfId="5" priority="4" operator="containsText" text="N/A">
      <formula>NOT(ISERROR(SEARCH("N/A",B223)))</formula>
    </cfRule>
  </conditionalFormatting>
  <conditionalFormatting sqref="AN223:AV223">
    <cfRule type="containsText" dxfId="4" priority="3" operator="containsText" text="N/A">
      <formula>NOT(ISERROR(SEARCH("N/A",AN223)))</formula>
    </cfRule>
  </conditionalFormatting>
  <conditionalFormatting sqref="AE223:AM223">
    <cfRule type="containsText" dxfId="3" priority="2" operator="containsText" text="N/A">
      <formula>NOT(ISERROR(SEARCH("N/A",AE223)))</formula>
    </cfRule>
  </conditionalFormatting>
  <conditionalFormatting sqref="H223 K223">
    <cfRule type="containsText" dxfId="2" priority="1" operator="containsText" text="N/A">
      <formula>NOT(ISERROR(SEARCH("N/A",H223)))</formula>
    </cfRule>
  </conditionalFormatting>
  <dataValidations count="3">
    <dataValidation type="list" allowBlank="1" showInputMessage="1" showErrorMessage="1" sqref="AP37:AW37 L22:Y22 L25:Y25 AK25:AM25 AK31:AM31 AK19:AM19 AK22:AM22 L28:Y28 L31:Y31 L34:Y34 L37:Y37 AK34:AM34 AK28:AM28 AP22:AW22 AP25:AW25 AK37:AM37 AP19:AW19 AP28:AW28 AQ31:AW31 AP34:AW34 L19:Y19" xr:uid="{00000000-0002-0000-0500-000000000000}">
      <formula1>"Todos los hoteles,Todos los hoteles excepto,Solo algunos hoteles,N/A"</formula1>
    </dataValidation>
    <dataValidation type="list" allowBlank="1" showInputMessage="1" showErrorMessage="1" sqref="AZ8:AZ15 AZ7:BM7" xr:uid="{00000000-0002-0000-0500-000001000000}">
      <formula1>"Todos lo hoteles,Todos los hoteles excepto,Solo algunos hoteles,N/A"</formula1>
    </dataValidation>
    <dataValidation type="list" allowBlank="1" showInputMessage="1" showErrorMessage="1" sqref="L21 L24 L33 L36 L30" xr:uid="{00000000-0002-0000-0500-000002000000}">
      <formula1>"Todos los hoteles, Todos los  hoteless excepto, Solo algunos hoteles"</formula1>
    </dataValidation>
  </dataValidations>
  <hyperlinks>
    <hyperlink ref="AI7" r:id="rId1" xr:uid="{00000000-0004-0000-0500-000000000000}"/>
  </hyperlinks>
  <printOptions horizontalCentered="1"/>
  <pageMargins left="0.70866141732283472" right="0.70866141732283472" top="0.74803149606299213" bottom="0.74803149606299213" header="0.31496062992125984" footer="0.31496062992125984"/>
  <pageSetup scale="62" orientation="portrait" r:id="rId2"/>
  <rowBreaks count="2" manualBreakCount="2">
    <brk id="80" min="1" max="48" man="1"/>
    <brk id="210" min="1" max="48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5" name="Check Box 1">
              <controlPr defaultSize="0" autoFill="0" autoLine="0" autoPict="0">
                <anchor moveWithCells="1" sizeWithCells="1">
                  <from>
                    <xdr:col>2</xdr:col>
                    <xdr:colOff>7620</xdr:colOff>
                    <xdr:row>17</xdr:row>
                    <xdr:rowOff>38100</xdr:rowOff>
                  </from>
                  <to>
                    <xdr:col>3</xdr:col>
                    <xdr:colOff>68580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6" name="Check Box 2">
              <controlPr defaultSize="0" autoFill="0" autoLine="0" autoPict="0">
                <anchor moveWithCells="1" sizeWithCells="1">
                  <from>
                    <xdr:col>2</xdr:col>
                    <xdr:colOff>7620</xdr:colOff>
                    <xdr:row>20</xdr:row>
                    <xdr:rowOff>30480</xdr:rowOff>
                  </from>
                  <to>
                    <xdr:col>3</xdr:col>
                    <xdr:colOff>38100</xdr:colOff>
                    <xdr:row>22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7" name="Check Box 3">
              <controlPr defaultSize="0" autoFill="0" autoLine="0" autoPict="0">
                <anchor moveWithCells="1" sizeWithCells="1">
                  <from>
                    <xdr:col>2</xdr:col>
                    <xdr:colOff>7620</xdr:colOff>
                    <xdr:row>23</xdr:row>
                    <xdr:rowOff>68580</xdr:rowOff>
                  </from>
                  <to>
                    <xdr:col>3</xdr:col>
                    <xdr:colOff>60960</xdr:colOff>
                    <xdr:row>24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8" name="Check Box 7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75</xdr:row>
                    <xdr:rowOff>30480</xdr:rowOff>
                  </from>
                  <to>
                    <xdr:col>8</xdr:col>
                    <xdr:colOff>83820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9" name="Check Box 8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76</xdr:row>
                    <xdr:rowOff>30480</xdr:rowOff>
                  </from>
                  <to>
                    <xdr:col>8</xdr:col>
                    <xdr:colOff>114300</xdr:colOff>
                    <xdr:row>76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0" name="Check Box 9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77</xdr:row>
                    <xdr:rowOff>7620</xdr:rowOff>
                  </from>
                  <to>
                    <xdr:col>8</xdr:col>
                    <xdr:colOff>22860</xdr:colOff>
                    <xdr:row>77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1" name="Check Box 11">
              <controlPr defaultSize="0" autoFill="0" autoLine="0" autoPict="0">
                <anchor moveWithCells="1" sizeWithCells="1">
                  <from>
                    <xdr:col>26</xdr:col>
                    <xdr:colOff>22860</xdr:colOff>
                    <xdr:row>6</xdr:row>
                    <xdr:rowOff>0</xdr:rowOff>
                  </from>
                  <to>
                    <xdr:col>30</xdr:col>
                    <xdr:colOff>60960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2" name="Check Box 12">
              <controlPr defaultSize="0" autoFill="0" autoLine="0" autoPict="0">
                <anchor moveWithCells="1" sizeWithCells="1">
                  <from>
                    <xdr:col>29</xdr:col>
                    <xdr:colOff>83820</xdr:colOff>
                    <xdr:row>6</xdr:row>
                    <xdr:rowOff>0</xdr:rowOff>
                  </from>
                  <to>
                    <xdr:col>33</xdr:col>
                    <xdr:colOff>121920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3" name="Option Button 13">
              <controlPr defaultSize="0" autoFill="0" autoLine="0" autoPict="0">
                <anchor moveWithCells="1" sizeWithCells="1">
                  <from>
                    <xdr:col>25</xdr:col>
                    <xdr:colOff>45720</xdr:colOff>
                    <xdr:row>4</xdr:row>
                    <xdr:rowOff>60960</xdr:rowOff>
                  </from>
                  <to>
                    <xdr:col>28</xdr:col>
                    <xdr:colOff>22860</xdr:colOff>
                    <xdr:row>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4" name="Option Button 14">
              <controlPr defaultSize="0" autoFill="0" autoLine="0" autoPict="0">
                <anchor moveWithCells="1" sizeWithCells="1">
                  <from>
                    <xdr:col>26</xdr:col>
                    <xdr:colOff>182880</xdr:colOff>
                    <xdr:row>4</xdr:row>
                    <xdr:rowOff>60960</xdr:rowOff>
                  </from>
                  <to>
                    <xdr:col>29</xdr:col>
                    <xdr:colOff>152400</xdr:colOff>
                    <xdr:row>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5" name="Check Box 15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78</xdr:row>
                    <xdr:rowOff>22860</xdr:rowOff>
                  </from>
                  <to>
                    <xdr:col>8</xdr:col>
                    <xdr:colOff>175260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16" name="Check Box 18">
              <controlPr defaultSize="0" autoFill="0" autoLine="0" autoPict="0">
                <anchor moveWithCells="1" sizeWithCells="1">
                  <from>
                    <xdr:col>2</xdr:col>
                    <xdr:colOff>7620</xdr:colOff>
                    <xdr:row>26</xdr:row>
                    <xdr:rowOff>38100</xdr:rowOff>
                  </from>
                  <to>
                    <xdr:col>3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17" name="Check Box 19">
              <controlPr defaultSize="0" autoFill="0" autoLine="0" autoPict="0">
                <anchor moveWithCells="1" sizeWithCells="1">
                  <from>
                    <xdr:col>2</xdr:col>
                    <xdr:colOff>7620</xdr:colOff>
                    <xdr:row>29</xdr:row>
                    <xdr:rowOff>30480</xdr:rowOff>
                  </from>
                  <to>
                    <xdr:col>3</xdr:col>
                    <xdr:colOff>38100</xdr:colOff>
                    <xdr:row>31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18" name="Check Box 20">
              <controlPr defaultSize="0" autoFill="0" autoLine="0" autoPict="0">
                <anchor moveWithCells="1" sizeWithCells="1">
                  <from>
                    <xdr:col>2</xdr:col>
                    <xdr:colOff>7620</xdr:colOff>
                    <xdr:row>32</xdr:row>
                    <xdr:rowOff>68580</xdr:rowOff>
                  </from>
                  <to>
                    <xdr:col>3</xdr:col>
                    <xdr:colOff>60960</xdr:colOff>
                    <xdr:row>33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19" name="Check Box 24">
              <controlPr defaultSize="0" autoFill="0" autoLine="0" autoPict="0">
                <anchor moveWithCells="1" sizeWithCells="1">
                  <from>
                    <xdr:col>2</xdr:col>
                    <xdr:colOff>30480</xdr:colOff>
                    <xdr:row>35</xdr:row>
                    <xdr:rowOff>83820</xdr:rowOff>
                  </from>
                  <to>
                    <xdr:col>3</xdr:col>
                    <xdr:colOff>114300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2"/>
  <sheetViews>
    <sheetView showGridLines="0" tabSelected="1" view="pageBreakPreview" zoomScale="85" zoomScaleNormal="100" zoomScaleSheetLayoutView="85" workbookViewId="0">
      <selection activeCell="I12" sqref="I12"/>
    </sheetView>
  </sheetViews>
  <sheetFormatPr defaultColWidth="8.6640625" defaultRowHeight="14.4" x14ac:dyDescent="0.3"/>
  <cols>
    <col min="1" max="1" width="22.33203125" style="227" customWidth="1"/>
    <col min="2" max="2" width="13.109375" style="227" customWidth="1"/>
    <col min="3" max="3" width="3.88671875" style="72" customWidth="1"/>
    <col min="4" max="4" width="8.6640625" style="32"/>
    <col min="5" max="5" width="59.109375" style="229" customWidth="1"/>
    <col min="6" max="6" width="16" style="33" customWidth="1"/>
    <col min="7" max="7" width="10.88671875" style="33" customWidth="1"/>
    <col min="8" max="10" width="19.44140625" style="33" customWidth="1"/>
    <col min="11" max="11" width="16.5546875" style="34" customWidth="1"/>
    <col min="12" max="12" width="8.6640625" style="228"/>
    <col min="13" max="16384" width="8.6640625" style="227"/>
  </cols>
  <sheetData>
    <row r="1" spans="1:12" ht="30" customHeight="1" thickBot="1" x14ac:dyDescent="0.35">
      <c r="A1" s="29" t="s">
        <v>498</v>
      </c>
      <c r="B1" s="30" t="s">
        <v>134</v>
      </c>
      <c r="C1" s="73"/>
      <c r="D1" s="84" t="s">
        <v>135</v>
      </c>
      <c r="E1" s="84" t="s">
        <v>136</v>
      </c>
      <c r="F1" s="85" t="s">
        <v>53</v>
      </c>
      <c r="G1" s="85" t="s">
        <v>495</v>
      </c>
      <c r="H1" s="550" t="s">
        <v>496</v>
      </c>
      <c r="I1" s="551"/>
      <c r="J1" s="551" t="s">
        <v>497</v>
      </c>
      <c r="K1" s="551"/>
    </row>
    <row r="2" spans="1:12" ht="15" customHeight="1" x14ac:dyDescent="0.3">
      <c r="A2" s="71" t="s">
        <v>137</v>
      </c>
      <c r="B2" s="561" t="s">
        <v>138</v>
      </c>
      <c r="D2" s="86" t="s">
        <v>139</v>
      </c>
      <c r="E2" s="175" t="s">
        <v>140</v>
      </c>
      <c r="F2" s="173"/>
      <c r="G2" s="173"/>
      <c r="H2" s="34"/>
      <c r="I2" s="34"/>
      <c r="J2" s="34"/>
      <c r="L2" s="228" t="str">
        <f>IF(C2="R","R","")</f>
        <v/>
      </c>
    </row>
    <row r="3" spans="1:12" ht="15" customHeight="1" x14ac:dyDescent="0.3">
      <c r="A3" s="71"/>
      <c r="B3" s="562"/>
      <c r="D3" s="87" t="s">
        <v>141</v>
      </c>
      <c r="E3" s="174" t="s">
        <v>77</v>
      </c>
      <c r="F3" s="173"/>
      <c r="G3" s="173"/>
      <c r="H3" s="34"/>
      <c r="I3" s="34"/>
      <c r="J3" s="34"/>
      <c r="L3" s="228" t="str">
        <f t="shared" ref="L3:L66" si="0">IF(C3="R","R","")</f>
        <v/>
      </c>
    </row>
    <row r="4" spans="1:12" ht="15" customHeight="1" x14ac:dyDescent="0.3">
      <c r="A4" s="71"/>
      <c r="B4" s="562"/>
      <c r="D4" s="87" t="s">
        <v>550</v>
      </c>
      <c r="E4" s="174" t="s">
        <v>549</v>
      </c>
      <c r="F4" s="173"/>
      <c r="G4" s="173"/>
      <c r="H4" s="34"/>
      <c r="I4" s="34"/>
      <c r="J4" s="34"/>
      <c r="L4" s="228" t="str">
        <f t="shared" si="0"/>
        <v/>
      </c>
    </row>
    <row r="5" spans="1:12" ht="15" customHeight="1" x14ac:dyDescent="0.3">
      <c r="A5" s="71"/>
      <c r="B5" s="562"/>
      <c r="D5" s="87" t="s">
        <v>443</v>
      </c>
      <c r="E5" s="229" t="s">
        <v>434</v>
      </c>
      <c r="H5" s="34"/>
      <c r="I5" s="34"/>
      <c r="J5" s="34"/>
      <c r="L5" s="228" t="str">
        <f t="shared" si="0"/>
        <v/>
      </c>
    </row>
    <row r="6" spans="1:12" ht="15" customHeight="1" x14ac:dyDescent="0.3">
      <c r="B6" s="562"/>
      <c r="D6" s="87" t="s">
        <v>142</v>
      </c>
      <c r="E6" s="229" t="s">
        <v>143</v>
      </c>
      <c r="H6" s="34"/>
      <c r="I6" s="34"/>
      <c r="J6" s="34"/>
      <c r="L6" s="228" t="str">
        <f t="shared" si="0"/>
        <v/>
      </c>
    </row>
    <row r="7" spans="1:12" ht="15" customHeight="1" x14ac:dyDescent="0.3">
      <c r="B7" s="562"/>
      <c r="D7" s="87" t="s">
        <v>656</v>
      </c>
      <c r="E7" s="229" t="s">
        <v>726</v>
      </c>
      <c r="H7" s="34"/>
      <c r="I7" s="34"/>
      <c r="J7" s="34"/>
      <c r="L7" s="228" t="str">
        <f t="shared" si="0"/>
        <v/>
      </c>
    </row>
    <row r="8" spans="1:12" ht="15" customHeight="1" x14ac:dyDescent="0.3">
      <c r="B8" s="562"/>
      <c r="D8" s="87" t="s">
        <v>145</v>
      </c>
      <c r="E8" s="229" t="s">
        <v>146</v>
      </c>
      <c r="H8" s="34"/>
      <c r="I8" s="34"/>
      <c r="J8" s="34"/>
      <c r="L8" s="228" t="str">
        <f t="shared" si="0"/>
        <v/>
      </c>
    </row>
    <row r="9" spans="1:12" ht="15" customHeight="1" x14ac:dyDescent="0.3">
      <c r="B9" s="562"/>
      <c r="D9" s="87" t="s">
        <v>147</v>
      </c>
      <c r="E9" s="229" t="s">
        <v>148</v>
      </c>
      <c r="H9" s="34"/>
      <c r="I9" s="34"/>
      <c r="J9" s="34"/>
      <c r="L9" s="228" t="str">
        <f t="shared" si="0"/>
        <v/>
      </c>
    </row>
    <row r="10" spans="1:12" ht="15" customHeight="1" x14ac:dyDescent="0.3">
      <c r="B10" s="562"/>
      <c r="C10" s="72" t="s">
        <v>137</v>
      </c>
      <c r="D10" s="87" t="s">
        <v>149</v>
      </c>
      <c r="E10" s="229" t="s">
        <v>81</v>
      </c>
      <c r="H10" s="34"/>
      <c r="I10" s="34"/>
      <c r="J10" s="34"/>
      <c r="L10" s="228" t="str">
        <f t="shared" si="0"/>
        <v>R</v>
      </c>
    </row>
    <row r="11" spans="1:12" ht="15" customHeight="1" x14ac:dyDescent="0.3">
      <c r="B11" s="562"/>
      <c r="D11" s="87" t="s">
        <v>430</v>
      </c>
      <c r="E11" s="229" t="s">
        <v>449</v>
      </c>
      <c r="H11" s="34"/>
      <c r="I11" s="34"/>
      <c r="J11" s="34"/>
      <c r="L11" s="228" t="str">
        <f t="shared" si="0"/>
        <v/>
      </c>
    </row>
    <row r="12" spans="1:12" ht="15" customHeight="1" x14ac:dyDescent="0.3">
      <c r="B12" s="562"/>
      <c r="C12" s="72" t="s">
        <v>137</v>
      </c>
      <c r="D12" s="87" t="s">
        <v>150</v>
      </c>
      <c r="E12" s="229" t="s">
        <v>151</v>
      </c>
      <c r="H12" s="34"/>
      <c r="I12" s="34"/>
      <c r="J12" s="34"/>
      <c r="L12" s="228" t="str">
        <f t="shared" si="0"/>
        <v>R</v>
      </c>
    </row>
    <row r="13" spans="1:12" ht="15" customHeight="1" x14ac:dyDescent="0.3">
      <c r="B13" s="562"/>
      <c r="D13" s="87" t="s">
        <v>444</v>
      </c>
      <c r="E13" s="229" t="s">
        <v>450</v>
      </c>
      <c r="H13" s="34"/>
      <c r="I13" s="34"/>
      <c r="J13" s="34"/>
      <c r="L13" s="228" t="str">
        <f t="shared" si="0"/>
        <v/>
      </c>
    </row>
    <row r="14" spans="1:12" ht="15" customHeight="1" x14ac:dyDescent="0.3">
      <c r="B14" s="562"/>
      <c r="C14" s="72" t="s">
        <v>137</v>
      </c>
      <c r="D14" s="87" t="s">
        <v>152</v>
      </c>
      <c r="E14" s="229" t="s">
        <v>82</v>
      </c>
      <c r="H14" s="34"/>
      <c r="I14" s="34"/>
      <c r="J14" s="34"/>
      <c r="L14" s="228" t="str">
        <f t="shared" si="0"/>
        <v>R</v>
      </c>
    </row>
    <row r="15" spans="1:12" ht="15" customHeight="1" x14ac:dyDescent="0.3">
      <c r="A15" s="555" t="s">
        <v>393</v>
      </c>
      <c r="B15" s="562"/>
      <c r="D15" s="87" t="s">
        <v>153</v>
      </c>
      <c r="E15" s="229" t="s">
        <v>83</v>
      </c>
      <c r="H15" s="34"/>
      <c r="I15" s="34"/>
      <c r="J15" s="34"/>
      <c r="L15" s="228" t="str">
        <f t="shared" si="0"/>
        <v/>
      </c>
    </row>
    <row r="16" spans="1:12" ht="15" customHeight="1" x14ac:dyDescent="0.3">
      <c r="A16" s="555"/>
      <c r="B16" s="562"/>
      <c r="C16" s="72" t="s">
        <v>137</v>
      </c>
      <c r="D16" s="87" t="s">
        <v>154</v>
      </c>
      <c r="E16" s="229" t="s">
        <v>84</v>
      </c>
      <c r="H16" s="34"/>
      <c r="I16" s="34"/>
      <c r="J16" s="34"/>
      <c r="L16" s="228" t="str">
        <f t="shared" si="0"/>
        <v>R</v>
      </c>
    </row>
    <row r="17" spans="1:12" ht="15" customHeight="1" x14ac:dyDescent="0.35">
      <c r="A17" s="79">
        <f>COUNTIF(C2:C76,"R")</f>
        <v>21</v>
      </c>
      <c r="B17" s="562"/>
      <c r="C17" s="72" t="s">
        <v>137</v>
      </c>
      <c r="D17" s="87" t="s">
        <v>155</v>
      </c>
      <c r="E17" s="229" t="s">
        <v>86</v>
      </c>
      <c r="H17" s="34"/>
      <c r="I17" s="34"/>
      <c r="J17" s="34"/>
      <c r="L17" s="228" t="str">
        <f t="shared" si="0"/>
        <v>R</v>
      </c>
    </row>
    <row r="18" spans="1:12" ht="15" customHeight="1" x14ac:dyDescent="0.3">
      <c r="B18" s="562"/>
      <c r="C18" s="72" t="s">
        <v>137</v>
      </c>
      <c r="D18" s="87" t="s">
        <v>156</v>
      </c>
      <c r="E18" s="229" t="s">
        <v>157</v>
      </c>
      <c r="H18" s="34"/>
      <c r="I18" s="34"/>
      <c r="J18" s="34"/>
      <c r="L18" s="228" t="str">
        <f t="shared" si="0"/>
        <v>R</v>
      </c>
    </row>
    <row r="19" spans="1:12" ht="15" customHeight="1" x14ac:dyDescent="0.3">
      <c r="B19" s="562"/>
      <c r="C19" s="72" t="s">
        <v>137</v>
      </c>
      <c r="D19" s="87" t="s">
        <v>158</v>
      </c>
      <c r="E19" s="229" t="s">
        <v>159</v>
      </c>
      <c r="H19" s="34"/>
      <c r="I19" s="34"/>
      <c r="J19" s="34"/>
      <c r="L19" s="228" t="str">
        <f t="shared" si="0"/>
        <v>R</v>
      </c>
    </row>
    <row r="20" spans="1:12" ht="15" customHeight="1" x14ac:dyDescent="0.3">
      <c r="B20" s="562"/>
      <c r="D20" s="87" t="s">
        <v>160</v>
      </c>
      <c r="E20" s="229" t="s">
        <v>161</v>
      </c>
      <c r="H20" s="34"/>
      <c r="I20" s="34"/>
      <c r="J20" s="34"/>
      <c r="L20" s="228" t="str">
        <f t="shared" si="0"/>
        <v/>
      </c>
    </row>
    <row r="21" spans="1:12" ht="15" customHeight="1" x14ac:dyDescent="0.3">
      <c r="B21" s="562"/>
      <c r="D21" s="87" t="s">
        <v>162</v>
      </c>
      <c r="E21" s="229" t="s">
        <v>88</v>
      </c>
      <c r="H21" s="34"/>
      <c r="I21" s="34"/>
      <c r="J21" s="34"/>
      <c r="L21" s="228" t="str">
        <f t="shared" si="0"/>
        <v/>
      </c>
    </row>
    <row r="22" spans="1:12" ht="15" customHeight="1" x14ac:dyDescent="0.3">
      <c r="B22" s="562"/>
      <c r="D22" s="87" t="s">
        <v>163</v>
      </c>
      <c r="E22" s="229" t="s">
        <v>164</v>
      </c>
      <c r="H22" s="34"/>
      <c r="I22" s="34"/>
      <c r="J22" s="34"/>
      <c r="L22" s="228" t="str">
        <f t="shared" si="0"/>
        <v/>
      </c>
    </row>
    <row r="23" spans="1:12" ht="15" customHeight="1" x14ac:dyDescent="0.3">
      <c r="B23" s="562"/>
      <c r="D23" s="87" t="s">
        <v>666</v>
      </c>
      <c r="E23" s="229" t="s">
        <v>724</v>
      </c>
      <c r="H23" s="34"/>
      <c r="I23" s="34"/>
      <c r="J23" s="34"/>
      <c r="L23" s="228" t="str">
        <f t="shared" si="0"/>
        <v/>
      </c>
    </row>
    <row r="24" spans="1:12" ht="15" customHeight="1" x14ac:dyDescent="0.3">
      <c r="B24" s="562"/>
      <c r="D24" s="87" t="s">
        <v>722</v>
      </c>
      <c r="E24" s="229" t="s">
        <v>727</v>
      </c>
      <c r="H24" s="34"/>
      <c r="I24" s="34"/>
      <c r="J24" s="34"/>
      <c r="L24" s="228" t="str">
        <f t="shared" si="0"/>
        <v/>
      </c>
    </row>
    <row r="25" spans="1:12" ht="15" customHeight="1" x14ac:dyDescent="0.3">
      <c r="B25" s="562"/>
      <c r="D25" s="87" t="s">
        <v>165</v>
      </c>
      <c r="E25" s="229" t="s">
        <v>166</v>
      </c>
      <c r="H25" s="34"/>
      <c r="I25" s="34"/>
      <c r="J25" s="34"/>
      <c r="L25" s="228" t="str">
        <f t="shared" si="0"/>
        <v/>
      </c>
    </row>
    <row r="26" spans="1:12" ht="15" customHeight="1" x14ac:dyDescent="0.3">
      <c r="B26" s="562"/>
      <c r="C26" s="72" t="s">
        <v>137</v>
      </c>
      <c r="D26" s="87" t="s">
        <v>167</v>
      </c>
      <c r="E26" s="229" t="s">
        <v>90</v>
      </c>
      <c r="H26" s="34"/>
      <c r="I26" s="34"/>
      <c r="J26" s="34"/>
      <c r="L26" s="228" t="str">
        <f t="shared" si="0"/>
        <v>R</v>
      </c>
    </row>
    <row r="27" spans="1:12" ht="15" customHeight="1" x14ac:dyDescent="0.3">
      <c r="B27" s="562"/>
      <c r="D27" s="87" t="s">
        <v>168</v>
      </c>
      <c r="E27" s="229" t="s">
        <v>169</v>
      </c>
      <c r="H27" s="34"/>
      <c r="I27" s="34"/>
      <c r="J27" s="34"/>
      <c r="L27" s="228" t="str">
        <f t="shared" si="0"/>
        <v/>
      </c>
    </row>
    <row r="28" spans="1:12" ht="15" customHeight="1" x14ac:dyDescent="0.3">
      <c r="B28" s="562"/>
      <c r="D28" s="87" t="s">
        <v>170</v>
      </c>
      <c r="E28" s="229" t="s">
        <v>92</v>
      </c>
      <c r="H28" s="34"/>
      <c r="I28" s="34"/>
      <c r="J28" s="34"/>
      <c r="L28" s="228" t="str">
        <f t="shared" si="0"/>
        <v/>
      </c>
    </row>
    <row r="29" spans="1:12" ht="15" customHeight="1" x14ac:dyDescent="0.3">
      <c r="B29" s="562"/>
      <c r="D29" s="87" t="s">
        <v>446</v>
      </c>
      <c r="E29" s="229" t="s">
        <v>93</v>
      </c>
      <c r="H29" s="34"/>
      <c r="I29" s="34"/>
      <c r="J29" s="34"/>
      <c r="L29" s="228" t="str">
        <f t="shared" si="0"/>
        <v/>
      </c>
    </row>
    <row r="30" spans="1:12" ht="15" customHeight="1" x14ac:dyDescent="0.3">
      <c r="B30" s="562"/>
      <c r="D30" s="87" t="s">
        <v>171</v>
      </c>
      <c r="E30" s="229" t="s">
        <v>172</v>
      </c>
      <c r="H30" s="34"/>
      <c r="I30" s="34"/>
      <c r="J30" s="34"/>
      <c r="L30" s="228" t="str">
        <f t="shared" si="0"/>
        <v/>
      </c>
    </row>
    <row r="31" spans="1:12" ht="15" customHeight="1" x14ac:dyDescent="0.3">
      <c r="B31" s="562"/>
      <c r="C31" s="72" t="s">
        <v>137</v>
      </c>
      <c r="D31" s="87" t="s">
        <v>173</v>
      </c>
      <c r="E31" s="229" t="s">
        <v>174</v>
      </c>
      <c r="H31" s="34"/>
      <c r="I31" s="34"/>
      <c r="J31" s="34"/>
      <c r="L31" s="228" t="str">
        <f t="shared" si="0"/>
        <v>R</v>
      </c>
    </row>
    <row r="32" spans="1:12" ht="15" customHeight="1" x14ac:dyDescent="0.3">
      <c r="B32" s="562"/>
      <c r="D32" s="87" t="s">
        <v>175</v>
      </c>
      <c r="E32" s="229" t="s">
        <v>94</v>
      </c>
      <c r="H32" s="34"/>
      <c r="I32" s="34"/>
      <c r="J32" s="34"/>
      <c r="L32" s="228" t="str">
        <f t="shared" si="0"/>
        <v/>
      </c>
    </row>
    <row r="33" spans="2:12" ht="15" customHeight="1" x14ac:dyDescent="0.3">
      <c r="B33" s="562"/>
      <c r="D33" s="87" t="s">
        <v>176</v>
      </c>
      <c r="E33" s="229" t="s">
        <v>95</v>
      </c>
      <c r="H33" s="34"/>
      <c r="I33" s="34"/>
      <c r="J33" s="34"/>
      <c r="L33" s="228" t="str">
        <f t="shared" si="0"/>
        <v/>
      </c>
    </row>
    <row r="34" spans="2:12" ht="15" customHeight="1" x14ac:dyDescent="0.3">
      <c r="B34" s="562"/>
      <c r="C34" s="72" t="s">
        <v>137</v>
      </c>
      <c r="D34" s="87" t="s">
        <v>177</v>
      </c>
      <c r="E34" s="229" t="s">
        <v>178</v>
      </c>
      <c r="H34" s="34"/>
      <c r="I34" s="34"/>
      <c r="J34" s="34"/>
      <c r="L34" s="228" t="str">
        <f t="shared" si="0"/>
        <v>R</v>
      </c>
    </row>
    <row r="35" spans="2:12" ht="15" customHeight="1" x14ac:dyDescent="0.3">
      <c r="B35" s="562"/>
      <c r="C35" s="72" t="s">
        <v>137</v>
      </c>
      <c r="D35" s="87" t="s">
        <v>179</v>
      </c>
      <c r="E35" s="229" t="s">
        <v>96</v>
      </c>
      <c r="H35" s="34"/>
      <c r="I35" s="34"/>
      <c r="J35" s="34"/>
      <c r="L35" s="228" t="str">
        <f t="shared" si="0"/>
        <v>R</v>
      </c>
    </row>
    <row r="36" spans="2:12" ht="15" customHeight="1" x14ac:dyDescent="0.3">
      <c r="B36" s="562"/>
      <c r="C36" s="72" t="s">
        <v>137</v>
      </c>
      <c r="D36" s="87" t="s">
        <v>180</v>
      </c>
      <c r="E36" s="229" t="s">
        <v>97</v>
      </c>
      <c r="H36" s="34"/>
      <c r="I36" s="34"/>
      <c r="J36" s="34"/>
      <c r="L36" s="228" t="str">
        <f t="shared" si="0"/>
        <v>R</v>
      </c>
    </row>
    <row r="37" spans="2:12" ht="15" customHeight="1" x14ac:dyDescent="0.3">
      <c r="B37" s="562"/>
      <c r="C37" s="72" t="s">
        <v>137</v>
      </c>
      <c r="D37" s="87" t="s">
        <v>181</v>
      </c>
      <c r="E37" s="229" t="s">
        <v>98</v>
      </c>
      <c r="H37" s="34"/>
      <c r="I37" s="34"/>
      <c r="J37" s="34"/>
      <c r="L37" s="228" t="str">
        <f t="shared" si="0"/>
        <v>R</v>
      </c>
    </row>
    <row r="38" spans="2:12" ht="15" customHeight="1" x14ac:dyDescent="0.3">
      <c r="B38" s="562"/>
      <c r="D38" s="87" t="s">
        <v>447</v>
      </c>
      <c r="E38" s="229" t="s">
        <v>451</v>
      </c>
      <c r="H38" s="34"/>
      <c r="I38" s="34"/>
      <c r="J38" s="34"/>
      <c r="L38" s="228" t="str">
        <f t="shared" si="0"/>
        <v/>
      </c>
    </row>
    <row r="39" spans="2:12" ht="15" customHeight="1" x14ac:dyDescent="0.3">
      <c r="B39" s="562"/>
      <c r="C39" s="72" t="s">
        <v>137</v>
      </c>
      <c r="D39" s="87" t="s">
        <v>182</v>
      </c>
      <c r="E39" s="229" t="s">
        <v>183</v>
      </c>
      <c r="H39" s="34"/>
      <c r="I39" s="34"/>
      <c r="J39" s="34"/>
      <c r="L39" s="228" t="str">
        <f t="shared" si="0"/>
        <v>R</v>
      </c>
    </row>
    <row r="40" spans="2:12" ht="15" customHeight="1" x14ac:dyDescent="0.3">
      <c r="B40" s="562"/>
      <c r="C40" s="72" t="s">
        <v>137</v>
      </c>
      <c r="D40" s="87" t="s">
        <v>184</v>
      </c>
      <c r="E40" s="229" t="s">
        <v>99</v>
      </c>
      <c r="H40" s="34"/>
      <c r="I40" s="34"/>
      <c r="J40" s="34"/>
      <c r="L40" s="228" t="str">
        <f t="shared" si="0"/>
        <v>R</v>
      </c>
    </row>
    <row r="41" spans="2:12" ht="15" customHeight="1" x14ac:dyDescent="0.3">
      <c r="B41" s="562"/>
      <c r="D41" s="87" t="s">
        <v>185</v>
      </c>
      <c r="E41" s="229" t="s">
        <v>100</v>
      </c>
      <c r="H41" s="34"/>
      <c r="I41" s="34"/>
      <c r="J41" s="34"/>
      <c r="L41" s="228" t="str">
        <f t="shared" si="0"/>
        <v/>
      </c>
    </row>
    <row r="42" spans="2:12" ht="15" customHeight="1" x14ac:dyDescent="0.3">
      <c r="B42" s="562"/>
      <c r="D42" s="87" t="s">
        <v>186</v>
      </c>
      <c r="E42" s="229" t="s">
        <v>101</v>
      </c>
      <c r="H42" s="34"/>
      <c r="I42" s="34"/>
      <c r="J42" s="34"/>
      <c r="L42" s="228" t="str">
        <f t="shared" si="0"/>
        <v/>
      </c>
    </row>
    <row r="43" spans="2:12" ht="15" customHeight="1" x14ac:dyDescent="0.3">
      <c r="B43" s="562"/>
      <c r="C43" s="72" t="s">
        <v>137</v>
      </c>
      <c r="D43" s="87" t="s">
        <v>187</v>
      </c>
      <c r="E43" s="229" t="s">
        <v>404</v>
      </c>
      <c r="H43" s="34"/>
      <c r="I43" s="34"/>
      <c r="J43" s="34"/>
      <c r="L43" s="228" t="str">
        <f t="shared" si="0"/>
        <v>R</v>
      </c>
    </row>
    <row r="44" spans="2:12" ht="15" customHeight="1" x14ac:dyDescent="0.3">
      <c r="B44" s="562"/>
      <c r="D44" s="87" t="s">
        <v>188</v>
      </c>
      <c r="E44" s="229" t="s">
        <v>405</v>
      </c>
      <c r="H44" s="34"/>
      <c r="I44" s="34"/>
      <c r="J44" s="34"/>
      <c r="L44" s="228" t="str">
        <f t="shared" si="0"/>
        <v/>
      </c>
    </row>
    <row r="45" spans="2:12" ht="15" customHeight="1" x14ac:dyDescent="0.3">
      <c r="B45" s="562"/>
      <c r="D45" s="87" t="s">
        <v>189</v>
      </c>
      <c r="E45" s="229" t="s">
        <v>190</v>
      </c>
      <c r="H45" s="34"/>
      <c r="I45" s="34"/>
      <c r="J45" s="34"/>
      <c r="L45" s="228" t="str">
        <f t="shared" si="0"/>
        <v/>
      </c>
    </row>
    <row r="46" spans="2:12" ht="15" customHeight="1" x14ac:dyDescent="0.3">
      <c r="B46" s="562"/>
      <c r="D46" s="87" t="s">
        <v>191</v>
      </c>
      <c r="E46" s="229" t="s">
        <v>192</v>
      </c>
      <c r="H46" s="34"/>
      <c r="I46" s="34"/>
      <c r="J46" s="34"/>
      <c r="L46" s="228" t="str">
        <f t="shared" si="0"/>
        <v/>
      </c>
    </row>
    <row r="47" spans="2:12" ht="15" customHeight="1" x14ac:dyDescent="0.3">
      <c r="B47" s="562"/>
      <c r="D47" s="87" t="s">
        <v>193</v>
      </c>
      <c r="E47" s="229" t="s">
        <v>102</v>
      </c>
      <c r="H47" s="34"/>
      <c r="I47" s="34"/>
      <c r="J47" s="34"/>
      <c r="L47" s="228" t="str">
        <f t="shared" si="0"/>
        <v/>
      </c>
    </row>
    <row r="48" spans="2:12" ht="15" customHeight="1" x14ac:dyDescent="0.3">
      <c r="B48" s="562"/>
      <c r="D48" s="87" t="s">
        <v>194</v>
      </c>
      <c r="E48" s="229" t="s">
        <v>103</v>
      </c>
      <c r="H48" s="34"/>
      <c r="I48" s="34"/>
      <c r="J48" s="34"/>
      <c r="L48" s="228" t="str">
        <f t="shared" si="0"/>
        <v/>
      </c>
    </row>
    <row r="49" spans="2:12" ht="15" customHeight="1" x14ac:dyDescent="0.3">
      <c r="B49" s="562"/>
      <c r="D49" s="87" t="s">
        <v>195</v>
      </c>
      <c r="E49" s="229" t="s">
        <v>104</v>
      </c>
      <c r="H49" s="34"/>
      <c r="I49" s="34"/>
      <c r="J49" s="34"/>
      <c r="L49" s="228" t="str">
        <f t="shared" si="0"/>
        <v/>
      </c>
    </row>
    <row r="50" spans="2:12" ht="15" customHeight="1" x14ac:dyDescent="0.3">
      <c r="B50" s="562"/>
      <c r="D50" s="87" t="s">
        <v>557</v>
      </c>
      <c r="E50" s="229" t="s">
        <v>558</v>
      </c>
      <c r="H50" s="34"/>
      <c r="I50" s="34"/>
      <c r="J50" s="34"/>
      <c r="L50" s="228" t="str">
        <f t="shared" si="0"/>
        <v/>
      </c>
    </row>
    <row r="51" spans="2:12" ht="15" customHeight="1" x14ac:dyDescent="0.3">
      <c r="B51" s="562"/>
      <c r="D51" s="87" t="s">
        <v>196</v>
      </c>
      <c r="E51" s="229" t="s">
        <v>197</v>
      </c>
      <c r="H51" s="34"/>
      <c r="I51" s="34"/>
      <c r="J51" s="34"/>
      <c r="L51" s="228" t="str">
        <f t="shared" si="0"/>
        <v/>
      </c>
    </row>
    <row r="52" spans="2:12" ht="15" customHeight="1" x14ac:dyDescent="0.3">
      <c r="B52" s="562"/>
      <c r="D52" s="87" t="s">
        <v>198</v>
      </c>
      <c r="E52" s="229" t="s">
        <v>476</v>
      </c>
      <c r="H52" s="34"/>
      <c r="I52" s="34"/>
      <c r="J52" s="34"/>
      <c r="L52" s="228" t="str">
        <f t="shared" si="0"/>
        <v/>
      </c>
    </row>
    <row r="53" spans="2:12" ht="15" customHeight="1" x14ac:dyDescent="0.3">
      <c r="B53" s="562"/>
      <c r="D53" s="87" t="s">
        <v>199</v>
      </c>
      <c r="E53" s="229" t="s">
        <v>475</v>
      </c>
      <c r="H53" s="34"/>
      <c r="I53" s="34"/>
      <c r="J53" s="34"/>
      <c r="L53" s="228" t="str">
        <f t="shared" si="0"/>
        <v/>
      </c>
    </row>
    <row r="54" spans="2:12" ht="15" customHeight="1" x14ac:dyDescent="0.3">
      <c r="B54" s="562"/>
      <c r="C54" s="72" t="s">
        <v>137</v>
      </c>
      <c r="D54" s="87" t="s">
        <v>200</v>
      </c>
      <c r="E54" s="229" t="s">
        <v>474</v>
      </c>
      <c r="H54" s="34"/>
      <c r="I54" s="34"/>
      <c r="J54" s="34"/>
      <c r="L54" s="228" t="str">
        <f t="shared" si="0"/>
        <v>R</v>
      </c>
    </row>
    <row r="55" spans="2:12" ht="15" customHeight="1" x14ac:dyDescent="0.3">
      <c r="B55" s="562"/>
      <c r="D55" s="87" t="s">
        <v>201</v>
      </c>
      <c r="E55" s="229" t="s">
        <v>473</v>
      </c>
      <c r="H55" s="34"/>
      <c r="I55" s="34"/>
      <c r="J55" s="34"/>
      <c r="L55" s="228" t="str">
        <f t="shared" si="0"/>
        <v/>
      </c>
    </row>
    <row r="56" spans="2:12" ht="15" customHeight="1" x14ac:dyDescent="0.3">
      <c r="B56" s="562"/>
      <c r="D56" s="87" t="s">
        <v>202</v>
      </c>
      <c r="E56" s="229" t="s">
        <v>472</v>
      </c>
      <c r="H56" s="34"/>
      <c r="I56" s="34"/>
      <c r="J56" s="34"/>
      <c r="L56" s="228" t="str">
        <f t="shared" si="0"/>
        <v/>
      </c>
    </row>
    <row r="57" spans="2:12" ht="15" customHeight="1" x14ac:dyDescent="0.3">
      <c r="B57" s="562"/>
      <c r="D57" s="87" t="s">
        <v>203</v>
      </c>
      <c r="E57" s="229" t="s">
        <v>471</v>
      </c>
      <c r="H57" s="34"/>
      <c r="I57" s="34"/>
      <c r="J57" s="34"/>
      <c r="L57" s="228" t="str">
        <f t="shared" si="0"/>
        <v/>
      </c>
    </row>
    <row r="58" spans="2:12" ht="15" customHeight="1" x14ac:dyDescent="0.3">
      <c r="B58" s="562"/>
      <c r="D58" s="87" t="s">
        <v>204</v>
      </c>
      <c r="E58" s="229" t="s">
        <v>470</v>
      </c>
      <c r="H58" s="34"/>
      <c r="I58" s="34"/>
      <c r="J58" s="34"/>
      <c r="L58" s="228" t="str">
        <f t="shared" si="0"/>
        <v/>
      </c>
    </row>
    <row r="59" spans="2:12" ht="15" customHeight="1" x14ac:dyDescent="0.3">
      <c r="B59" s="562"/>
      <c r="D59" s="87" t="s">
        <v>205</v>
      </c>
      <c r="E59" s="229" t="s">
        <v>469</v>
      </c>
      <c r="H59" s="34"/>
      <c r="I59" s="34"/>
      <c r="J59" s="34"/>
      <c r="L59" s="228" t="str">
        <f t="shared" si="0"/>
        <v/>
      </c>
    </row>
    <row r="60" spans="2:12" ht="15" customHeight="1" x14ac:dyDescent="0.3">
      <c r="B60" s="562"/>
      <c r="D60" s="87" t="s">
        <v>406</v>
      </c>
      <c r="E60" s="229" t="s">
        <v>468</v>
      </c>
      <c r="H60" s="34"/>
      <c r="I60" s="34"/>
      <c r="J60" s="34"/>
      <c r="L60" s="228" t="str">
        <f t="shared" si="0"/>
        <v/>
      </c>
    </row>
    <row r="61" spans="2:12" ht="15" customHeight="1" x14ac:dyDescent="0.3">
      <c r="B61" s="562"/>
      <c r="D61" s="87" t="s">
        <v>206</v>
      </c>
      <c r="E61" s="229" t="s">
        <v>467</v>
      </c>
      <c r="H61" s="34"/>
      <c r="I61" s="34"/>
      <c r="J61" s="34"/>
      <c r="L61" s="228" t="str">
        <f t="shared" si="0"/>
        <v/>
      </c>
    </row>
    <row r="62" spans="2:12" ht="15" customHeight="1" x14ac:dyDescent="0.3">
      <c r="B62" s="562"/>
      <c r="D62" s="87" t="s">
        <v>207</v>
      </c>
      <c r="E62" s="229" t="s">
        <v>466</v>
      </c>
      <c r="H62" s="34"/>
      <c r="I62" s="34"/>
      <c r="J62" s="34"/>
      <c r="L62" s="228" t="str">
        <f t="shared" si="0"/>
        <v/>
      </c>
    </row>
    <row r="63" spans="2:12" ht="15" customHeight="1" x14ac:dyDescent="0.3">
      <c r="B63" s="562"/>
      <c r="C63" s="72" t="s">
        <v>137</v>
      </c>
      <c r="D63" s="87" t="s">
        <v>208</v>
      </c>
      <c r="E63" s="229" t="s">
        <v>465</v>
      </c>
      <c r="H63" s="34"/>
      <c r="I63" s="34"/>
      <c r="J63" s="34"/>
      <c r="L63" s="228" t="str">
        <f t="shared" si="0"/>
        <v>R</v>
      </c>
    </row>
    <row r="64" spans="2:12" ht="15" customHeight="1" x14ac:dyDescent="0.3">
      <c r="B64" s="562"/>
      <c r="C64" s="72" t="s">
        <v>137</v>
      </c>
      <c r="D64" s="87" t="s">
        <v>209</v>
      </c>
      <c r="E64" s="229" t="s">
        <v>464</v>
      </c>
      <c r="H64" s="34"/>
      <c r="I64" s="34"/>
      <c r="J64" s="34"/>
      <c r="L64" s="228" t="str">
        <f t="shared" si="0"/>
        <v>R</v>
      </c>
    </row>
    <row r="65" spans="2:12" ht="15" customHeight="1" x14ac:dyDescent="0.3">
      <c r="B65" s="562"/>
      <c r="D65" s="87" t="s">
        <v>210</v>
      </c>
      <c r="E65" s="229" t="s">
        <v>463</v>
      </c>
      <c r="H65" s="34"/>
      <c r="I65" s="34"/>
      <c r="J65" s="34"/>
      <c r="L65" s="228" t="str">
        <f t="shared" si="0"/>
        <v/>
      </c>
    </row>
    <row r="66" spans="2:12" ht="15" customHeight="1" x14ac:dyDescent="0.3">
      <c r="B66" s="562"/>
      <c r="D66" s="87" t="s">
        <v>211</v>
      </c>
      <c r="E66" s="229" t="s">
        <v>462</v>
      </c>
      <c r="H66" s="34"/>
      <c r="I66" s="34"/>
      <c r="J66" s="34"/>
      <c r="L66" s="228" t="str">
        <f t="shared" si="0"/>
        <v/>
      </c>
    </row>
    <row r="67" spans="2:12" ht="15" customHeight="1" x14ac:dyDescent="0.3">
      <c r="B67" s="562"/>
      <c r="D67" s="87" t="s">
        <v>212</v>
      </c>
      <c r="E67" s="229" t="s">
        <v>461</v>
      </c>
      <c r="H67" s="34"/>
      <c r="I67" s="34"/>
      <c r="J67" s="34"/>
      <c r="L67" s="228" t="str">
        <f t="shared" ref="L67:L131" si="1">IF(C67="R","R","")</f>
        <v/>
      </c>
    </row>
    <row r="68" spans="2:12" ht="15" customHeight="1" x14ac:dyDescent="0.3">
      <c r="B68" s="562"/>
      <c r="D68" s="87" t="s">
        <v>213</v>
      </c>
      <c r="E68" s="229" t="s">
        <v>460</v>
      </c>
      <c r="H68" s="34"/>
      <c r="I68" s="34"/>
      <c r="J68" s="34"/>
      <c r="L68" s="228" t="str">
        <f t="shared" si="1"/>
        <v/>
      </c>
    </row>
    <row r="69" spans="2:12" ht="15" customHeight="1" x14ac:dyDescent="0.3">
      <c r="B69" s="562"/>
      <c r="D69" s="87" t="s">
        <v>214</v>
      </c>
      <c r="E69" s="229" t="s">
        <v>459</v>
      </c>
      <c r="H69" s="34"/>
      <c r="I69" s="34"/>
      <c r="J69" s="34"/>
      <c r="L69" s="228" t="str">
        <f t="shared" si="1"/>
        <v/>
      </c>
    </row>
    <row r="70" spans="2:12" ht="15" customHeight="1" x14ac:dyDescent="0.3">
      <c r="B70" s="562"/>
      <c r="D70" s="87" t="s">
        <v>448</v>
      </c>
      <c r="E70" s="229" t="s">
        <v>458</v>
      </c>
      <c r="H70" s="34"/>
      <c r="I70" s="34"/>
      <c r="J70" s="34"/>
      <c r="L70" s="228" t="str">
        <f t="shared" si="1"/>
        <v/>
      </c>
    </row>
    <row r="71" spans="2:12" ht="15" customHeight="1" x14ac:dyDescent="0.3">
      <c r="B71" s="562"/>
      <c r="D71" s="87" t="s">
        <v>215</v>
      </c>
      <c r="E71" s="229" t="s">
        <v>457</v>
      </c>
      <c r="H71" s="34"/>
      <c r="I71" s="34"/>
      <c r="J71" s="34"/>
      <c r="L71" s="228" t="str">
        <f t="shared" si="1"/>
        <v/>
      </c>
    </row>
    <row r="72" spans="2:12" ht="15" customHeight="1" x14ac:dyDescent="0.3">
      <c r="B72" s="562"/>
      <c r="D72" s="87" t="s">
        <v>216</v>
      </c>
      <c r="E72" s="229" t="s">
        <v>456</v>
      </c>
      <c r="H72" s="34"/>
      <c r="I72" s="34"/>
      <c r="J72" s="34"/>
      <c r="L72" s="228" t="str">
        <f t="shared" si="1"/>
        <v/>
      </c>
    </row>
    <row r="73" spans="2:12" ht="15" customHeight="1" x14ac:dyDescent="0.3">
      <c r="B73" s="562"/>
      <c r="C73" s="72" t="s">
        <v>137</v>
      </c>
      <c r="D73" s="87" t="s">
        <v>217</v>
      </c>
      <c r="E73" s="227" t="s">
        <v>455</v>
      </c>
      <c r="H73" s="34"/>
      <c r="I73" s="34"/>
      <c r="J73" s="34"/>
      <c r="L73" s="228" t="str">
        <f t="shared" si="1"/>
        <v>R</v>
      </c>
    </row>
    <row r="74" spans="2:12" ht="15" customHeight="1" x14ac:dyDescent="0.3">
      <c r="B74" s="562"/>
      <c r="C74" s="72" t="s">
        <v>137</v>
      </c>
      <c r="D74" s="87" t="s">
        <v>218</v>
      </c>
      <c r="E74" s="229" t="s">
        <v>454</v>
      </c>
      <c r="H74" s="34"/>
      <c r="I74" s="34"/>
      <c r="J74" s="34"/>
      <c r="L74" s="228" t="str">
        <f t="shared" si="1"/>
        <v>R</v>
      </c>
    </row>
    <row r="75" spans="2:12" ht="15" customHeight="1" x14ac:dyDescent="0.3">
      <c r="B75" s="562"/>
      <c r="D75" s="87" t="s">
        <v>219</v>
      </c>
      <c r="E75" s="229" t="s">
        <v>453</v>
      </c>
      <c r="H75" s="34"/>
      <c r="I75" s="34"/>
      <c r="J75" s="34"/>
      <c r="L75" s="228" t="str">
        <f t="shared" si="1"/>
        <v/>
      </c>
    </row>
    <row r="76" spans="2:12" ht="15" customHeight="1" thickBot="1" x14ac:dyDescent="0.35">
      <c r="B76" s="562"/>
      <c r="D76" s="87" t="s">
        <v>220</v>
      </c>
      <c r="E76" s="229" t="s">
        <v>452</v>
      </c>
      <c r="H76" s="34"/>
      <c r="I76" s="34"/>
      <c r="J76" s="34"/>
      <c r="L76" s="228" t="str">
        <f t="shared" si="1"/>
        <v/>
      </c>
    </row>
    <row r="77" spans="2:12" ht="15" customHeight="1" x14ac:dyDescent="0.3">
      <c r="B77" s="563" t="s">
        <v>221</v>
      </c>
      <c r="D77" s="87" t="s">
        <v>222</v>
      </c>
      <c r="E77" s="229" t="s">
        <v>85</v>
      </c>
      <c r="H77" s="34"/>
      <c r="I77" s="34"/>
      <c r="J77" s="34"/>
      <c r="L77" s="228" t="str">
        <f t="shared" si="1"/>
        <v/>
      </c>
    </row>
    <row r="78" spans="2:12" ht="15" customHeight="1" x14ac:dyDescent="0.3">
      <c r="B78" s="564"/>
      <c r="D78" s="87" t="s">
        <v>225</v>
      </c>
      <c r="E78" s="229" t="s">
        <v>226</v>
      </c>
      <c r="H78" s="34"/>
      <c r="I78" s="34"/>
      <c r="J78" s="34"/>
      <c r="L78" s="228" t="str">
        <f t="shared" si="1"/>
        <v/>
      </c>
    </row>
    <row r="79" spans="2:12" ht="15" customHeight="1" x14ac:dyDescent="0.3">
      <c r="B79" s="564"/>
      <c r="D79" s="87" t="s">
        <v>227</v>
      </c>
      <c r="E79" s="229" t="s">
        <v>228</v>
      </c>
      <c r="H79" s="34"/>
      <c r="I79" s="34"/>
      <c r="J79" s="34"/>
      <c r="L79" s="228" t="str">
        <f t="shared" si="1"/>
        <v/>
      </c>
    </row>
    <row r="80" spans="2:12" ht="15" customHeight="1" x14ac:dyDescent="0.3">
      <c r="B80" s="564"/>
      <c r="D80" s="87" t="s">
        <v>229</v>
      </c>
      <c r="E80" s="229" t="s">
        <v>117</v>
      </c>
      <c r="H80" s="34"/>
      <c r="I80" s="34"/>
      <c r="J80" s="34"/>
      <c r="L80" s="228" t="str">
        <f t="shared" si="1"/>
        <v/>
      </c>
    </row>
    <row r="81" spans="1:12" ht="15" customHeight="1" x14ac:dyDescent="0.3">
      <c r="B81" s="564"/>
      <c r="D81" s="87" t="s">
        <v>230</v>
      </c>
      <c r="E81" s="229" t="s">
        <v>87</v>
      </c>
      <c r="H81" s="34"/>
      <c r="I81" s="34"/>
      <c r="J81" s="34"/>
      <c r="L81" s="228" t="str">
        <f t="shared" si="1"/>
        <v/>
      </c>
    </row>
    <row r="82" spans="1:12" ht="15" customHeight="1" x14ac:dyDescent="0.3">
      <c r="B82" s="564"/>
      <c r="D82" s="87" t="s">
        <v>231</v>
      </c>
      <c r="E82" s="229" t="s">
        <v>232</v>
      </c>
      <c r="H82" s="34"/>
      <c r="I82" s="34"/>
      <c r="J82" s="34"/>
      <c r="L82" s="228" t="str">
        <f t="shared" si="1"/>
        <v/>
      </c>
    </row>
    <row r="83" spans="1:12" ht="15" customHeight="1" x14ac:dyDescent="0.3">
      <c r="A83" s="80" t="s">
        <v>391</v>
      </c>
      <c r="B83" s="564"/>
      <c r="C83" s="72" t="s">
        <v>137</v>
      </c>
      <c r="D83" s="87" t="s">
        <v>233</v>
      </c>
      <c r="E83" s="229" t="s">
        <v>89</v>
      </c>
      <c r="H83" s="34"/>
      <c r="I83" s="34"/>
      <c r="J83" s="34"/>
      <c r="L83" s="228" t="str">
        <f t="shared" si="1"/>
        <v>R</v>
      </c>
    </row>
    <row r="84" spans="1:12" ht="15" customHeight="1" x14ac:dyDescent="0.3">
      <c r="A84" s="82">
        <f>COUNTIF(C77:C95,"R")</f>
        <v>6</v>
      </c>
      <c r="B84" s="564"/>
      <c r="D84" s="87" t="s">
        <v>477</v>
      </c>
      <c r="E84" s="229" t="s">
        <v>478</v>
      </c>
      <c r="H84" s="34"/>
      <c r="I84" s="34"/>
      <c r="J84" s="34"/>
      <c r="L84" s="228" t="str">
        <f t="shared" si="1"/>
        <v/>
      </c>
    </row>
    <row r="85" spans="1:12" ht="15" customHeight="1" x14ac:dyDescent="0.3">
      <c r="B85" s="564"/>
      <c r="C85" s="72" t="s">
        <v>137</v>
      </c>
      <c r="D85" s="87" t="s">
        <v>234</v>
      </c>
      <c r="E85" s="229" t="s">
        <v>235</v>
      </c>
      <c r="H85" s="34"/>
      <c r="I85" s="34"/>
      <c r="J85" s="34"/>
      <c r="L85" s="228" t="str">
        <f t="shared" si="1"/>
        <v>R</v>
      </c>
    </row>
    <row r="86" spans="1:12" ht="15" customHeight="1" x14ac:dyDescent="0.3">
      <c r="B86" s="564"/>
      <c r="C86" s="72" t="s">
        <v>137</v>
      </c>
      <c r="D86" s="87" t="s">
        <v>223</v>
      </c>
      <c r="E86" s="229" t="s">
        <v>224</v>
      </c>
      <c r="H86" s="34"/>
      <c r="I86" s="34"/>
      <c r="J86" s="34"/>
      <c r="L86" s="228" t="str">
        <f t="shared" si="1"/>
        <v>R</v>
      </c>
    </row>
    <row r="87" spans="1:12" ht="15" customHeight="1" x14ac:dyDescent="0.3">
      <c r="B87" s="564"/>
      <c r="C87" s="72" t="s">
        <v>137</v>
      </c>
      <c r="D87" s="87" t="s">
        <v>545</v>
      </c>
      <c r="E87" s="229" t="s">
        <v>544</v>
      </c>
      <c r="H87" s="34"/>
      <c r="I87" s="34"/>
      <c r="J87" s="34"/>
      <c r="L87" s="228" t="str">
        <f t="shared" si="1"/>
        <v>R</v>
      </c>
    </row>
    <row r="88" spans="1:12" ht="15" customHeight="1" x14ac:dyDescent="0.3">
      <c r="B88" s="564"/>
      <c r="D88" s="87" t="s">
        <v>723</v>
      </c>
      <c r="E88" s="229" t="s">
        <v>728</v>
      </c>
      <c r="H88" s="34"/>
      <c r="I88" s="34"/>
      <c r="J88" s="34"/>
    </row>
    <row r="89" spans="1:12" ht="15" customHeight="1" x14ac:dyDescent="0.3">
      <c r="B89" s="564"/>
      <c r="C89" s="72" t="s">
        <v>137</v>
      </c>
      <c r="D89" s="87" t="s">
        <v>236</v>
      </c>
      <c r="E89" s="229" t="s">
        <v>91</v>
      </c>
      <c r="H89" s="34"/>
      <c r="I89" s="34"/>
      <c r="J89" s="34"/>
      <c r="L89" s="228" t="str">
        <f t="shared" si="1"/>
        <v>R</v>
      </c>
    </row>
    <row r="90" spans="1:12" ht="15" customHeight="1" x14ac:dyDescent="0.3">
      <c r="B90" s="564"/>
      <c r="D90" s="87" t="s">
        <v>237</v>
      </c>
      <c r="E90" s="229" t="s">
        <v>238</v>
      </c>
      <c r="H90" s="34"/>
      <c r="I90" s="34"/>
      <c r="J90" s="34"/>
      <c r="L90" s="228" t="str">
        <f t="shared" si="1"/>
        <v/>
      </c>
    </row>
    <row r="91" spans="1:12" ht="15" customHeight="1" x14ac:dyDescent="0.3">
      <c r="B91" s="564"/>
      <c r="D91" s="87" t="s">
        <v>642</v>
      </c>
      <c r="E91" s="229" t="s">
        <v>729</v>
      </c>
      <c r="H91" s="34"/>
      <c r="I91" s="34"/>
      <c r="J91" s="34"/>
      <c r="L91" s="228" t="str">
        <f t="shared" si="1"/>
        <v/>
      </c>
    </row>
    <row r="92" spans="1:12" ht="15" customHeight="1" x14ac:dyDescent="0.3">
      <c r="B92" s="564"/>
      <c r="D92" s="87" t="s">
        <v>239</v>
      </c>
      <c r="E92" s="229" t="s">
        <v>240</v>
      </c>
      <c r="H92" s="34"/>
      <c r="I92" s="34"/>
      <c r="J92" s="34"/>
      <c r="L92" s="228" t="str">
        <f t="shared" si="1"/>
        <v/>
      </c>
    </row>
    <row r="93" spans="1:12" ht="15" customHeight="1" x14ac:dyDescent="0.3">
      <c r="B93" s="564"/>
      <c r="C93" s="72" t="s">
        <v>137</v>
      </c>
      <c r="D93" s="87" t="s">
        <v>241</v>
      </c>
      <c r="E93" s="229" t="s">
        <v>242</v>
      </c>
      <c r="H93" s="34"/>
      <c r="I93" s="34"/>
      <c r="J93" s="34"/>
      <c r="L93" s="228" t="str">
        <f t="shared" si="1"/>
        <v>R</v>
      </c>
    </row>
    <row r="94" spans="1:12" ht="15" customHeight="1" x14ac:dyDescent="0.3">
      <c r="B94" s="564"/>
      <c r="D94" s="87" t="s">
        <v>243</v>
      </c>
      <c r="E94" s="229" t="s">
        <v>244</v>
      </c>
      <c r="H94" s="34"/>
      <c r="I94" s="34"/>
      <c r="J94" s="34"/>
      <c r="L94" s="228" t="str">
        <f t="shared" si="1"/>
        <v/>
      </c>
    </row>
    <row r="95" spans="1:12" ht="15" customHeight="1" thickBot="1" x14ac:dyDescent="0.35">
      <c r="B95" s="565"/>
      <c r="D95" s="87" t="s">
        <v>245</v>
      </c>
      <c r="E95" s="229" t="s">
        <v>246</v>
      </c>
      <c r="H95" s="34"/>
      <c r="I95" s="34"/>
      <c r="J95" s="34"/>
      <c r="L95" s="228" t="str">
        <f t="shared" si="1"/>
        <v/>
      </c>
    </row>
    <row r="96" spans="1:12" ht="15" customHeight="1" x14ac:dyDescent="0.3">
      <c r="B96" s="566" t="s">
        <v>132</v>
      </c>
      <c r="D96" s="87" t="s">
        <v>251</v>
      </c>
      <c r="E96" s="31" t="s">
        <v>252</v>
      </c>
      <c r="H96" s="34"/>
      <c r="I96" s="34"/>
      <c r="J96" s="34"/>
      <c r="L96" s="228" t="str">
        <f t="shared" si="1"/>
        <v/>
      </c>
    </row>
    <row r="97" spans="1:12" ht="15" customHeight="1" x14ac:dyDescent="0.3">
      <c r="B97" s="567"/>
      <c r="D97" s="87" t="s">
        <v>559</v>
      </c>
      <c r="E97" s="31" t="s">
        <v>560</v>
      </c>
      <c r="H97" s="34"/>
      <c r="I97" s="34"/>
      <c r="J97" s="34"/>
      <c r="L97" s="228" t="str">
        <f t="shared" si="1"/>
        <v/>
      </c>
    </row>
    <row r="98" spans="1:12" ht="15" customHeight="1" x14ac:dyDescent="0.3">
      <c r="B98" s="567"/>
      <c r="D98" s="87" t="s">
        <v>259</v>
      </c>
      <c r="E98" s="229" t="s">
        <v>260</v>
      </c>
      <c r="H98" s="34"/>
      <c r="I98" s="34"/>
      <c r="J98" s="34"/>
      <c r="L98" s="228" t="str">
        <f t="shared" si="1"/>
        <v/>
      </c>
    </row>
    <row r="99" spans="1:12" ht="15" customHeight="1" x14ac:dyDescent="0.3">
      <c r="B99" s="567"/>
      <c r="D99" s="87" t="s">
        <v>554</v>
      </c>
      <c r="E99" s="229" t="s">
        <v>553</v>
      </c>
      <c r="H99" s="34"/>
      <c r="I99" s="34"/>
      <c r="J99" s="34"/>
      <c r="L99" s="228" t="str">
        <f t="shared" si="1"/>
        <v/>
      </c>
    </row>
    <row r="100" spans="1:12" ht="15" customHeight="1" x14ac:dyDescent="0.3">
      <c r="B100" s="567"/>
      <c r="D100" s="87" t="s">
        <v>479</v>
      </c>
      <c r="E100" s="31" t="s">
        <v>482</v>
      </c>
      <c r="H100" s="34"/>
      <c r="I100" s="34"/>
      <c r="J100" s="34"/>
      <c r="L100" s="228" t="str">
        <f t="shared" si="1"/>
        <v/>
      </c>
    </row>
    <row r="101" spans="1:12" ht="15" customHeight="1" x14ac:dyDescent="0.3">
      <c r="B101" s="567"/>
      <c r="D101" s="87" t="s">
        <v>556</v>
      </c>
      <c r="E101" s="31" t="s">
        <v>555</v>
      </c>
      <c r="H101" s="34"/>
      <c r="I101" s="34"/>
      <c r="J101" s="34"/>
      <c r="L101" s="228" t="str">
        <f t="shared" si="1"/>
        <v/>
      </c>
    </row>
    <row r="102" spans="1:12" ht="15" customHeight="1" x14ac:dyDescent="0.3">
      <c r="A102" s="81" t="s">
        <v>392</v>
      </c>
      <c r="B102" s="567"/>
      <c r="D102" s="87" t="s">
        <v>261</v>
      </c>
      <c r="E102" s="229" t="s">
        <v>262</v>
      </c>
      <c r="H102" s="34"/>
      <c r="I102" s="34"/>
      <c r="J102" s="34"/>
      <c r="L102" s="228" t="str">
        <f t="shared" si="1"/>
        <v/>
      </c>
    </row>
    <row r="103" spans="1:12" ht="15" customHeight="1" x14ac:dyDescent="0.3">
      <c r="A103" s="82">
        <f>COUNTIF(C96:C112,"R")</f>
        <v>2</v>
      </c>
      <c r="B103" s="567"/>
      <c r="D103" s="87" t="s">
        <v>253</v>
      </c>
      <c r="E103" s="31" t="s">
        <v>254</v>
      </c>
      <c r="H103" s="34"/>
      <c r="I103" s="34"/>
      <c r="J103" s="34"/>
      <c r="L103" s="228" t="str">
        <f t="shared" si="1"/>
        <v/>
      </c>
    </row>
    <row r="104" spans="1:12" ht="15" customHeight="1" x14ac:dyDescent="0.3">
      <c r="B104" s="567"/>
      <c r="C104" s="72" t="s">
        <v>137</v>
      </c>
      <c r="D104" s="87" t="s">
        <v>247</v>
      </c>
      <c r="E104" s="31" t="s">
        <v>248</v>
      </c>
      <c r="H104" s="34"/>
      <c r="I104" s="34"/>
      <c r="J104" s="34"/>
      <c r="L104" s="228" t="str">
        <f t="shared" si="1"/>
        <v>R</v>
      </c>
    </row>
    <row r="105" spans="1:12" ht="15" customHeight="1" x14ac:dyDescent="0.3">
      <c r="B105" s="567"/>
      <c r="D105" s="87" t="s">
        <v>255</v>
      </c>
      <c r="E105" s="31" t="s">
        <v>256</v>
      </c>
      <c r="H105" s="34"/>
      <c r="I105" s="34"/>
      <c r="J105" s="34"/>
      <c r="L105" s="228" t="str">
        <f t="shared" si="1"/>
        <v/>
      </c>
    </row>
    <row r="106" spans="1:12" ht="15" customHeight="1" x14ac:dyDescent="0.3">
      <c r="B106" s="567"/>
      <c r="D106" s="87" t="s">
        <v>263</v>
      </c>
      <c r="E106" s="229" t="s">
        <v>264</v>
      </c>
      <c r="H106" s="34"/>
      <c r="I106" s="34"/>
      <c r="J106" s="34"/>
      <c r="L106" s="228" t="str">
        <f t="shared" si="1"/>
        <v/>
      </c>
    </row>
    <row r="107" spans="1:12" ht="15" customHeight="1" x14ac:dyDescent="0.3">
      <c r="B107" s="567"/>
      <c r="D107" s="87" t="s">
        <v>257</v>
      </c>
      <c r="E107" s="31" t="s">
        <v>258</v>
      </c>
      <c r="H107" s="34"/>
      <c r="I107" s="34"/>
      <c r="J107" s="34"/>
      <c r="L107" s="228" t="str">
        <f t="shared" si="1"/>
        <v/>
      </c>
    </row>
    <row r="108" spans="1:12" ht="15" customHeight="1" x14ac:dyDescent="0.3">
      <c r="B108" s="567"/>
      <c r="D108" s="87" t="s">
        <v>480</v>
      </c>
      <c r="E108" s="31" t="s">
        <v>483</v>
      </c>
      <c r="H108" s="34"/>
      <c r="I108" s="34"/>
      <c r="J108" s="34"/>
      <c r="L108" s="228" t="str">
        <f t="shared" si="1"/>
        <v/>
      </c>
    </row>
    <row r="109" spans="1:12" ht="15" customHeight="1" x14ac:dyDescent="0.3">
      <c r="B109" s="567"/>
      <c r="C109" s="72" t="s">
        <v>137</v>
      </c>
      <c r="D109" s="87" t="s">
        <v>265</v>
      </c>
      <c r="E109" s="229" t="s">
        <v>266</v>
      </c>
      <c r="H109" s="34"/>
      <c r="I109" s="34"/>
      <c r="J109" s="34"/>
      <c r="L109" s="228" t="str">
        <f t="shared" si="1"/>
        <v>R</v>
      </c>
    </row>
    <row r="110" spans="1:12" ht="15" customHeight="1" x14ac:dyDescent="0.3">
      <c r="B110" s="567"/>
      <c r="D110" s="87" t="s">
        <v>407</v>
      </c>
      <c r="E110" s="229" t="s">
        <v>408</v>
      </c>
      <c r="H110" s="34"/>
      <c r="I110" s="34"/>
      <c r="J110" s="34"/>
      <c r="L110" s="228" t="str">
        <f t="shared" si="1"/>
        <v/>
      </c>
    </row>
    <row r="111" spans="1:12" ht="15" customHeight="1" x14ac:dyDescent="0.3">
      <c r="B111" s="567"/>
      <c r="D111" s="87" t="s">
        <v>481</v>
      </c>
      <c r="E111" s="31" t="s">
        <v>484</v>
      </c>
      <c r="H111" s="34"/>
      <c r="I111" s="34"/>
      <c r="J111" s="34"/>
      <c r="L111" s="228" t="str">
        <f t="shared" si="1"/>
        <v/>
      </c>
    </row>
    <row r="112" spans="1:12" ht="15" customHeight="1" thickBot="1" x14ac:dyDescent="0.35">
      <c r="B112" s="568"/>
      <c r="D112" s="87" t="s">
        <v>249</v>
      </c>
      <c r="E112" s="31" t="s">
        <v>250</v>
      </c>
      <c r="H112" s="34"/>
      <c r="I112" s="34"/>
      <c r="J112" s="34"/>
      <c r="L112" s="228" t="str">
        <f t="shared" si="1"/>
        <v/>
      </c>
    </row>
    <row r="113" spans="1:12" ht="15" customHeight="1" x14ac:dyDescent="0.3">
      <c r="B113" s="556" t="s">
        <v>267</v>
      </c>
      <c r="D113" s="87" t="s">
        <v>268</v>
      </c>
      <c r="E113" s="229" t="s">
        <v>269</v>
      </c>
      <c r="H113" s="34"/>
      <c r="I113" s="34"/>
      <c r="J113" s="34"/>
      <c r="L113" s="228" t="str">
        <f t="shared" si="1"/>
        <v/>
      </c>
    </row>
    <row r="114" spans="1:12" ht="15" customHeight="1" x14ac:dyDescent="0.3">
      <c r="B114" s="557"/>
      <c r="D114" s="87" t="s">
        <v>270</v>
      </c>
      <c r="E114" s="229" t="s">
        <v>271</v>
      </c>
      <c r="H114" s="34"/>
      <c r="I114" s="34"/>
      <c r="J114" s="34"/>
      <c r="L114" s="228" t="str">
        <f t="shared" si="1"/>
        <v/>
      </c>
    </row>
    <row r="115" spans="1:12" ht="15" customHeight="1" x14ac:dyDescent="0.3">
      <c r="A115" s="81" t="s">
        <v>267</v>
      </c>
      <c r="B115" s="557"/>
      <c r="D115" s="87" t="s">
        <v>272</v>
      </c>
      <c r="E115" s="229" t="s">
        <v>78</v>
      </c>
      <c r="H115" s="34"/>
      <c r="I115" s="34"/>
      <c r="J115" s="34"/>
      <c r="L115" s="228" t="str">
        <f t="shared" si="1"/>
        <v/>
      </c>
    </row>
    <row r="116" spans="1:12" ht="15" customHeight="1" x14ac:dyDescent="0.3">
      <c r="A116" s="82">
        <f>COUNTIF(C113:C121,"R")</f>
        <v>1</v>
      </c>
      <c r="B116" s="557"/>
      <c r="D116" s="87" t="s">
        <v>273</v>
      </c>
      <c r="E116" s="229" t="s">
        <v>274</v>
      </c>
      <c r="H116" s="34"/>
      <c r="I116" s="34"/>
      <c r="J116" s="34"/>
      <c r="L116" s="228" t="str">
        <f t="shared" si="1"/>
        <v/>
      </c>
    </row>
    <row r="117" spans="1:12" ht="15" customHeight="1" x14ac:dyDescent="0.3">
      <c r="A117" s="82"/>
      <c r="B117" s="557"/>
      <c r="D117" s="87" t="s">
        <v>648</v>
      </c>
      <c r="E117" s="229" t="s">
        <v>649</v>
      </c>
      <c r="H117" s="34"/>
      <c r="I117" s="34"/>
      <c r="J117" s="34"/>
      <c r="L117" s="228" t="str">
        <f t="shared" si="1"/>
        <v/>
      </c>
    </row>
    <row r="118" spans="1:12" ht="15" customHeight="1" x14ac:dyDescent="0.3">
      <c r="B118" s="557"/>
      <c r="C118" s="72" t="s">
        <v>137</v>
      </c>
      <c r="D118" s="87" t="s">
        <v>275</v>
      </c>
      <c r="E118" s="229" t="s">
        <v>79</v>
      </c>
      <c r="H118" s="34"/>
      <c r="I118" s="34"/>
      <c r="J118" s="34"/>
      <c r="L118" s="228" t="str">
        <f t="shared" si="1"/>
        <v>R</v>
      </c>
    </row>
    <row r="119" spans="1:12" ht="15" customHeight="1" x14ac:dyDescent="0.3">
      <c r="B119" s="557"/>
      <c r="D119" s="87" t="s">
        <v>276</v>
      </c>
      <c r="E119" s="229" t="s">
        <v>80</v>
      </c>
      <c r="H119" s="34"/>
      <c r="I119" s="34"/>
      <c r="J119" s="34"/>
      <c r="L119" s="228" t="str">
        <f t="shared" si="1"/>
        <v/>
      </c>
    </row>
    <row r="120" spans="1:12" ht="15" customHeight="1" x14ac:dyDescent="0.3">
      <c r="B120" s="557"/>
      <c r="D120" s="87" t="s">
        <v>277</v>
      </c>
      <c r="E120" s="229" t="s">
        <v>278</v>
      </c>
      <c r="H120" s="34"/>
      <c r="I120" s="34"/>
      <c r="J120" s="34"/>
      <c r="L120" s="228" t="str">
        <f t="shared" si="1"/>
        <v/>
      </c>
    </row>
    <row r="121" spans="1:12" ht="15" customHeight="1" thickBot="1" x14ac:dyDescent="0.35">
      <c r="B121" s="558"/>
      <c r="D121" s="87" t="s">
        <v>279</v>
      </c>
      <c r="E121" s="229" t="s">
        <v>280</v>
      </c>
      <c r="H121" s="34"/>
      <c r="I121" s="34"/>
      <c r="J121" s="34"/>
      <c r="L121" s="228" t="str">
        <f t="shared" si="1"/>
        <v/>
      </c>
    </row>
    <row r="122" spans="1:12" ht="15" customHeight="1" x14ac:dyDescent="0.3">
      <c r="B122" s="559" t="s">
        <v>281</v>
      </c>
      <c r="D122" s="87" t="s">
        <v>282</v>
      </c>
      <c r="E122" s="229" t="s">
        <v>283</v>
      </c>
      <c r="H122" s="34"/>
      <c r="I122" s="34"/>
      <c r="J122" s="34"/>
      <c r="L122" s="228" t="str">
        <f t="shared" si="1"/>
        <v/>
      </c>
    </row>
    <row r="123" spans="1:12" ht="15" customHeight="1" x14ac:dyDescent="0.3">
      <c r="A123" s="81" t="s">
        <v>281</v>
      </c>
      <c r="B123" s="560"/>
      <c r="D123" s="87" t="s">
        <v>284</v>
      </c>
      <c r="E123" s="229" t="s">
        <v>401</v>
      </c>
      <c r="H123" s="34"/>
      <c r="I123" s="34"/>
      <c r="J123" s="34"/>
      <c r="L123" s="228" t="str">
        <f t="shared" si="1"/>
        <v/>
      </c>
    </row>
    <row r="124" spans="1:12" ht="15" customHeight="1" x14ac:dyDescent="0.35">
      <c r="A124" s="79">
        <f>COUNTIF(C122:C128,"R")</f>
        <v>1</v>
      </c>
      <c r="B124" s="560"/>
      <c r="D124" s="87" t="s">
        <v>285</v>
      </c>
      <c r="E124" s="229" t="s">
        <v>402</v>
      </c>
      <c r="H124" s="34"/>
      <c r="I124" s="34"/>
      <c r="J124" s="34"/>
      <c r="L124" s="228" t="str">
        <f t="shared" si="1"/>
        <v/>
      </c>
    </row>
    <row r="125" spans="1:12" ht="15" customHeight="1" x14ac:dyDescent="0.3">
      <c r="B125" s="560"/>
      <c r="C125" s="72" t="s">
        <v>137</v>
      </c>
      <c r="D125" s="87" t="s">
        <v>286</v>
      </c>
      <c r="E125" s="229" t="s">
        <v>403</v>
      </c>
      <c r="H125" s="34"/>
      <c r="I125" s="34"/>
      <c r="J125" s="34"/>
      <c r="L125" s="228" t="str">
        <f t="shared" si="1"/>
        <v>R</v>
      </c>
    </row>
    <row r="126" spans="1:12" ht="15" customHeight="1" x14ac:dyDescent="0.3">
      <c r="B126" s="560"/>
      <c r="D126" s="87" t="s">
        <v>542</v>
      </c>
      <c r="E126" s="229" t="s">
        <v>543</v>
      </c>
      <c r="H126" s="34"/>
      <c r="I126" s="34"/>
      <c r="J126" s="34"/>
      <c r="L126" s="228" t="str">
        <f t="shared" si="1"/>
        <v/>
      </c>
    </row>
    <row r="127" spans="1:12" ht="15" customHeight="1" x14ac:dyDescent="0.3">
      <c r="B127" s="560"/>
      <c r="D127" s="87" t="s">
        <v>427</v>
      </c>
      <c r="E127" s="229" t="s">
        <v>428</v>
      </c>
      <c r="H127" s="34"/>
      <c r="I127" s="34"/>
      <c r="J127" s="34"/>
      <c r="L127" s="228" t="str">
        <f t="shared" si="1"/>
        <v/>
      </c>
    </row>
    <row r="128" spans="1:12" ht="15" customHeight="1" thickBot="1" x14ac:dyDescent="0.35">
      <c r="B128" s="560"/>
      <c r="D128" s="87" t="s">
        <v>287</v>
      </c>
      <c r="E128" s="229" t="s">
        <v>288</v>
      </c>
      <c r="H128" s="34"/>
      <c r="I128" s="34"/>
      <c r="J128" s="34"/>
      <c r="L128" s="228" t="str">
        <f t="shared" si="1"/>
        <v/>
      </c>
    </row>
    <row r="129" spans="1:12" ht="15" customHeight="1" x14ac:dyDescent="0.3">
      <c r="B129" s="569" t="s">
        <v>289</v>
      </c>
      <c r="D129" s="87" t="s">
        <v>290</v>
      </c>
      <c r="E129" s="229" t="s">
        <v>291</v>
      </c>
      <c r="H129" s="34"/>
      <c r="I129" s="34"/>
      <c r="J129" s="34"/>
      <c r="L129" s="228" t="str">
        <f t="shared" si="1"/>
        <v/>
      </c>
    </row>
    <row r="130" spans="1:12" ht="15" customHeight="1" x14ac:dyDescent="0.3">
      <c r="B130" s="570"/>
      <c r="D130" s="87" t="s">
        <v>485</v>
      </c>
      <c r="E130" s="229" t="s">
        <v>489</v>
      </c>
      <c r="H130" s="34"/>
      <c r="I130" s="34"/>
      <c r="J130" s="34"/>
      <c r="L130" s="228" t="str">
        <f t="shared" si="1"/>
        <v/>
      </c>
    </row>
    <row r="131" spans="1:12" ht="15" customHeight="1" x14ac:dyDescent="0.3">
      <c r="B131" s="570"/>
      <c r="D131" s="87" t="s">
        <v>292</v>
      </c>
      <c r="E131" s="229" t="s">
        <v>293</v>
      </c>
      <c r="H131" s="34"/>
      <c r="I131" s="34"/>
      <c r="J131" s="34"/>
      <c r="L131" s="228" t="str">
        <f t="shared" si="1"/>
        <v/>
      </c>
    </row>
    <row r="132" spans="1:12" ht="15" customHeight="1" x14ac:dyDescent="0.3">
      <c r="B132" s="570"/>
      <c r="D132" s="87" t="s">
        <v>294</v>
      </c>
      <c r="E132" s="229" t="s">
        <v>295</v>
      </c>
      <c r="H132" s="34"/>
      <c r="I132" s="34"/>
      <c r="J132" s="34"/>
      <c r="L132" s="228" t="str">
        <f t="shared" ref="L132:L181" si="2">IF(C132="R","R","")</f>
        <v/>
      </c>
    </row>
    <row r="133" spans="1:12" ht="15" customHeight="1" x14ac:dyDescent="0.3">
      <c r="B133" s="570"/>
      <c r="D133" s="87" t="s">
        <v>296</v>
      </c>
      <c r="E133" s="229" t="s">
        <v>297</v>
      </c>
      <c r="H133" s="34"/>
      <c r="I133" s="34"/>
      <c r="J133" s="34"/>
      <c r="L133" s="228" t="str">
        <f t="shared" si="2"/>
        <v/>
      </c>
    </row>
    <row r="134" spans="1:12" ht="15" customHeight="1" x14ac:dyDescent="0.3">
      <c r="B134" s="570"/>
      <c r="D134" s="87" t="s">
        <v>298</v>
      </c>
      <c r="E134" s="229" t="s">
        <v>299</v>
      </c>
      <c r="H134" s="34"/>
      <c r="I134" s="34"/>
      <c r="J134" s="34"/>
      <c r="L134" s="228" t="str">
        <f t="shared" si="2"/>
        <v/>
      </c>
    </row>
    <row r="135" spans="1:12" ht="15" customHeight="1" x14ac:dyDescent="0.3">
      <c r="B135" s="570"/>
      <c r="D135" s="87" t="s">
        <v>300</v>
      </c>
      <c r="E135" s="229" t="s">
        <v>301</v>
      </c>
      <c r="H135" s="34"/>
      <c r="I135" s="34"/>
      <c r="J135" s="34"/>
      <c r="L135" s="228" t="str">
        <f t="shared" si="2"/>
        <v/>
      </c>
    </row>
    <row r="136" spans="1:12" ht="15" customHeight="1" x14ac:dyDescent="0.3">
      <c r="B136" s="570"/>
      <c r="D136" s="87" t="s">
        <v>302</v>
      </c>
      <c r="E136" s="229" t="s">
        <v>303</v>
      </c>
      <c r="H136" s="34"/>
      <c r="I136" s="34"/>
      <c r="J136" s="34"/>
      <c r="L136" s="228" t="str">
        <f t="shared" si="2"/>
        <v/>
      </c>
    </row>
    <row r="137" spans="1:12" ht="15" customHeight="1" x14ac:dyDescent="0.3">
      <c r="B137" s="570"/>
      <c r="D137" s="87" t="s">
        <v>304</v>
      </c>
      <c r="E137" s="229" t="s">
        <v>305</v>
      </c>
      <c r="H137" s="34"/>
      <c r="I137" s="34"/>
      <c r="J137" s="34"/>
      <c r="L137" s="228" t="str">
        <f t="shared" si="2"/>
        <v/>
      </c>
    </row>
    <row r="138" spans="1:12" ht="15" customHeight="1" x14ac:dyDescent="0.3">
      <c r="B138" s="570"/>
      <c r="D138" s="87" t="s">
        <v>306</v>
      </c>
      <c r="E138" s="229" t="s">
        <v>307</v>
      </c>
      <c r="H138" s="34"/>
      <c r="I138" s="34"/>
      <c r="J138" s="34"/>
      <c r="L138" s="228" t="str">
        <f t="shared" si="2"/>
        <v/>
      </c>
    </row>
    <row r="139" spans="1:12" ht="15" customHeight="1" x14ac:dyDescent="0.3">
      <c r="B139" s="570"/>
      <c r="D139" s="87" t="s">
        <v>486</v>
      </c>
      <c r="E139" s="229" t="s">
        <v>490</v>
      </c>
      <c r="H139" s="34"/>
      <c r="I139" s="34"/>
      <c r="J139" s="34"/>
      <c r="L139" s="228" t="str">
        <f t="shared" si="2"/>
        <v/>
      </c>
    </row>
    <row r="140" spans="1:12" ht="15" customHeight="1" x14ac:dyDescent="0.3">
      <c r="B140" s="570"/>
      <c r="D140" s="87" t="s">
        <v>308</v>
      </c>
      <c r="E140" s="229" t="s">
        <v>309</v>
      </c>
      <c r="H140" s="34"/>
      <c r="I140" s="34"/>
      <c r="J140" s="34"/>
      <c r="L140" s="228" t="str">
        <f t="shared" si="2"/>
        <v/>
      </c>
    </row>
    <row r="141" spans="1:12" ht="15" customHeight="1" x14ac:dyDescent="0.3">
      <c r="B141" s="570"/>
      <c r="D141" s="87" t="s">
        <v>310</v>
      </c>
      <c r="E141" s="229" t="s">
        <v>311</v>
      </c>
      <c r="H141" s="34"/>
      <c r="I141" s="34"/>
      <c r="J141" s="34"/>
      <c r="L141" s="228" t="str">
        <f t="shared" si="2"/>
        <v/>
      </c>
    </row>
    <row r="142" spans="1:12" ht="15" customHeight="1" x14ac:dyDescent="0.3">
      <c r="A142" s="80" t="s">
        <v>289</v>
      </c>
      <c r="B142" s="570"/>
      <c r="D142" s="87" t="s">
        <v>312</v>
      </c>
      <c r="E142" s="229" t="s">
        <v>313</v>
      </c>
      <c r="H142" s="34"/>
      <c r="I142" s="34"/>
      <c r="J142" s="34"/>
      <c r="L142" s="228" t="str">
        <f t="shared" si="2"/>
        <v/>
      </c>
    </row>
    <row r="143" spans="1:12" ht="15" customHeight="1" x14ac:dyDescent="0.3">
      <c r="A143" s="82">
        <f>COUNTIF(C129:C178,"R")</f>
        <v>0</v>
      </c>
      <c r="B143" s="570"/>
      <c r="D143" s="87" t="s">
        <v>314</v>
      </c>
      <c r="E143" s="229" t="s">
        <v>315</v>
      </c>
      <c r="H143" s="34"/>
      <c r="I143" s="34"/>
      <c r="J143" s="34"/>
      <c r="L143" s="228" t="str">
        <f t="shared" si="2"/>
        <v/>
      </c>
    </row>
    <row r="144" spans="1:12" ht="15" customHeight="1" x14ac:dyDescent="0.3">
      <c r="B144" s="570"/>
      <c r="D144" s="87" t="s">
        <v>437</v>
      </c>
      <c r="E144" s="229" t="s">
        <v>436</v>
      </c>
      <c r="H144" s="34"/>
      <c r="I144" s="34"/>
      <c r="J144" s="34"/>
      <c r="L144" s="228" t="str">
        <f t="shared" si="2"/>
        <v/>
      </c>
    </row>
    <row r="145" spans="2:12" ht="15" customHeight="1" x14ac:dyDescent="0.3">
      <c r="B145" s="570"/>
      <c r="D145" s="87" t="s">
        <v>316</v>
      </c>
      <c r="E145" s="229" t="s">
        <v>317</v>
      </c>
      <c r="H145" s="34"/>
      <c r="I145" s="34"/>
      <c r="J145" s="34"/>
      <c r="L145" s="228" t="str">
        <f t="shared" si="2"/>
        <v/>
      </c>
    </row>
    <row r="146" spans="2:12" ht="15" customHeight="1" x14ac:dyDescent="0.3">
      <c r="B146" s="570"/>
      <c r="D146" s="87" t="s">
        <v>318</v>
      </c>
      <c r="E146" s="229" t="s">
        <v>319</v>
      </c>
      <c r="H146" s="34"/>
      <c r="I146" s="34"/>
      <c r="J146" s="34"/>
      <c r="L146" s="228" t="str">
        <f t="shared" si="2"/>
        <v/>
      </c>
    </row>
    <row r="147" spans="2:12" ht="15" customHeight="1" x14ac:dyDescent="0.3">
      <c r="B147" s="570"/>
      <c r="D147" s="87" t="s">
        <v>320</v>
      </c>
      <c r="E147" s="229" t="s">
        <v>321</v>
      </c>
      <c r="H147" s="34"/>
      <c r="I147" s="34"/>
      <c r="J147" s="34"/>
      <c r="L147" s="228" t="str">
        <f t="shared" si="2"/>
        <v/>
      </c>
    </row>
    <row r="148" spans="2:12" ht="15" customHeight="1" x14ac:dyDescent="0.3">
      <c r="B148" s="570"/>
      <c r="D148" s="87" t="s">
        <v>322</v>
      </c>
      <c r="E148" s="229" t="s">
        <v>323</v>
      </c>
      <c r="H148" s="34"/>
      <c r="I148" s="34"/>
      <c r="J148" s="34"/>
      <c r="L148" s="228" t="str">
        <f t="shared" si="2"/>
        <v/>
      </c>
    </row>
    <row r="149" spans="2:12" ht="15" customHeight="1" x14ac:dyDescent="0.3">
      <c r="B149" s="570"/>
      <c r="D149" s="87" t="s">
        <v>324</v>
      </c>
      <c r="E149" s="229" t="s">
        <v>325</v>
      </c>
      <c r="H149" s="34"/>
      <c r="I149" s="34"/>
      <c r="J149" s="34"/>
      <c r="L149" s="228" t="str">
        <f t="shared" si="2"/>
        <v/>
      </c>
    </row>
    <row r="150" spans="2:12" ht="15" customHeight="1" x14ac:dyDescent="0.3">
      <c r="B150" s="570"/>
      <c r="D150" s="87" t="s">
        <v>326</v>
      </c>
      <c r="E150" s="229" t="s">
        <v>327</v>
      </c>
      <c r="H150" s="34"/>
      <c r="I150" s="34"/>
      <c r="J150" s="34"/>
      <c r="L150" s="228" t="str">
        <f t="shared" si="2"/>
        <v/>
      </c>
    </row>
    <row r="151" spans="2:12" ht="15" customHeight="1" x14ac:dyDescent="0.3">
      <c r="B151" s="570"/>
      <c r="D151" s="87" t="s">
        <v>328</v>
      </c>
      <c r="E151" s="229" t="s">
        <v>329</v>
      </c>
      <c r="H151" s="34"/>
      <c r="I151" s="34"/>
      <c r="J151" s="34"/>
      <c r="L151" s="228" t="str">
        <f t="shared" si="2"/>
        <v/>
      </c>
    </row>
    <row r="152" spans="2:12" ht="15" customHeight="1" x14ac:dyDescent="0.3">
      <c r="B152" s="570"/>
      <c r="D152" s="87" t="s">
        <v>330</v>
      </c>
      <c r="E152" s="229" t="s">
        <v>331</v>
      </c>
      <c r="H152" s="34"/>
      <c r="I152" s="34"/>
      <c r="J152" s="34"/>
      <c r="L152" s="228" t="str">
        <f t="shared" si="2"/>
        <v/>
      </c>
    </row>
    <row r="153" spans="2:12" ht="15" customHeight="1" x14ac:dyDescent="0.3">
      <c r="B153" s="570"/>
      <c r="D153" s="87" t="s">
        <v>409</v>
      </c>
      <c r="E153" s="229" t="s">
        <v>410</v>
      </c>
      <c r="H153" s="34"/>
      <c r="I153" s="34"/>
      <c r="J153" s="34"/>
      <c r="L153" s="228" t="str">
        <f t="shared" si="2"/>
        <v/>
      </c>
    </row>
    <row r="154" spans="2:12" ht="15" customHeight="1" x14ac:dyDescent="0.3">
      <c r="B154" s="570"/>
      <c r="D154" s="87" t="s">
        <v>332</v>
      </c>
      <c r="E154" s="229" t="s">
        <v>333</v>
      </c>
      <c r="H154" s="34"/>
      <c r="I154" s="34"/>
      <c r="J154" s="34"/>
      <c r="L154" s="228" t="str">
        <f t="shared" si="2"/>
        <v/>
      </c>
    </row>
    <row r="155" spans="2:12" ht="15" customHeight="1" x14ac:dyDescent="0.3">
      <c r="B155" s="570"/>
      <c r="D155" s="87" t="s">
        <v>411</v>
      </c>
      <c r="E155" s="229" t="s">
        <v>412</v>
      </c>
      <c r="H155" s="34"/>
      <c r="I155" s="34"/>
      <c r="J155" s="34"/>
      <c r="L155" s="228" t="str">
        <f t="shared" si="2"/>
        <v/>
      </c>
    </row>
    <row r="156" spans="2:12" ht="15" customHeight="1" x14ac:dyDescent="0.3">
      <c r="B156" s="570"/>
      <c r="D156" s="87" t="s">
        <v>334</v>
      </c>
      <c r="E156" s="229" t="s">
        <v>335</v>
      </c>
      <c r="H156" s="34"/>
      <c r="I156" s="34"/>
      <c r="J156" s="34"/>
      <c r="L156" s="228" t="str">
        <f t="shared" si="2"/>
        <v/>
      </c>
    </row>
    <row r="157" spans="2:12" ht="15" customHeight="1" x14ac:dyDescent="0.3">
      <c r="B157" s="570"/>
      <c r="D157" s="87" t="s">
        <v>336</v>
      </c>
      <c r="E157" s="229" t="s">
        <v>337</v>
      </c>
      <c r="H157" s="34"/>
      <c r="I157" s="34"/>
      <c r="J157" s="34"/>
      <c r="L157" s="228" t="str">
        <f t="shared" si="2"/>
        <v/>
      </c>
    </row>
    <row r="158" spans="2:12" ht="15" customHeight="1" x14ac:dyDescent="0.3">
      <c r="B158" s="570"/>
      <c r="D158" s="87" t="s">
        <v>487</v>
      </c>
      <c r="E158" s="229" t="s">
        <v>491</v>
      </c>
      <c r="H158" s="34"/>
      <c r="I158" s="34"/>
      <c r="J158" s="34"/>
      <c r="L158" s="228" t="str">
        <f t="shared" si="2"/>
        <v/>
      </c>
    </row>
    <row r="159" spans="2:12" ht="15" customHeight="1" x14ac:dyDescent="0.3">
      <c r="B159" s="570"/>
      <c r="D159" s="87" t="s">
        <v>338</v>
      </c>
      <c r="E159" s="229" t="s">
        <v>339</v>
      </c>
      <c r="H159" s="34"/>
      <c r="I159" s="34"/>
      <c r="J159" s="34"/>
      <c r="L159" s="228" t="str">
        <f t="shared" si="2"/>
        <v/>
      </c>
    </row>
    <row r="160" spans="2:12" ht="15" customHeight="1" x14ac:dyDescent="0.3">
      <c r="B160" s="570"/>
      <c r="D160" s="87" t="s">
        <v>340</v>
      </c>
      <c r="E160" s="229" t="s">
        <v>341</v>
      </c>
      <c r="H160" s="34"/>
      <c r="I160" s="34"/>
      <c r="J160" s="34"/>
      <c r="L160" s="228" t="str">
        <f t="shared" si="2"/>
        <v/>
      </c>
    </row>
    <row r="161" spans="1:12" ht="15" customHeight="1" x14ac:dyDescent="0.3">
      <c r="B161" s="570"/>
      <c r="D161" s="87" t="s">
        <v>342</v>
      </c>
      <c r="E161" s="229" t="s">
        <v>343</v>
      </c>
      <c r="H161" s="34"/>
      <c r="I161" s="34"/>
      <c r="J161" s="34"/>
      <c r="L161" s="228" t="str">
        <f t="shared" si="2"/>
        <v/>
      </c>
    </row>
    <row r="162" spans="1:12" ht="15" customHeight="1" x14ac:dyDescent="0.3">
      <c r="B162" s="570"/>
      <c r="D162" s="87" t="s">
        <v>413</v>
      </c>
      <c r="E162" s="229" t="s">
        <v>414</v>
      </c>
      <c r="H162" s="34"/>
      <c r="I162" s="34"/>
      <c r="J162" s="34"/>
      <c r="L162" s="228" t="str">
        <f t="shared" si="2"/>
        <v/>
      </c>
    </row>
    <row r="163" spans="1:12" ht="15" customHeight="1" x14ac:dyDescent="0.3">
      <c r="B163" s="570"/>
      <c r="D163" s="87" t="s">
        <v>488</v>
      </c>
      <c r="E163" s="229" t="s">
        <v>492</v>
      </c>
      <c r="H163" s="34"/>
      <c r="I163" s="34"/>
      <c r="J163" s="34"/>
      <c r="L163" s="228" t="str">
        <f t="shared" si="2"/>
        <v/>
      </c>
    </row>
    <row r="164" spans="1:12" ht="15" customHeight="1" x14ac:dyDescent="0.3">
      <c r="B164" s="570"/>
      <c r="D164" s="87" t="s">
        <v>344</v>
      </c>
      <c r="E164" s="229" t="s">
        <v>345</v>
      </c>
      <c r="H164" s="34"/>
      <c r="I164" s="34"/>
      <c r="J164" s="34"/>
      <c r="L164" s="228" t="str">
        <f t="shared" si="2"/>
        <v/>
      </c>
    </row>
    <row r="165" spans="1:12" ht="15" customHeight="1" x14ac:dyDescent="0.3">
      <c r="B165" s="570"/>
      <c r="D165" s="87" t="s">
        <v>346</v>
      </c>
      <c r="E165" s="229" t="s">
        <v>347</v>
      </c>
      <c r="H165" s="34"/>
      <c r="I165" s="34"/>
      <c r="J165" s="34"/>
      <c r="L165" s="228" t="str">
        <f t="shared" si="2"/>
        <v/>
      </c>
    </row>
    <row r="166" spans="1:12" ht="15" customHeight="1" x14ac:dyDescent="0.3">
      <c r="B166" s="570"/>
      <c r="D166" s="87" t="s">
        <v>348</v>
      </c>
      <c r="E166" s="229" t="s">
        <v>349</v>
      </c>
      <c r="H166" s="34"/>
      <c r="I166" s="34"/>
      <c r="J166" s="34"/>
      <c r="L166" s="228" t="str">
        <f t="shared" si="2"/>
        <v/>
      </c>
    </row>
    <row r="167" spans="1:12" ht="15" customHeight="1" x14ac:dyDescent="0.3">
      <c r="B167" s="570"/>
      <c r="D167" s="87" t="s">
        <v>350</v>
      </c>
      <c r="E167" s="229" t="s">
        <v>351</v>
      </c>
      <c r="H167" s="34"/>
      <c r="I167" s="34"/>
      <c r="J167" s="34"/>
      <c r="L167" s="228" t="str">
        <f t="shared" si="2"/>
        <v/>
      </c>
    </row>
    <row r="168" spans="1:12" ht="15" customHeight="1" x14ac:dyDescent="0.3">
      <c r="B168" s="570"/>
      <c r="D168" s="87" t="s">
        <v>352</v>
      </c>
      <c r="E168" s="229" t="s">
        <v>353</v>
      </c>
      <c r="H168" s="34"/>
      <c r="I168" s="34"/>
      <c r="J168" s="34"/>
      <c r="L168" s="228" t="str">
        <f t="shared" si="2"/>
        <v/>
      </c>
    </row>
    <row r="169" spans="1:12" ht="15" customHeight="1" x14ac:dyDescent="0.3">
      <c r="B169" s="570"/>
      <c r="D169" s="87" t="s">
        <v>354</v>
      </c>
      <c r="E169" s="229" t="s">
        <v>355</v>
      </c>
      <c r="H169" s="34"/>
      <c r="I169" s="34"/>
      <c r="J169" s="34"/>
      <c r="L169" s="228" t="str">
        <f t="shared" si="2"/>
        <v/>
      </c>
    </row>
    <row r="170" spans="1:12" ht="15" customHeight="1" x14ac:dyDescent="0.3">
      <c r="A170" s="83" t="s">
        <v>394</v>
      </c>
      <c r="B170" s="570"/>
      <c r="D170" s="87" t="s">
        <v>356</v>
      </c>
      <c r="E170" s="229" t="s">
        <v>357</v>
      </c>
      <c r="H170" s="34"/>
      <c r="I170" s="34"/>
      <c r="J170" s="34"/>
      <c r="L170" s="228" t="str">
        <f t="shared" si="2"/>
        <v/>
      </c>
    </row>
    <row r="171" spans="1:12" ht="15" customHeight="1" x14ac:dyDescent="0.3">
      <c r="A171" s="82">
        <f>COUNTIF(C179:C181,"R")</f>
        <v>0</v>
      </c>
      <c r="B171" s="570"/>
      <c r="D171" s="87" t="s">
        <v>358</v>
      </c>
      <c r="E171" s="229" t="s">
        <v>359</v>
      </c>
      <c r="H171" s="34"/>
      <c r="I171" s="34"/>
      <c r="J171" s="34"/>
      <c r="L171" s="228" t="str">
        <f t="shared" si="2"/>
        <v/>
      </c>
    </row>
    <row r="172" spans="1:12" ht="15" customHeight="1" x14ac:dyDescent="0.3">
      <c r="B172" s="570"/>
      <c r="D172" s="87" t="s">
        <v>360</v>
      </c>
      <c r="E172" s="229" t="s">
        <v>361</v>
      </c>
      <c r="H172" s="34"/>
      <c r="I172" s="34"/>
      <c r="J172" s="34"/>
      <c r="L172" s="228" t="str">
        <f t="shared" si="2"/>
        <v/>
      </c>
    </row>
    <row r="173" spans="1:12" ht="15" customHeight="1" x14ac:dyDescent="0.3">
      <c r="B173" s="570"/>
      <c r="D173" s="87" t="s">
        <v>362</v>
      </c>
      <c r="E173" s="229" t="s">
        <v>363</v>
      </c>
      <c r="H173" s="34"/>
      <c r="I173" s="34"/>
      <c r="J173" s="34"/>
      <c r="L173" s="228" t="str">
        <f t="shared" si="2"/>
        <v/>
      </c>
    </row>
    <row r="174" spans="1:12" ht="15" customHeight="1" x14ac:dyDescent="0.3">
      <c r="B174" s="570"/>
      <c r="D174" s="87" t="s">
        <v>551</v>
      </c>
      <c r="E174" s="229" t="s">
        <v>552</v>
      </c>
      <c r="H174" s="34"/>
      <c r="I174" s="34"/>
      <c r="J174" s="34"/>
      <c r="L174" s="228" t="str">
        <f t="shared" si="2"/>
        <v/>
      </c>
    </row>
    <row r="175" spans="1:12" ht="15" customHeight="1" x14ac:dyDescent="0.3">
      <c r="B175" s="570"/>
      <c r="D175" s="87" t="s">
        <v>364</v>
      </c>
      <c r="E175" s="229" t="s">
        <v>365</v>
      </c>
      <c r="H175" s="34"/>
      <c r="I175" s="34"/>
      <c r="J175" s="34"/>
      <c r="L175" s="228" t="str">
        <f t="shared" si="2"/>
        <v/>
      </c>
    </row>
    <row r="176" spans="1:12" ht="15" customHeight="1" x14ac:dyDescent="0.3">
      <c r="B176" s="570"/>
      <c r="D176" s="87" t="s">
        <v>366</v>
      </c>
      <c r="E176" s="229" t="s">
        <v>367</v>
      </c>
      <c r="H176" s="34"/>
      <c r="I176" s="34"/>
      <c r="J176" s="34"/>
      <c r="L176" s="228" t="str">
        <f t="shared" si="2"/>
        <v/>
      </c>
    </row>
    <row r="177" spans="2:12" ht="15" customHeight="1" x14ac:dyDescent="0.3">
      <c r="B177" s="570"/>
      <c r="D177" s="87" t="s">
        <v>368</v>
      </c>
      <c r="E177" s="229" t="s">
        <v>369</v>
      </c>
      <c r="H177" s="34"/>
      <c r="I177" s="34"/>
      <c r="J177" s="34"/>
      <c r="L177" s="228" t="str">
        <f t="shared" si="2"/>
        <v/>
      </c>
    </row>
    <row r="178" spans="2:12" ht="15" customHeight="1" thickBot="1" x14ac:dyDescent="0.35">
      <c r="B178" s="571"/>
      <c r="D178" s="87" t="s">
        <v>370</v>
      </c>
      <c r="E178" s="229" t="s">
        <v>371</v>
      </c>
      <c r="H178" s="34"/>
      <c r="I178" s="34"/>
      <c r="J178" s="34"/>
      <c r="L178" s="228" t="str">
        <f t="shared" si="2"/>
        <v/>
      </c>
    </row>
    <row r="179" spans="2:12" ht="15" customHeight="1" x14ac:dyDescent="0.3">
      <c r="B179" s="552" t="s">
        <v>372</v>
      </c>
      <c r="D179" s="87" t="s">
        <v>373</v>
      </c>
      <c r="E179" s="229" t="s">
        <v>374</v>
      </c>
      <c r="H179" s="34"/>
      <c r="I179" s="34"/>
      <c r="J179" s="34"/>
      <c r="L179" s="228" t="str">
        <f t="shared" si="2"/>
        <v/>
      </c>
    </row>
    <row r="180" spans="2:12" ht="15" customHeight="1" x14ac:dyDescent="0.3">
      <c r="B180" s="553"/>
      <c r="D180" s="87" t="s">
        <v>375</v>
      </c>
      <c r="E180" s="229" t="s">
        <v>376</v>
      </c>
      <c r="H180" s="34"/>
      <c r="I180" s="34"/>
      <c r="J180" s="34"/>
      <c r="L180" s="228" t="str">
        <f t="shared" si="2"/>
        <v/>
      </c>
    </row>
    <row r="181" spans="2:12" ht="15" customHeight="1" thickBot="1" x14ac:dyDescent="0.35">
      <c r="B181" s="554"/>
      <c r="D181" s="290" t="s">
        <v>493</v>
      </c>
      <c r="E181" s="77" t="s">
        <v>494</v>
      </c>
      <c r="H181" s="34"/>
      <c r="I181" s="34"/>
      <c r="J181" s="34"/>
      <c r="L181" s="228" t="str">
        <f t="shared" si="2"/>
        <v/>
      </c>
    </row>
    <row r="182" spans="2:12" x14ac:dyDescent="0.3">
      <c r="D182" s="78"/>
      <c r="E182" s="74"/>
      <c r="F182" s="75"/>
      <c r="G182" s="75"/>
      <c r="H182" s="75"/>
      <c r="I182" s="75"/>
      <c r="J182" s="75"/>
      <c r="K182" s="76"/>
    </row>
  </sheetData>
  <autoFilter ref="B1:E181" xr:uid="{42C5D20C-2DE3-4C76-BFC9-E10123B797AA}"/>
  <sortState xmlns:xlrd2="http://schemas.microsoft.com/office/spreadsheetml/2017/richdata2" ref="D96:E112">
    <sortCondition ref="E96:E112"/>
  </sortState>
  <mergeCells count="10">
    <mergeCell ref="H1:I1"/>
    <mergeCell ref="J1:K1"/>
    <mergeCell ref="B179:B181"/>
    <mergeCell ref="A15:A16"/>
    <mergeCell ref="B113:B121"/>
    <mergeCell ref="B122:B128"/>
    <mergeCell ref="B2:B76"/>
    <mergeCell ref="B77:B95"/>
    <mergeCell ref="B96:B112"/>
    <mergeCell ref="B129:B178"/>
  </mergeCells>
  <conditionalFormatting sqref="C89:C181 C2:C87">
    <cfRule type="containsText" dxfId="1" priority="2" operator="containsText" text="R">
      <formula>NOT(ISERROR(SEARCH("R",C2)))</formula>
    </cfRule>
  </conditionalFormatting>
  <conditionalFormatting sqref="C88">
    <cfRule type="containsText" dxfId="0" priority="1" operator="containsText" text="R">
      <formula>NOT(ISERROR(SEARCH("R",C88)))</formula>
    </cfRule>
  </conditionalFormatting>
  <dataValidations count="2">
    <dataValidation type="list" allowBlank="1" showInputMessage="1" showErrorMessage="1" sqref="G2:G181" xr:uid="{11452AE5-2BA7-46E9-9EF4-DC2EC97042D0}">
      <formula1>"L-V,V S D, S D"</formula1>
    </dataValidation>
    <dataValidation type="list" allowBlank="1" showInputMessage="1" showErrorMessage="1" sqref="C2:C181" xr:uid="{457D444F-FFF6-4621-839A-34F6E4299D74}">
      <formula1>"R"</formula1>
    </dataValidation>
  </dataValidations>
  <pageMargins left="0.7" right="0.7" top="0.75" bottom="0.75" header="0.3" footer="0.3"/>
  <pageSetup scale="36" orientation="portrait" r:id="rId1"/>
  <rowBreaks count="1" manualBreakCount="1">
    <brk id="128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6"/>
  <sheetViews>
    <sheetView showGridLines="0" workbookViewId="0">
      <selection activeCell="D16" sqref="D16"/>
    </sheetView>
  </sheetViews>
  <sheetFormatPr defaultColWidth="8.6640625" defaultRowHeight="14.4" x14ac:dyDescent="0.3"/>
  <cols>
    <col min="1" max="2" width="8.6640625" style="68"/>
    <col min="3" max="3" width="10.88671875" style="68" customWidth="1"/>
    <col min="4" max="4" width="14.6640625" style="68" customWidth="1"/>
    <col min="5" max="5" width="16.5546875" style="68" customWidth="1"/>
    <col min="6" max="6" width="12.88671875" style="68" customWidth="1"/>
    <col min="7" max="7" width="9.6640625" style="68" customWidth="1"/>
    <col min="8" max="8" width="15" style="68" customWidth="1"/>
    <col min="9" max="9" width="10.88671875" style="68" customWidth="1"/>
    <col min="10" max="10" width="11.33203125" style="68" customWidth="1"/>
    <col min="11" max="11" width="43.44140625" style="68" customWidth="1"/>
    <col min="12" max="16384" width="8.6640625" style="68"/>
  </cols>
  <sheetData>
    <row r="3" spans="2:11" s="89" customFormat="1" x14ac:dyDescent="0.3">
      <c r="B3" s="88" t="s">
        <v>415</v>
      </c>
      <c r="C3" s="88" t="s">
        <v>416</v>
      </c>
      <c r="D3" s="88" t="s">
        <v>417</v>
      </c>
      <c r="E3" s="88" t="s">
        <v>418</v>
      </c>
      <c r="F3" s="88" t="s">
        <v>419</v>
      </c>
      <c r="G3" s="88" t="s">
        <v>420</v>
      </c>
      <c r="H3" s="88" t="s">
        <v>421</v>
      </c>
      <c r="I3" s="88" t="s">
        <v>422</v>
      </c>
      <c r="J3" s="88" t="s">
        <v>423</v>
      </c>
      <c r="K3" s="88" t="s">
        <v>424</v>
      </c>
    </row>
    <row r="4" spans="2:11" x14ac:dyDescent="0.3">
      <c r="B4" s="90"/>
      <c r="C4" s="91"/>
      <c r="D4" s="90"/>
      <c r="E4" s="90"/>
      <c r="F4" s="91"/>
      <c r="G4" s="90"/>
      <c r="H4" s="91"/>
      <c r="I4" s="92"/>
      <c r="J4" s="92"/>
      <c r="K4" s="92"/>
    </row>
    <row r="5" spans="2:11" x14ac:dyDescent="0.3">
      <c r="B5" s="90"/>
      <c r="C5" s="91"/>
      <c r="D5" s="90"/>
      <c r="E5" s="90"/>
      <c r="F5" s="91"/>
      <c r="G5" s="90"/>
      <c r="H5" s="91"/>
      <c r="I5" s="92"/>
      <c r="J5" s="92"/>
      <c r="K5" s="92"/>
    </row>
    <row r="6" spans="2:11" x14ac:dyDescent="0.3">
      <c r="B6" s="90"/>
      <c r="C6" s="91"/>
      <c r="D6" s="90"/>
      <c r="E6" s="90"/>
      <c r="F6" s="91"/>
      <c r="G6" s="90"/>
      <c r="H6" s="91"/>
      <c r="I6" s="92"/>
      <c r="J6" s="92"/>
      <c r="K6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63"/>
  <sheetViews>
    <sheetView workbookViewId="0">
      <selection activeCell="L16" sqref="L16"/>
    </sheetView>
  </sheetViews>
  <sheetFormatPr defaultColWidth="8.6640625" defaultRowHeight="14.4" x14ac:dyDescent="0.3"/>
  <cols>
    <col min="1" max="2" width="8.6640625" style="11"/>
    <col min="3" max="4" width="8.6640625" style="68"/>
    <col min="5" max="5" width="3.33203125" style="68" customWidth="1"/>
    <col min="6" max="6" width="8.88671875" style="68" bestFit="1" customWidth="1"/>
    <col min="7" max="11" width="8.6640625" style="68"/>
    <col min="12" max="14" width="8.6640625" style="11"/>
    <col min="15" max="15" width="65" style="11" customWidth="1"/>
    <col min="16" max="41" width="8.6640625" style="11"/>
    <col min="42" max="42" width="11.6640625" style="11" customWidth="1"/>
    <col min="43" max="67" width="8.6640625" style="11"/>
    <col min="68" max="16384" width="8.6640625" style="68"/>
  </cols>
  <sheetData>
    <row r="1" spans="2:37" x14ac:dyDescent="0.3">
      <c r="B1" s="176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37" ht="21" x14ac:dyDescent="0.4">
      <c r="B2" s="179"/>
      <c r="C2" s="577" t="s">
        <v>499</v>
      </c>
      <c r="D2" s="577"/>
      <c r="E2" s="577"/>
      <c r="F2" s="577"/>
      <c r="G2" s="577"/>
      <c r="H2" s="577"/>
      <c r="I2" s="577"/>
      <c r="J2" s="577"/>
      <c r="K2" s="577"/>
      <c r="L2" s="577"/>
      <c r="M2" s="578"/>
      <c r="N2" s="180"/>
      <c r="O2" s="181" t="s">
        <v>500</v>
      </c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</row>
    <row r="3" spans="2:37" x14ac:dyDescent="0.3">
      <c r="B3" s="179"/>
      <c r="C3" s="579" t="s">
        <v>501</v>
      </c>
      <c r="D3" s="579"/>
      <c r="E3" s="579"/>
      <c r="F3" s="579"/>
      <c r="G3" s="579"/>
      <c r="H3" s="579"/>
      <c r="I3" s="579"/>
      <c r="J3" s="579"/>
      <c r="K3" s="579"/>
      <c r="L3" s="579"/>
      <c r="M3" s="580"/>
      <c r="N3" s="182"/>
      <c r="O3" s="182" t="s">
        <v>502</v>
      </c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</row>
    <row r="4" spans="2:37" x14ac:dyDescent="0.3">
      <c r="B4" s="179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3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</row>
    <row r="5" spans="2:37" ht="18" x14ac:dyDescent="0.35">
      <c r="B5" s="179"/>
      <c r="C5" s="184" t="s">
        <v>503</v>
      </c>
      <c r="D5" s="185"/>
      <c r="E5" s="185"/>
      <c r="F5" s="185"/>
      <c r="G5" s="185"/>
      <c r="H5" s="185"/>
      <c r="I5" s="185"/>
      <c r="J5" s="185"/>
      <c r="K5" s="185"/>
      <c r="L5" s="1"/>
      <c r="M5" s="18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2:37" ht="18" customHeight="1" thickBot="1" x14ac:dyDescent="0.35">
      <c r="B6" s="179"/>
      <c r="C6" s="1"/>
      <c r="D6" s="1"/>
      <c r="E6" s="1"/>
      <c r="F6" s="1"/>
      <c r="G6" s="1"/>
      <c r="H6" s="1"/>
      <c r="I6" s="1"/>
      <c r="J6" s="1"/>
      <c r="K6" s="1"/>
      <c r="L6" s="1"/>
      <c r="M6" s="18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2:37" ht="27" customHeight="1" thickBot="1" x14ac:dyDescent="0.35">
      <c r="B7" s="179"/>
      <c r="C7" s="581" t="s">
        <v>504</v>
      </c>
      <c r="D7" s="582"/>
      <c r="E7" s="583"/>
      <c r="F7" s="574"/>
      <c r="G7" s="575"/>
      <c r="H7" s="575"/>
      <c r="I7" s="575"/>
      <c r="J7" s="575"/>
      <c r="K7" s="576"/>
      <c r="L7" s="1"/>
      <c r="M7" s="18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2:37" ht="40.5" customHeight="1" thickBot="1" x14ac:dyDescent="0.35">
      <c r="B8" s="179"/>
      <c r="C8" s="1"/>
      <c r="D8" s="1"/>
      <c r="E8" s="1"/>
      <c r="F8" s="1"/>
      <c r="G8" s="1"/>
      <c r="H8" s="1"/>
      <c r="I8" s="1"/>
      <c r="J8" s="1"/>
      <c r="K8" s="1"/>
      <c r="L8" s="1"/>
      <c r="M8" s="18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2:37" ht="26.1" customHeight="1" thickBot="1" x14ac:dyDescent="0.35">
      <c r="B9" s="179"/>
      <c r="C9" s="581" t="s">
        <v>505</v>
      </c>
      <c r="D9" s="582"/>
      <c r="E9" s="583"/>
      <c r="F9" s="574"/>
      <c r="G9" s="575"/>
      <c r="H9" s="575"/>
      <c r="I9" s="575"/>
      <c r="J9" s="575"/>
      <c r="K9" s="576"/>
      <c r="L9" s="1"/>
      <c r="M9" s="18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2:37" ht="15.9" customHeight="1" x14ac:dyDescent="0.3">
      <c r="B10" s="187"/>
      <c r="C10" s="188"/>
      <c r="D10" s="188"/>
      <c r="E10" s="188"/>
      <c r="F10" s="188"/>
      <c r="G10" s="188"/>
      <c r="H10" s="188"/>
      <c r="I10" s="188"/>
      <c r="J10" s="188"/>
      <c r="K10" s="188"/>
      <c r="L10" s="1"/>
      <c r="M10" s="18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2:37" ht="32.4" customHeight="1" x14ac:dyDescent="0.35">
      <c r="B11" s="179"/>
      <c r="C11" s="184" t="s">
        <v>506</v>
      </c>
      <c r="D11" s="184"/>
      <c r="E11" s="184"/>
      <c r="F11" s="184"/>
      <c r="G11" s="184"/>
      <c r="H11" s="184"/>
      <c r="I11" s="184"/>
      <c r="J11" s="184"/>
      <c r="K11" s="184"/>
      <c r="L11" s="1"/>
      <c r="M11" s="1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2:37" ht="15" customHeight="1" x14ac:dyDescent="0.3">
      <c r="B12" s="179"/>
      <c r="C12" s="188"/>
      <c r="D12" s="188"/>
      <c r="E12" s="188"/>
      <c r="F12" s="188"/>
      <c r="G12" s="188"/>
      <c r="H12" s="188"/>
      <c r="I12" s="188"/>
      <c r="J12" s="188"/>
      <c r="K12" s="188"/>
      <c r="L12" s="1"/>
      <c r="M12" s="18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2:37" ht="24.6" customHeight="1" thickBot="1" x14ac:dyDescent="0.35">
      <c r="B13" s="179"/>
      <c r="C13" s="584" t="s">
        <v>507</v>
      </c>
      <c r="D13" s="584"/>
      <c r="E13" s="584"/>
      <c r="F13" s="584"/>
      <c r="G13" s="584"/>
      <c r="H13" s="584"/>
      <c r="I13" s="584"/>
      <c r="J13" s="584"/>
      <c r="K13" s="584"/>
      <c r="L13" s="1"/>
      <c r="M13" s="18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2:37" ht="18.899999999999999" customHeight="1" thickBot="1" x14ac:dyDescent="0.35">
      <c r="B14" s="179"/>
      <c r="C14" s="574"/>
      <c r="D14" s="575"/>
      <c r="E14" s="575"/>
      <c r="F14" s="575"/>
      <c r="G14" s="575"/>
      <c r="H14" s="575"/>
      <c r="I14" s="575"/>
      <c r="J14" s="575"/>
      <c r="K14" s="576"/>
      <c r="L14" s="1"/>
      <c r="M14" s="18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2:37" x14ac:dyDescent="0.3">
      <c r="B15" s="179"/>
      <c r="C15" s="1"/>
      <c r="D15" s="1"/>
      <c r="E15" s="1"/>
      <c r="F15" s="1"/>
      <c r="G15" s="1"/>
      <c r="H15" s="1"/>
      <c r="I15" s="1"/>
      <c r="J15" s="1"/>
      <c r="K15" s="1"/>
      <c r="L15" s="1"/>
      <c r="M15" s="18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37" ht="20.399999999999999" customHeight="1" thickBot="1" x14ac:dyDescent="0.35">
      <c r="B16" s="179"/>
      <c r="C16" s="584" t="s">
        <v>508</v>
      </c>
      <c r="D16" s="584"/>
      <c r="E16" s="584"/>
      <c r="F16" s="584"/>
      <c r="G16" s="584"/>
      <c r="H16" s="584"/>
      <c r="I16" s="584"/>
      <c r="J16" s="584"/>
      <c r="K16" s="584"/>
      <c r="L16" s="1"/>
      <c r="M16" s="18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16.5" customHeight="1" thickBot="1" x14ac:dyDescent="0.35">
      <c r="B17" s="179"/>
      <c r="C17" s="574"/>
      <c r="D17" s="575"/>
      <c r="E17" s="575"/>
      <c r="F17" s="575"/>
      <c r="G17" s="575"/>
      <c r="H17" s="575"/>
      <c r="I17" s="575"/>
      <c r="J17" s="575"/>
      <c r="K17" s="576"/>
      <c r="L17" s="1"/>
      <c r="M17" s="18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x14ac:dyDescent="0.3">
      <c r="B18" s="179"/>
      <c r="C18" s="1"/>
      <c r="D18" s="1"/>
      <c r="E18" s="1"/>
      <c r="F18" s="1"/>
      <c r="G18" s="1"/>
      <c r="H18" s="1"/>
      <c r="I18" s="1"/>
      <c r="J18" s="1"/>
      <c r="K18" s="1"/>
      <c r="L18" s="1"/>
      <c r="M18" s="18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15" customHeight="1" thickBot="1" x14ac:dyDescent="0.35">
      <c r="B19" s="179"/>
      <c r="C19" s="584" t="s">
        <v>509</v>
      </c>
      <c r="D19" s="584"/>
      <c r="E19" s="584"/>
      <c r="F19" s="584"/>
      <c r="G19" s="584"/>
      <c r="H19" s="584"/>
      <c r="I19" s="584"/>
      <c r="J19" s="584"/>
      <c r="K19" s="584"/>
      <c r="L19" s="1"/>
      <c r="M19" s="18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5" customHeight="1" thickBot="1" x14ac:dyDescent="0.35">
      <c r="B20" s="179"/>
      <c r="C20" s="574"/>
      <c r="D20" s="575"/>
      <c r="E20" s="575"/>
      <c r="F20" s="575"/>
      <c r="G20" s="575"/>
      <c r="H20" s="575"/>
      <c r="I20" s="575"/>
      <c r="J20" s="575"/>
      <c r="K20" s="576"/>
      <c r="L20" s="1"/>
      <c r="M20" s="18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x14ac:dyDescent="0.3">
      <c r="B21" s="179"/>
      <c r="C21" s="1"/>
      <c r="D21" s="1"/>
      <c r="E21" s="1"/>
      <c r="F21" s="1"/>
      <c r="G21" s="1"/>
      <c r="H21" s="1"/>
      <c r="I21" s="1"/>
      <c r="J21" s="1"/>
      <c r="K21" s="1"/>
      <c r="L21" s="1"/>
      <c r="M21" s="18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5" customHeight="1" thickBot="1" x14ac:dyDescent="0.35">
      <c r="B22" s="179"/>
      <c r="C22" s="573" t="s">
        <v>510</v>
      </c>
      <c r="D22" s="573"/>
      <c r="E22" s="573"/>
      <c r="F22" s="573"/>
      <c r="G22" s="1"/>
      <c r="H22" s="1"/>
      <c r="I22" s="1"/>
      <c r="J22" s="1"/>
      <c r="K22" s="1"/>
      <c r="L22" s="1"/>
      <c r="M22" s="18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15" thickBot="1" x14ac:dyDescent="0.35">
      <c r="B23" s="179"/>
      <c r="C23" s="574"/>
      <c r="D23" s="575"/>
      <c r="E23" s="575"/>
      <c r="F23" s="575"/>
      <c r="G23" s="575"/>
      <c r="H23" s="575"/>
      <c r="I23" s="575"/>
      <c r="J23" s="575"/>
      <c r="K23" s="576"/>
      <c r="L23" s="1"/>
      <c r="M23" s="18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x14ac:dyDescent="0.3">
      <c r="B24" s="179"/>
      <c r="C24" s="1"/>
      <c r="D24" s="1"/>
      <c r="E24" s="1"/>
      <c r="F24" s="1"/>
      <c r="G24" s="1"/>
      <c r="H24" s="1"/>
      <c r="I24" s="1"/>
      <c r="J24" s="1"/>
      <c r="K24" s="1"/>
      <c r="L24" s="1"/>
      <c r="M24" s="18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15" thickBot="1" x14ac:dyDescent="0.35">
      <c r="B25" s="179"/>
      <c r="C25" s="573" t="s">
        <v>511</v>
      </c>
      <c r="D25" s="573"/>
      <c r="E25" s="573"/>
      <c r="F25" s="573"/>
      <c r="G25" s="1"/>
      <c r="H25" s="1"/>
      <c r="I25" s="1"/>
      <c r="J25" s="1"/>
      <c r="K25" s="1"/>
      <c r="L25" s="1"/>
      <c r="M25" s="18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22.5" customHeight="1" thickBot="1" x14ac:dyDescent="0.35">
      <c r="B26" s="179"/>
      <c r="C26" s="574"/>
      <c r="D26" s="575"/>
      <c r="E26" s="575"/>
      <c r="F26" s="575"/>
      <c r="G26" s="575"/>
      <c r="H26" s="575"/>
      <c r="I26" s="575"/>
      <c r="J26" s="575"/>
      <c r="K26" s="576"/>
      <c r="L26" s="1"/>
      <c r="M26" s="18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x14ac:dyDescent="0.3">
      <c r="B27" s="179"/>
      <c r="C27" s="1"/>
      <c r="D27" s="1"/>
      <c r="E27" s="1"/>
      <c r="F27" s="1"/>
      <c r="G27" s="1"/>
      <c r="H27" s="1"/>
      <c r="I27" s="1"/>
      <c r="J27" s="1"/>
      <c r="K27" s="1"/>
      <c r="L27" s="1"/>
      <c r="M27" s="18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15.6" x14ac:dyDescent="0.3">
      <c r="B28" s="179"/>
      <c r="C28" s="189" t="s">
        <v>512</v>
      </c>
      <c r="D28" s="189"/>
      <c r="E28" s="189"/>
      <c r="F28" s="189"/>
      <c r="G28" s="1"/>
      <c r="H28" s="1"/>
      <c r="I28" s="1"/>
      <c r="J28" s="1"/>
      <c r="K28" s="1"/>
      <c r="L28" s="1"/>
      <c r="M28" s="18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5.4" customHeight="1" x14ac:dyDescent="0.3">
      <c r="B29" s="179"/>
      <c r="C29" s="1"/>
      <c r="D29" s="1"/>
      <c r="E29" s="1"/>
      <c r="F29" s="1"/>
      <c r="G29" s="1"/>
      <c r="H29" s="1"/>
      <c r="I29" s="1"/>
      <c r="J29" s="1"/>
      <c r="K29" s="1"/>
      <c r="L29" s="1"/>
      <c r="M29" s="18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6.2" thickBot="1" x14ac:dyDescent="0.35">
      <c r="B30" s="179"/>
      <c r="C30" s="190" t="s">
        <v>513</v>
      </c>
      <c r="D30" s="17"/>
      <c r="E30" s="17"/>
      <c r="F30" s="1"/>
      <c r="G30" s="1"/>
      <c r="H30" s="1"/>
      <c r="I30" s="1"/>
      <c r="J30" s="1"/>
      <c r="K30" s="1"/>
      <c r="L30" s="1"/>
      <c r="M30" s="18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15" customHeight="1" thickBot="1" x14ac:dyDescent="0.35">
      <c r="B31" s="179"/>
      <c r="C31" s="574"/>
      <c r="D31" s="575"/>
      <c r="E31" s="575"/>
      <c r="F31" s="575"/>
      <c r="G31" s="575"/>
      <c r="H31" s="575"/>
      <c r="I31" s="575"/>
      <c r="J31" s="575"/>
      <c r="K31" s="576"/>
      <c r="L31" s="1"/>
      <c r="M31" s="18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x14ac:dyDescent="0.3">
      <c r="B32" s="179"/>
      <c r="C32" s="1"/>
      <c r="D32" s="1"/>
      <c r="E32" s="1"/>
      <c r="F32" s="1"/>
      <c r="G32" s="1"/>
      <c r="H32" s="1"/>
      <c r="I32" s="1"/>
      <c r="J32" s="1"/>
      <c r="K32" s="1"/>
      <c r="L32" s="1"/>
      <c r="M32" s="18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t="16.2" thickBot="1" x14ac:dyDescent="0.35">
      <c r="B33" s="179"/>
      <c r="C33" s="190" t="s">
        <v>514</v>
      </c>
      <c r="D33" s="17"/>
      <c r="E33" s="17"/>
      <c r="F33" s="1"/>
      <c r="G33" s="1"/>
      <c r="H33" s="1"/>
      <c r="I33" s="1"/>
      <c r="J33" s="1"/>
      <c r="K33" s="1"/>
      <c r="L33" s="1"/>
      <c r="M33" s="18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ht="15" thickBot="1" x14ac:dyDescent="0.35">
      <c r="B34" s="179"/>
      <c r="C34" s="574"/>
      <c r="D34" s="575"/>
      <c r="E34" s="575"/>
      <c r="F34" s="575"/>
      <c r="G34" s="575"/>
      <c r="H34" s="575"/>
      <c r="I34" s="575"/>
      <c r="J34" s="575"/>
      <c r="K34" s="576"/>
      <c r="L34" s="1"/>
      <c r="M34" s="18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ht="15.6" x14ac:dyDescent="0.3">
      <c r="B35" s="179"/>
      <c r="C35" s="191"/>
      <c r="D35" s="1"/>
      <c r="E35" s="1"/>
      <c r="F35" s="1"/>
      <c r="G35" s="1"/>
      <c r="H35" s="1"/>
      <c r="I35" s="1"/>
      <c r="J35" s="1"/>
      <c r="K35" s="1"/>
      <c r="L35" s="1"/>
      <c r="M35" s="18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ht="14.4" customHeight="1" thickBot="1" x14ac:dyDescent="0.35">
      <c r="B36" s="179"/>
      <c r="C36" s="572" t="s">
        <v>515</v>
      </c>
      <c r="D36" s="572"/>
      <c r="E36" s="572"/>
      <c r="F36" s="572"/>
      <c r="G36" s="1"/>
      <c r="H36" s="1"/>
      <c r="I36" s="1"/>
      <c r="J36" s="1"/>
      <c r="K36" s="1"/>
      <c r="L36" s="1"/>
      <c r="M36" s="18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ht="16.2" thickBot="1" x14ac:dyDescent="0.35">
      <c r="B37" s="179"/>
      <c r="C37" s="1"/>
      <c r="D37" s="192" t="s">
        <v>516</v>
      </c>
      <c r="E37" s="193"/>
      <c r="F37" s="1"/>
      <c r="G37" s="1"/>
      <c r="H37" s="1"/>
      <c r="I37" s="1"/>
      <c r="J37" s="1"/>
      <c r="K37" s="1"/>
      <c r="L37" s="1"/>
      <c r="M37" s="18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ht="16.2" thickBot="1" x14ac:dyDescent="0.35">
      <c r="B38" s="179"/>
      <c r="C38" s="1"/>
      <c r="D38" s="192" t="s">
        <v>517</v>
      </c>
      <c r="E38" s="193"/>
      <c r="F38" s="1"/>
      <c r="G38" s="1"/>
      <c r="H38" s="1"/>
      <c r="I38" s="1"/>
      <c r="J38" s="1"/>
      <c r="K38" s="1"/>
      <c r="L38" s="1"/>
      <c r="M38" s="18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ht="16.2" thickBot="1" x14ac:dyDescent="0.35">
      <c r="B39" s="179"/>
      <c r="C39" s="1"/>
      <c r="D39" s="192" t="s">
        <v>518</v>
      </c>
      <c r="E39" s="193"/>
      <c r="F39" s="1"/>
      <c r="G39" s="1"/>
      <c r="H39" s="1"/>
      <c r="I39" s="1"/>
      <c r="J39" s="1"/>
      <c r="K39" s="1"/>
      <c r="L39" s="1"/>
      <c r="M39" s="18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ht="16.2" thickBot="1" x14ac:dyDescent="0.35">
      <c r="B40" s="179"/>
      <c r="C40" s="1"/>
      <c r="D40" s="192" t="s">
        <v>519</v>
      </c>
      <c r="E40" s="193"/>
      <c r="F40" s="1"/>
      <c r="G40" s="1"/>
      <c r="H40" s="1"/>
      <c r="I40" s="1"/>
      <c r="J40" s="1"/>
      <c r="K40" s="1"/>
      <c r="L40" s="1"/>
      <c r="M40" s="18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ht="15.6" x14ac:dyDescent="0.3">
      <c r="B41" s="179"/>
      <c r="C41" s="191"/>
      <c r="D41" s="1"/>
      <c r="E41" s="1"/>
      <c r="F41" s="1"/>
      <c r="G41" s="1"/>
      <c r="H41" s="1"/>
      <c r="I41" s="1"/>
      <c r="J41" s="1"/>
      <c r="K41" s="1"/>
      <c r="L41" s="1"/>
      <c r="M41" s="18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ht="15.6" x14ac:dyDescent="0.3">
      <c r="B42" s="179"/>
      <c r="C42" s="191" t="s">
        <v>520</v>
      </c>
      <c r="D42" s="191"/>
      <c r="E42" s="191"/>
      <c r="F42" s="191"/>
      <c r="G42" s="1"/>
      <c r="H42" s="1"/>
      <c r="I42" s="1"/>
      <c r="J42" s="1"/>
      <c r="K42" s="1"/>
      <c r="L42" s="1"/>
      <c r="M42" s="186"/>
      <c r="N42" s="1"/>
      <c r="O42" s="1"/>
      <c r="P42" s="1"/>
      <c r="Q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ht="15.6" x14ac:dyDescent="0.3">
      <c r="B43" s="179"/>
      <c r="C43" s="191"/>
      <c r="D43" s="191"/>
      <c r="E43" s="191"/>
      <c r="F43" s="191"/>
      <c r="G43" s="1"/>
      <c r="H43" s="1"/>
      <c r="I43" s="1"/>
      <c r="J43" s="1"/>
      <c r="K43" s="1"/>
      <c r="L43" s="1"/>
      <c r="M43" s="18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3">
      <c r="B44" s="179"/>
      <c r="C44" s="194"/>
      <c r="D44" s="195"/>
      <c r="E44" s="195"/>
      <c r="F44" s="195"/>
      <c r="G44" s="195"/>
      <c r="H44" s="195"/>
      <c r="I44" s="195"/>
      <c r="J44" s="178"/>
      <c r="K44" s="1"/>
      <c r="L44" s="1"/>
      <c r="M44" s="18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3">
      <c r="B45" s="179"/>
      <c r="C45" s="196"/>
      <c r="D45" s="188"/>
      <c r="E45" s="188"/>
      <c r="F45" s="188"/>
      <c r="G45" s="188"/>
      <c r="H45" s="188"/>
      <c r="I45" s="188"/>
      <c r="J45" s="186"/>
      <c r="K45" s="1"/>
      <c r="L45" s="1"/>
      <c r="M45" s="18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3">
      <c r="B46" s="179"/>
      <c r="C46" s="187"/>
      <c r="D46" s="188"/>
      <c r="E46" s="188"/>
      <c r="F46" s="188"/>
      <c r="G46" s="188"/>
      <c r="H46" s="188"/>
      <c r="I46" s="188"/>
      <c r="J46" s="186"/>
      <c r="K46" s="1"/>
      <c r="L46" s="1"/>
      <c r="M46" s="18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3">
      <c r="B47" s="179"/>
      <c r="C47" s="187"/>
      <c r="D47" s="188"/>
      <c r="E47" s="188"/>
      <c r="F47" s="188"/>
      <c r="G47" s="188"/>
      <c r="H47" s="188"/>
      <c r="I47" s="188"/>
      <c r="J47" s="186"/>
      <c r="K47" s="1"/>
      <c r="L47" s="1"/>
      <c r="M47" s="186"/>
      <c r="N47" s="1"/>
      <c r="O47" s="1"/>
      <c r="P47" s="1"/>
      <c r="Q47" s="1"/>
      <c r="R47" s="1"/>
      <c r="S47" s="1"/>
      <c r="T47" s="6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3">
      <c r="B48" s="179"/>
      <c r="C48" s="187"/>
      <c r="D48" s="188"/>
      <c r="E48" s="188"/>
      <c r="F48" s="188"/>
      <c r="G48" s="188"/>
      <c r="H48" s="188"/>
      <c r="I48" s="188"/>
      <c r="J48" s="186"/>
      <c r="K48" s="1"/>
      <c r="L48" s="1"/>
      <c r="M48" s="18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3">
      <c r="B49" s="179"/>
      <c r="C49" s="187"/>
      <c r="D49" s="188"/>
      <c r="E49" s="188"/>
      <c r="F49" s="188"/>
      <c r="G49" s="188"/>
      <c r="H49" s="188"/>
      <c r="I49" s="188"/>
      <c r="J49" s="186"/>
      <c r="K49" s="1"/>
      <c r="L49" s="1"/>
      <c r="M49" s="18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3">
      <c r="B50" s="179"/>
      <c r="C50" s="187"/>
      <c r="D50" s="188"/>
      <c r="E50" s="188"/>
      <c r="F50" s="188"/>
      <c r="G50" s="188"/>
      <c r="H50" s="188"/>
      <c r="I50" s="188"/>
      <c r="J50" s="186"/>
      <c r="K50" s="1"/>
      <c r="L50" s="1"/>
      <c r="M50" s="18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ht="15.6" x14ac:dyDescent="0.3">
      <c r="B51" s="179"/>
      <c r="C51" s="197"/>
      <c r="D51" s="198"/>
      <c r="E51" s="198"/>
      <c r="F51" s="198"/>
      <c r="G51" s="188"/>
      <c r="H51" s="188"/>
      <c r="I51" s="188"/>
      <c r="J51" s="186"/>
      <c r="K51" s="1"/>
      <c r="L51" s="1"/>
      <c r="M51" s="18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ht="15.6" x14ac:dyDescent="0.3">
      <c r="B52" s="179"/>
      <c r="C52" s="197"/>
      <c r="D52" s="198"/>
      <c r="E52" s="198"/>
      <c r="F52" s="198"/>
      <c r="G52" s="188"/>
      <c r="H52" s="188"/>
      <c r="I52" s="188"/>
      <c r="J52" s="186"/>
      <c r="K52" s="1"/>
      <c r="L52" s="1"/>
      <c r="M52" s="18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ht="15.6" x14ac:dyDescent="0.3">
      <c r="B53" s="179"/>
      <c r="C53" s="197"/>
      <c r="D53" s="198"/>
      <c r="E53" s="198"/>
      <c r="F53" s="198"/>
      <c r="G53" s="188"/>
      <c r="H53" s="188"/>
      <c r="I53" s="188"/>
      <c r="J53" s="186"/>
      <c r="K53" s="1"/>
      <c r="L53" s="1"/>
      <c r="M53" s="18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ht="15.6" x14ac:dyDescent="0.3">
      <c r="B54" s="179"/>
      <c r="C54" s="199"/>
      <c r="D54" s="200"/>
      <c r="E54" s="200"/>
      <c r="F54" s="200"/>
      <c r="G54" s="201"/>
      <c r="H54" s="201"/>
      <c r="I54" s="201"/>
      <c r="J54" s="202"/>
      <c r="K54" s="1"/>
      <c r="L54" s="1"/>
      <c r="M54" s="18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3">
      <c r="B55" s="179"/>
      <c r="C55" s="1"/>
      <c r="D55" s="1"/>
      <c r="E55" s="1"/>
      <c r="F55" s="1"/>
      <c r="G55" s="1"/>
      <c r="H55" s="1"/>
      <c r="I55" s="1"/>
      <c r="J55" s="1"/>
      <c r="K55" s="1"/>
      <c r="L55" s="1"/>
      <c r="M55" s="18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3">
      <c r="B56" s="179"/>
      <c r="C56" s="1"/>
      <c r="D56" s="1"/>
      <c r="E56" s="1"/>
      <c r="F56" s="1"/>
      <c r="G56" s="1"/>
      <c r="H56" s="1"/>
      <c r="I56" s="1"/>
      <c r="J56" s="1"/>
      <c r="K56" s="1"/>
      <c r="L56" s="1"/>
      <c r="M56" s="18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3">
      <c r="B57" s="203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3">
      <c r="C58" s="11"/>
      <c r="D58" s="11"/>
      <c r="E58" s="11"/>
      <c r="F58" s="11"/>
      <c r="G58" s="11"/>
      <c r="H58" s="11"/>
      <c r="I58" s="11"/>
      <c r="J58" s="11"/>
      <c r="K58" s="11"/>
    </row>
    <row r="59" spans="2:37" x14ac:dyDescent="0.3">
      <c r="C59" s="11"/>
      <c r="D59" s="11"/>
      <c r="E59" s="11"/>
      <c r="F59" s="11"/>
      <c r="G59" s="11"/>
      <c r="H59" s="11"/>
      <c r="I59" s="11"/>
      <c r="J59" s="11"/>
      <c r="K59" s="11"/>
    </row>
    <row r="60" spans="2:37" x14ac:dyDescent="0.3">
      <c r="C60" s="11"/>
      <c r="D60" s="11"/>
      <c r="E60" s="11"/>
      <c r="F60" s="11"/>
      <c r="G60" s="11"/>
      <c r="H60" s="11"/>
      <c r="I60" s="11"/>
      <c r="J60" s="11"/>
      <c r="K60" s="11"/>
    </row>
    <row r="61" spans="2:37" x14ac:dyDescent="0.3">
      <c r="C61" s="11"/>
      <c r="D61" s="11"/>
      <c r="E61" s="11"/>
      <c r="F61" s="11"/>
      <c r="G61" s="11"/>
      <c r="H61" s="11"/>
      <c r="I61" s="11"/>
      <c r="J61" s="11"/>
      <c r="K61" s="11"/>
    </row>
    <row r="62" spans="2:37" x14ac:dyDescent="0.3">
      <c r="C62" s="11"/>
      <c r="D62" s="11"/>
      <c r="E62" s="11"/>
      <c r="F62" s="11"/>
      <c r="G62" s="11"/>
      <c r="H62" s="11"/>
      <c r="I62" s="11"/>
      <c r="J62" s="11"/>
      <c r="K62" s="11"/>
    </row>
    <row r="63" spans="2:37" x14ac:dyDescent="0.3">
      <c r="C63" s="11"/>
      <c r="D63" s="11"/>
      <c r="E63" s="11"/>
      <c r="F63" s="11"/>
      <c r="G63" s="11"/>
      <c r="H63" s="11"/>
      <c r="I63" s="11"/>
      <c r="J63" s="11"/>
      <c r="K63" s="11"/>
    </row>
  </sheetData>
  <mergeCells count="19">
    <mergeCell ref="C20:K20"/>
    <mergeCell ref="C2:M2"/>
    <mergeCell ref="C3:M3"/>
    <mergeCell ref="C7:E7"/>
    <mergeCell ref="F7:K7"/>
    <mergeCell ref="C9:E9"/>
    <mergeCell ref="F9:K9"/>
    <mergeCell ref="C13:K13"/>
    <mergeCell ref="C14:K14"/>
    <mergeCell ref="C16:K16"/>
    <mergeCell ref="C17:K17"/>
    <mergeCell ref="C19:K19"/>
    <mergeCell ref="C36:F36"/>
    <mergeCell ref="C22:F22"/>
    <mergeCell ref="C23:K23"/>
    <mergeCell ref="C25:F25"/>
    <mergeCell ref="C26:K26"/>
    <mergeCell ref="C31:K31"/>
    <mergeCell ref="C34:K3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3" name="Drop Down 1">
              <controlPr defaultSize="0" autoLine="0" autoPict="0">
                <anchor moveWithCells="1">
                  <from>
                    <xdr:col>37</xdr:col>
                    <xdr:colOff>0</xdr:colOff>
                    <xdr:row>16</xdr:row>
                    <xdr:rowOff>38100</xdr:rowOff>
                  </from>
                  <to>
                    <xdr:col>39</xdr:col>
                    <xdr:colOff>0</xdr:colOff>
                    <xdr:row>17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86"/>
  <sheetViews>
    <sheetView workbookViewId="0">
      <selection activeCell="E17" sqref="E17"/>
    </sheetView>
  </sheetViews>
  <sheetFormatPr defaultColWidth="8.6640625" defaultRowHeight="14.4" x14ac:dyDescent="0.3"/>
  <cols>
    <col min="1" max="4" width="8.6640625" style="11"/>
    <col min="5" max="5" width="11" style="11" customWidth="1"/>
    <col min="6" max="10" width="8.6640625" style="11"/>
    <col min="11" max="11" width="11.6640625" style="11" customWidth="1"/>
    <col min="12" max="14" width="8.6640625" style="11"/>
    <col min="15" max="15" width="26.6640625" style="11" customWidth="1"/>
    <col min="16" max="36" width="8.6640625" style="11"/>
    <col min="37" max="16384" width="8.6640625" style="68"/>
  </cols>
  <sheetData>
    <row r="2" spans="2:15" ht="21" x14ac:dyDescent="0.4">
      <c r="B2" s="176"/>
      <c r="C2" s="598" t="s">
        <v>499</v>
      </c>
      <c r="D2" s="598"/>
      <c r="E2" s="598"/>
      <c r="F2" s="598"/>
      <c r="G2" s="598"/>
      <c r="H2" s="598"/>
      <c r="I2" s="598"/>
      <c r="J2" s="598"/>
      <c r="K2" s="598"/>
      <c r="L2" s="598"/>
      <c r="M2" s="599"/>
      <c r="O2" s="181" t="s">
        <v>500</v>
      </c>
    </row>
    <row r="3" spans="2:15" x14ac:dyDescent="0.3">
      <c r="B3" s="179"/>
      <c r="C3" s="579" t="s">
        <v>521</v>
      </c>
      <c r="D3" s="579"/>
      <c r="E3" s="579"/>
      <c r="F3" s="579"/>
      <c r="G3" s="579"/>
      <c r="H3" s="579"/>
      <c r="I3" s="579"/>
      <c r="J3" s="579"/>
      <c r="K3" s="579"/>
      <c r="L3" s="579"/>
      <c r="M3" s="580"/>
      <c r="O3" s="182" t="s">
        <v>502</v>
      </c>
    </row>
    <row r="4" spans="2:15" x14ac:dyDescent="0.3">
      <c r="B4" s="179"/>
      <c r="C4" s="1"/>
      <c r="D4" s="1"/>
      <c r="E4" s="1"/>
      <c r="F4" s="1"/>
      <c r="G4" s="1"/>
      <c r="H4" s="1"/>
      <c r="I4" s="1"/>
      <c r="J4" s="1"/>
      <c r="K4" s="1"/>
      <c r="L4" s="1"/>
      <c r="M4" s="186"/>
    </row>
    <row r="5" spans="2:15" ht="18" x14ac:dyDescent="0.35">
      <c r="B5" s="179"/>
      <c r="C5" s="205" t="s">
        <v>522</v>
      </c>
      <c r="D5" s="205"/>
      <c r="E5" s="205"/>
      <c r="F5" s="205"/>
      <c r="G5" s="205"/>
      <c r="H5" s="205"/>
      <c r="I5" s="205"/>
      <c r="J5" s="205"/>
      <c r="K5" s="205"/>
      <c r="L5" s="1"/>
      <c r="M5" s="186"/>
    </row>
    <row r="6" spans="2:15" ht="18" customHeight="1" thickBot="1" x14ac:dyDescent="0.35">
      <c r="B6" s="179"/>
      <c r="C6" s="584" t="s">
        <v>523</v>
      </c>
      <c r="D6" s="584"/>
      <c r="E6" s="584"/>
      <c r="F6" s="584"/>
      <c r="G6" s="584"/>
      <c r="H6" s="584"/>
      <c r="I6" s="584"/>
      <c r="J6" s="584"/>
      <c r="K6" s="584"/>
      <c r="L6" s="1"/>
      <c r="M6" s="186"/>
    </row>
    <row r="7" spans="2:15" ht="27" customHeight="1" thickBot="1" x14ac:dyDescent="0.35">
      <c r="B7" s="179"/>
      <c r="C7" s="574"/>
      <c r="D7" s="575"/>
      <c r="E7" s="575"/>
      <c r="F7" s="575"/>
      <c r="G7" s="575"/>
      <c r="H7" s="575"/>
      <c r="I7" s="575"/>
      <c r="J7" s="575"/>
      <c r="K7" s="576"/>
      <c r="L7" s="1"/>
      <c r="M7" s="186"/>
    </row>
    <row r="8" spans="2:15" ht="40.5" customHeight="1" thickBot="1" x14ac:dyDescent="0.35">
      <c r="B8" s="179"/>
      <c r="C8" s="586" t="s">
        <v>524</v>
      </c>
      <c r="D8" s="586"/>
      <c r="E8" s="586"/>
      <c r="F8" s="586"/>
      <c r="G8" s="586"/>
      <c r="H8" s="586"/>
      <c r="I8" s="586"/>
      <c r="J8" s="586"/>
      <c r="K8" s="586"/>
      <c r="L8" s="1"/>
      <c r="M8" s="186"/>
    </row>
    <row r="9" spans="2:15" ht="26.1" customHeight="1" thickBot="1" x14ac:dyDescent="0.35">
      <c r="B9" s="179"/>
      <c r="C9" s="574"/>
      <c r="D9" s="575"/>
      <c r="E9" s="575"/>
      <c r="F9" s="575"/>
      <c r="G9" s="575"/>
      <c r="H9" s="575"/>
      <c r="I9" s="575"/>
      <c r="J9" s="575"/>
      <c r="K9" s="576"/>
      <c r="L9" s="1"/>
      <c r="M9" s="186"/>
    </row>
    <row r="10" spans="2:15" ht="15.9" customHeight="1" x14ac:dyDescent="0.3">
      <c r="B10" s="179"/>
      <c r="C10" s="1"/>
      <c r="D10" s="1"/>
      <c r="E10" s="1"/>
      <c r="F10" s="1"/>
      <c r="G10" s="1"/>
      <c r="H10" s="1"/>
      <c r="I10" s="1"/>
      <c r="J10" s="1"/>
      <c r="K10" s="1"/>
      <c r="L10" s="1"/>
      <c r="M10" s="186"/>
    </row>
    <row r="11" spans="2:15" ht="32.4" customHeight="1" thickBot="1" x14ac:dyDescent="0.35">
      <c r="B11" s="179"/>
      <c r="C11" s="586" t="s">
        <v>525</v>
      </c>
      <c r="D11" s="586"/>
      <c r="E11" s="586"/>
      <c r="F11" s="586"/>
      <c r="G11" s="586"/>
      <c r="H11" s="586"/>
      <c r="I11" s="586"/>
      <c r="J11" s="586"/>
      <c r="K11" s="586"/>
      <c r="L11" s="1"/>
      <c r="M11" s="186"/>
    </row>
    <row r="12" spans="2:15" ht="15" customHeight="1" x14ac:dyDescent="0.3">
      <c r="B12" s="179"/>
      <c r="C12" s="587"/>
      <c r="D12" s="588"/>
      <c r="E12" s="588"/>
      <c r="F12" s="588"/>
      <c r="G12" s="588"/>
      <c r="H12" s="588"/>
      <c r="I12" s="588"/>
      <c r="J12" s="588"/>
      <c r="K12" s="589"/>
      <c r="L12" s="1"/>
      <c r="M12" s="186"/>
    </row>
    <row r="13" spans="2:15" ht="24.6" customHeight="1" x14ac:dyDescent="0.3">
      <c r="B13" s="179"/>
      <c r="C13" s="590"/>
      <c r="D13" s="591"/>
      <c r="E13" s="591"/>
      <c r="F13" s="591"/>
      <c r="G13" s="591"/>
      <c r="H13" s="591"/>
      <c r="I13" s="591"/>
      <c r="J13" s="591"/>
      <c r="K13" s="592"/>
      <c r="L13" s="1"/>
      <c r="M13" s="186"/>
    </row>
    <row r="14" spans="2:15" ht="18.899999999999999" customHeight="1" thickBot="1" x14ac:dyDescent="0.35">
      <c r="B14" s="179"/>
      <c r="C14" s="593"/>
      <c r="D14" s="594"/>
      <c r="E14" s="594"/>
      <c r="F14" s="594"/>
      <c r="G14" s="594"/>
      <c r="H14" s="594"/>
      <c r="I14" s="594"/>
      <c r="J14" s="594"/>
      <c r="K14" s="595"/>
      <c r="L14" s="1"/>
      <c r="M14" s="186"/>
    </row>
    <row r="15" spans="2:15" x14ac:dyDescent="0.3">
      <c r="B15" s="179"/>
      <c r="C15" s="1"/>
      <c r="D15" s="1"/>
      <c r="E15" s="1"/>
      <c r="F15" s="1"/>
      <c r="G15" s="1"/>
      <c r="H15" s="1"/>
      <c r="I15" s="1"/>
      <c r="J15" s="1"/>
      <c r="K15" s="1"/>
      <c r="L15" s="1"/>
      <c r="M15" s="186"/>
    </row>
    <row r="16" spans="2:15" ht="31.5" customHeight="1" thickBot="1" x14ac:dyDescent="0.35">
      <c r="B16" s="179"/>
      <c r="C16" s="596" t="s">
        <v>526</v>
      </c>
      <c r="D16" s="596"/>
      <c r="E16" s="596"/>
      <c r="F16" s="596"/>
      <c r="G16" s="596"/>
      <c r="H16" s="596"/>
      <c r="I16" s="596"/>
      <c r="J16" s="596"/>
      <c r="K16" s="596"/>
      <c r="L16" s="1"/>
      <c r="M16" s="186"/>
    </row>
    <row r="17" spans="2:13" ht="15" customHeight="1" thickBot="1" x14ac:dyDescent="0.35">
      <c r="B17" s="179"/>
      <c r="C17" s="206"/>
      <c r="D17" s="206"/>
      <c r="E17" s="207" t="s">
        <v>527</v>
      </c>
      <c r="F17" s="206"/>
      <c r="G17" s="206"/>
      <c r="H17" s="206"/>
      <c r="I17" s="206"/>
      <c r="J17" s="206"/>
      <c r="K17" s="206"/>
      <c r="L17" s="1"/>
      <c r="M17" s="186"/>
    </row>
    <row r="18" spans="2:13" ht="15" customHeight="1" x14ac:dyDescent="0.3">
      <c r="B18" s="179"/>
      <c r="C18" s="597" t="s">
        <v>528</v>
      </c>
      <c r="D18" s="597"/>
      <c r="E18" s="208"/>
      <c r="F18" s="206"/>
      <c r="G18" s="206"/>
      <c r="H18" s="206"/>
      <c r="I18" s="206"/>
      <c r="J18" s="206"/>
      <c r="K18" s="206"/>
      <c r="L18" s="1"/>
      <c r="M18" s="186"/>
    </row>
    <row r="19" spans="2:13" ht="15" customHeight="1" x14ac:dyDescent="0.3">
      <c r="B19" s="179"/>
      <c r="C19" s="597" t="s">
        <v>529</v>
      </c>
      <c r="D19" s="597"/>
      <c r="E19" s="209"/>
      <c r="F19" s="206"/>
      <c r="G19" s="206"/>
      <c r="H19" s="206"/>
      <c r="I19" s="206"/>
      <c r="J19" s="206"/>
      <c r="K19" s="206"/>
      <c r="L19" s="1"/>
      <c r="M19" s="186"/>
    </row>
    <row r="20" spans="2:13" ht="15" customHeight="1" x14ac:dyDescent="0.3">
      <c r="B20" s="179"/>
      <c r="C20" s="597" t="s">
        <v>530</v>
      </c>
      <c r="D20" s="597"/>
      <c r="E20" s="210"/>
      <c r="F20" s="206"/>
      <c r="G20" s="206"/>
      <c r="H20" s="206"/>
      <c r="I20" s="206"/>
      <c r="J20" s="206"/>
      <c r="K20" s="206"/>
      <c r="L20" s="1"/>
      <c r="M20" s="186"/>
    </row>
    <row r="21" spans="2:13" ht="15" customHeight="1" x14ac:dyDescent="0.3">
      <c r="B21" s="179"/>
      <c r="C21" s="597" t="s">
        <v>531</v>
      </c>
      <c r="D21" s="597"/>
      <c r="E21" s="209"/>
      <c r="F21" s="206"/>
      <c r="G21" s="206"/>
      <c r="H21" s="206"/>
      <c r="I21" s="206"/>
      <c r="J21" s="206"/>
      <c r="K21" s="206"/>
      <c r="L21" s="1"/>
      <c r="M21" s="186"/>
    </row>
    <row r="22" spans="2:13" ht="15" customHeight="1" thickBot="1" x14ac:dyDescent="0.35">
      <c r="B22" s="179"/>
      <c r="C22" s="597" t="s">
        <v>532</v>
      </c>
      <c r="D22" s="597"/>
      <c r="E22" s="211"/>
      <c r="F22" s="206"/>
      <c r="G22" s="206"/>
      <c r="H22" s="206"/>
      <c r="I22" s="206"/>
      <c r="J22" s="206"/>
      <c r="K22" s="206"/>
      <c r="L22" s="1"/>
      <c r="M22" s="186"/>
    </row>
    <row r="23" spans="2:13" ht="15" customHeight="1" thickBot="1" x14ac:dyDescent="0.35">
      <c r="B23" s="179"/>
      <c r="C23" s="212"/>
      <c r="D23" s="212"/>
      <c r="E23" s="213"/>
      <c r="F23" s="206"/>
      <c r="G23" s="206"/>
      <c r="H23" s="206"/>
      <c r="I23" s="206"/>
      <c r="J23" s="206"/>
      <c r="K23" s="206"/>
      <c r="L23" s="1"/>
      <c r="M23" s="186"/>
    </row>
    <row r="24" spans="2:13" ht="15" customHeight="1" thickBot="1" x14ac:dyDescent="0.35">
      <c r="B24" s="179"/>
      <c r="C24" s="68"/>
      <c r="D24" s="212" t="s">
        <v>533</v>
      </c>
      <c r="E24" s="214"/>
      <c r="F24" s="206"/>
      <c r="G24" s="206"/>
      <c r="H24" s="206"/>
      <c r="I24" s="206"/>
      <c r="J24" s="206"/>
      <c r="K24" s="206"/>
      <c r="L24" s="1"/>
      <c r="M24" s="186"/>
    </row>
    <row r="25" spans="2:13" ht="15" customHeight="1" x14ac:dyDescent="0.3">
      <c r="B25" s="179"/>
      <c r="C25" s="212"/>
      <c r="D25" s="212"/>
      <c r="E25" s="213"/>
      <c r="F25" s="206"/>
      <c r="G25" s="206"/>
      <c r="H25" s="206"/>
      <c r="I25" s="206"/>
      <c r="J25" s="206"/>
      <c r="K25" s="206"/>
      <c r="L25" s="1"/>
      <c r="M25" s="186"/>
    </row>
    <row r="26" spans="2:13" ht="15" customHeight="1" x14ac:dyDescent="0.3">
      <c r="B26" s="179"/>
      <c r="C26" s="68"/>
      <c r="D26" s="212"/>
      <c r="E26" s="213"/>
      <c r="F26" s="206"/>
      <c r="G26" s="206"/>
      <c r="H26" s="206"/>
      <c r="I26" s="206"/>
      <c r="J26" s="206"/>
      <c r="K26" s="206"/>
      <c r="L26" s="1"/>
      <c r="M26" s="186"/>
    </row>
    <row r="27" spans="2:13" ht="16.5" customHeight="1" x14ac:dyDescent="0.3">
      <c r="B27" s="179"/>
      <c r="C27" s="1"/>
      <c r="D27" s="68"/>
      <c r="F27" s="1"/>
      <c r="G27" s="1"/>
      <c r="H27" s="188" t="s">
        <v>528</v>
      </c>
      <c r="I27" s="188"/>
      <c r="J27" s="188"/>
      <c r="K27" s="1"/>
      <c r="L27" s="1"/>
      <c r="M27" s="186"/>
    </row>
    <row r="28" spans="2:13" x14ac:dyDescent="0.3">
      <c r="B28" s="179"/>
      <c r="C28" s="1"/>
      <c r="D28" s="1"/>
      <c r="E28" s="1"/>
      <c r="F28" s="1"/>
      <c r="G28" s="1"/>
      <c r="H28" s="188" t="s">
        <v>534</v>
      </c>
      <c r="I28" s="188"/>
      <c r="J28" s="188"/>
      <c r="K28" s="1"/>
      <c r="L28" s="1"/>
      <c r="M28" s="186"/>
    </row>
    <row r="29" spans="2:13" ht="15" customHeight="1" x14ac:dyDescent="0.3">
      <c r="B29" s="179"/>
      <c r="C29" s="298" t="s">
        <v>535</v>
      </c>
      <c r="D29" s="298"/>
      <c r="E29" s="298"/>
      <c r="F29" s="298"/>
      <c r="G29" s="8"/>
      <c r="H29" s="215"/>
      <c r="I29" s="215"/>
      <c r="J29" s="215"/>
      <c r="K29" s="215"/>
      <c r="L29" s="216"/>
      <c r="M29" s="186"/>
    </row>
    <row r="30" spans="2:13" ht="15" customHeight="1" x14ac:dyDescent="0.3">
      <c r="B30" s="179"/>
      <c r="C30" s="1"/>
      <c r="D30" s="1"/>
      <c r="E30" s="1"/>
      <c r="F30" s="1"/>
      <c r="G30" s="1"/>
      <c r="H30" s="1"/>
      <c r="I30" s="1"/>
      <c r="J30" s="1"/>
      <c r="K30" s="1"/>
      <c r="L30" s="1"/>
      <c r="M30" s="186"/>
    </row>
    <row r="31" spans="2:13" x14ac:dyDescent="0.3">
      <c r="B31" s="179"/>
      <c r="C31" s="217" t="s">
        <v>536</v>
      </c>
      <c r="D31" s="218"/>
      <c r="E31" s="8"/>
      <c r="F31" s="8"/>
      <c r="G31" s="1"/>
      <c r="H31" s="1"/>
      <c r="I31" s="1"/>
      <c r="J31" s="1"/>
      <c r="K31" s="1"/>
      <c r="L31" s="1"/>
      <c r="M31" s="186"/>
    </row>
    <row r="32" spans="2:13" ht="15" customHeight="1" x14ac:dyDescent="0.3">
      <c r="B32" s="179"/>
      <c r="C32" s="1"/>
      <c r="D32" s="1"/>
      <c r="E32" s="1"/>
      <c r="F32" s="1"/>
      <c r="G32" s="1"/>
      <c r="H32" s="1"/>
      <c r="I32" s="1"/>
      <c r="J32" s="1"/>
      <c r="K32" s="1"/>
      <c r="L32" s="1"/>
      <c r="M32" s="186"/>
    </row>
    <row r="33" spans="2:36" ht="15" thickBot="1" x14ac:dyDescent="0.35">
      <c r="B33" s="179"/>
      <c r="C33" s="586" t="s">
        <v>537</v>
      </c>
      <c r="D33" s="586"/>
      <c r="E33" s="586"/>
      <c r="F33" s="586"/>
      <c r="G33" s="586"/>
      <c r="H33" s="586"/>
      <c r="I33" s="586"/>
      <c r="J33" s="586"/>
      <c r="K33" s="586"/>
      <c r="L33" s="1"/>
      <c r="M33" s="186"/>
    </row>
    <row r="34" spans="2:36" ht="15" thickBot="1" x14ac:dyDescent="0.35">
      <c r="B34" s="179"/>
      <c r="C34" s="574"/>
      <c r="D34" s="575"/>
      <c r="E34" s="575"/>
      <c r="F34" s="575"/>
      <c r="G34" s="575"/>
      <c r="H34" s="575"/>
      <c r="I34" s="575"/>
      <c r="J34" s="575"/>
      <c r="K34" s="576"/>
      <c r="L34" s="1"/>
      <c r="M34" s="186"/>
    </row>
    <row r="35" spans="2:36" ht="15" customHeight="1" x14ac:dyDescent="0.3">
      <c r="B35" s="179"/>
      <c r="C35" s="219"/>
      <c r="D35" s="1"/>
      <c r="E35" s="1"/>
      <c r="F35" s="1"/>
      <c r="G35" s="1"/>
      <c r="H35" s="1"/>
      <c r="I35" s="1"/>
      <c r="J35" s="1"/>
      <c r="K35" s="1"/>
      <c r="L35" s="1"/>
      <c r="M35" s="186"/>
    </row>
    <row r="36" spans="2:36" ht="22.5" customHeight="1" thickBot="1" x14ac:dyDescent="0.35">
      <c r="B36" s="179"/>
      <c r="C36" s="586" t="s">
        <v>538</v>
      </c>
      <c r="D36" s="586"/>
      <c r="E36" s="586"/>
      <c r="F36" s="586"/>
      <c r="G36" s="586"/>
      <c r="H36" s="586"/>
      <c r="I36" s="586"/>
      <c r="J36" s="586"/>
      <c r="K36" s="586"/>
      <c r="L36" s="1"/>
      <c r="M36" s="186"/>
    </row>
    <row r="37" spans="2:36" ht="15" thickBot="1" x14ac:dyDescent="0.35">
      <c r="B37" s="179"/>
      <c r="C37" s="574"/>
      <c r="D37" s="575"/>
      <c r="E37" s="575"/>
      <c r="F37" s="575"/>
      <c r="G37" s="575"/>
      <c r="H37" s="575"/>
      <c r="I37" s="575"/>
      <c r="J37" s="575"/>
      <c r="K37" s="576"/>
      <c r="L37" s="1"/>
      <c r="M37" s="186"/>
    </row>
    <row r="38" spans="2:36" s="11" customFormat="1" x14ac:dyDescent="0.3">
      <c r="B38" s="179"/>
      <c r="C38" s="1"/>
      <c r="D38" s="1"/>
      <c r="E38" s="1"/>
      <c r="F38" s="1"/>
      <c r="G38" s="1"/>
      <c r="H38" s="1"/>
      <c r="I38" s="1"/>
      <c r="J38" s="1"/>
      <c r="K38" s="1"/>
      <c r="L38" s="1"/>
      <c r="M38" s="186"/>
    </row>
    <row r="39" spans="2:36" ht="18" x14ac:dyDescent="0.35">
      <c r="B39" s="179"/>
      <c r="C39" s="184" t="s">
        <v>503</v>
      </c>
      <c r="D39" s="185"/>
      <c r="E39" s="185"/>
      <c r="F39" s="185"/>
      <c r="G39" s="185"/>
      <c r="H39" s="185"/>
      <c r="I39" s="185"/>
      <c r="J39" s="185"/>
      <c r="K39" s="185"/>
      <c r="L39" s="1"/>
      <c r="M39" s="186"/>
      <c r="AI39" s="68"/>
      <c r="AJ39" s="68"/>
    </row>
    <row r="40" spans="2:36" ht="15" thickBot="1" x14ac:dyDescent="0.35">
      <c r="B40" s="179"/>
      <c r="C40" s="1"/>
      <c r="D40" s="1"/>
      <c r="E40" s="1"/>
      <c r="F40" s="1"/>
      <c r="G40" s="1"/>
      <c r="H40" s="1"/>
      <c r="I40" s="1"/>
      <c r="J40" s="1"/>
      <c r="K40" s="1"/>
      <c r="L40" s="1"/>
      <c r="M40" s="186"/>
      <c r="AI40" s="68"/>
      <c r="AJ40" s="68"/>
    </row>
    <row r="41" spans="2:36" ht="15" thickBot="1" x14ac:dyDescent="0.35">
      <c r="B41" s="179"/>
      <c r="C41" s="581" t="s">
        <v>504</v>
      </c>
      <c r="D41" s="582"/>
      <c r="E41" s="583"/>
      <c r="F41" s="574"/>
      <c r="G41" s="575"/>
      <c r="H41" s="575"/>
      <c r="I41" s="575"/>
      <c r="J41" s="575"/>
      <c r="K41" s="576"/>
      <c r="L41" s="1"/>
      <c r="M41" s="186"/>
      <c r="AI41" s="68"/>
      <c r="AJ41" s="68"/>
    </row>
    <row r="42" spans="2:36" ht="15" thickBot="1" x14ac:dyDescent="0.35">
      <c r="B42" s="179"/>
      <c r="C42" s="1"/>
      <c r="D42" s="1"/>
      <c r="E42" s="1"/>
      <c r="F42" s="1"/>
      <c r="G42" s="1"/>
      <c r="H42" s="1"/>
      <c r="I42" s="1"/>
      <c r="J42" s="1"/>
      <c r="K42" s="1"/>
      <c r="L42" s="1"/>
      <c r="M42" s="186"/>
      <c r="AI42" s="68"/>
      <c r="AJ42" s="68"/>
    </row>
    <row r="43" spans="2:36" ht="15" thickBot="1" x14ac:dyDescent="0.35">
      <c r="B43" s="179"/>
      <c r="C43" s="581" t="s">
        <v>505</v>
      </c>
      <c r="D43" s="582"/>
      <c r="E43" s="583"/>
      <c r="F43" s="574"/>
      <c r="G43" s="575"/>
      <c r="H43" s="575"/>
      <c r="I43" s="575"/>
      <c r="J43" s="575"/>
      <c r="K43" s="576"/>
      <c r="L43" s="1"/>
      <c r="M43" s="186"/>
      <c r="AI43" s="68"/>
      <c r="AJ43" s="68"/>
    </row>
    <row r="44" spans="2:36" ht="5.4" customHeight="1" x14ac:dyDescent="0.3">
      <c r="B44" s="179"/>
      <c r="C44" s="1"/>
      <c r="D44" s="1"/>
      <c r="E44" s="1"/>
      <c r="F44" s="1"/>
      <c r="G44" s="1"/>
      <c r="H44" s="1"/>
      <c r="I44" s="1"/>
      <c r="J44" s="1"/>
      <c r="K44" s="1"/>
      <c r="L44" s="1"/>
      <c r="M44" s="186"/>
    </row>
    <row r="45" spans="2:36" ht="18" x14ac:dyDescent="0.35">
      <c r="B45" s="179"/>
      <c r="C45" s="184" t="s">
        <v>506</v>
      </c>
      <c r="D45" s="184"/>
      <c r="E45" s="184"/>
      <c r="F45" s="184"/>
      <c r="G45" s="184"/>
      <c r="H45" s="184"/>
      <c r="I45" s="184"/>
      <c r="J45" s="184"/>
      <c r="K45" s="184"/>
      <c r="L45" s="1"/>
      <c r="M45" s="186"/>
    </row>
    <row r="46" spans="2:36" ht="15" customHeight="1" x14ac:dyDescent="0.3">
      <c r="B46" s="179"/>
      <c r="C46" s="1"/>
      <c r="D46" s="1"/>
      <c r="E46" s="1"/>
      <c r="F46" s="1"/>
      <c r="G46" s="1"/>
      <c r="H46" s="1"/>
      <c r="I46" s="1"/>
      <c r="J46" s="1"/>
      <c r="K46" s="1"/>
      <c r="L46" s="1"/>
      <c r="M46" s="186"/>
    </row>
    <row r="47" spans="2:36" ht="17.399999999999999" customHeight="1" x14ac:dyDescent="0.3">
      <c r="B47" s="179"/>
      <c r="C47" s="585" t="s">
        <v>539</v>
      </c>
      <c r="D47" s="585"/>
      <c r="E47" s="585"/>
      <c r="F47" s="585"/>
      <c r="G47" s="585"/>
      <c r="H47" s="585"/>
      <c r="I47" s="585"/>
      <c r="J47" s="220"/>
      <c r="K47" s="220"/>
      <c r="L47" s="1"/>
      <c r="M47" s="186"/>
    </row>
    <row r="48" spans="2:36" x14ac:dyDescent="0.3">
      <c r="B48" s="179"/>
      <c r="C48" s="221"/>
      <c r="D48" s="177"/>
      <c r="E48" s="177"/>
      <c r="F48" s="177"/>
      <c r="G48" s="177"/>
      <c r="H48" s="177"/>
      <c r="I48" s="178"/>
      <c r="J48" s="1"/>
      <c r="K48" s="1"/>
      <c r="L48" s="1"/>
      <c r="M48" s="186"/>
    </row>
    <row r="49" spans="2:13" x14ac:dyDescent="0.3">
      <c r="B49" s="179"/>
      <c r="C49" s="222"/>
      <c r="D49" s="1"/>
      <c r="E49" s="1"/>
      <c r="F49" s="1"/>
      <c r="G49" s="1"/>
      <c r="H49" s="1"/>
      <c r="I49" s="186"/>
      <c r="J49" s="1"/>
      <c r="K49" s="1"/>
      <c r="L49" s="1"/>
      <c r="M49" s="186"/>
    </row>
    <row r="50" spans="2:13" x14ac:dyDescent="0.3">
      <c r="B50" s="179"/>
      <c r="C50" s="179"/>
      <c r="D50" s="1"/>
      <c r="E50" s="1"/>
      <c r="F50" s="1"/>
      <c r="G50" s="1"/>
      <c r="H50" s="1"/>
      <c r="I50" s="186"/>
      <c r="J50" s="1"/>
      <c r="K50" s="1"/>
      <c r="L50" s="1"/>
      <c r="M50" s="186"/>
    </row>
    <row r="51" spans="2:13" ht="14.4" customHeight="1" x14ac:dyDescent="0.3">
      <c r="B51" s="179"/>
      <c r="C51" s="179"/>
      <c r="D51" s="1"/>
      <c r="E51" s="1"/>
      <c r="F51" s="1"/>
      <c r="G51" s="1"/>
      <c r="H51" s="1"/>
      <c r="I51" s="186"/>
      <c r="J51" s="1"/>
      <c r="K51" s="1"/>
      <c r="L51" s="1"/>
      <c r="M51" s="186"/>
    </row>
    <row r="52" spans="2:13" x14ac:dyDescent="0.3">
      <c r="B52" s="179"/>
      <c r="C52" s="179"/>
      <c r="D52" s="1"/>
      <c r="E52" s="1"/>
      <c r="F52" s="1"/>
      <c r="G52" s="1"/>
      <c r="H52" s="1"/>
      <c r="I52" s="186"/>
      <c r="J52" s="1"/>
      <c r="K52" s="1"/>
      <c r="L52" s="1"/>
      <c r="M52" s="186"/>
    </row>
    <row r="53" spans="2:13" x14ac:dyDescent="0.3">
      <c r="B53" s="179"/>
      <c r="C53" s="179"/>
      <c r="D53" s="1"/>
      <c r="E53" s="1"/>
      <c r="F53" s="1"/>
      <c r="G53" s="1"/>
      <c r="H53" s="1"/>
      <c r="I53" s="186"/>
      <c r="J53" s="1"/>
      <c r="K53" s="1"/>
      <c r="L53" s="1"/>
      <c r="M53" s="186"/>
    </row>
    <row r="54" spans="2:13" ht="15.9" customHeight="1" x14ac:dyDescent="0.3">
      <c r="B54" s="179"/>
      <c r="C54" s="203"/>
      <c r="D54" s="204"/>
      <c r="E54" s="204"/>
      <c r="F54" s="204"/>
      <c r="G54" s="204"/>
      <c r="H54" s="204"/>
      <c r="I54" s="202"/>
      <c r="J54" s="1"/>
      <c r="K54" s="1"/>
      <c r="L54" s="1"/>
      <c r="M54" s="186"/>
    </row>
    <row r="55" spans="2:13" x14ac:dyDescent="0.3">
      <c r="B55" s="179"/>
      <c r="C55" s="1"/>
      <c r="D55" s="1"/>
      <c r="E55" s="1"/>
      <c r="F55" s="1"/>
      <c r="G55" s="1"/>
      <c r="H55" s="1"/>
      <c r="I55" s="1"/>
      <c r="J55" s="1"/>
      <c r="K55" s="1"/>
      <c r="L55" s="1"/>
      <c r="M55" s="186"/>
    </row>
    <row r="56" spans="2:13" x14ac:dyDescent="0.3">
      <c r="B56" s="179"/>
      <c r="C56" s="1"/>
      <c r="D56" s="1"/>
      <c r="E56" s="1"/>
      <c r="F56" s="1"/>
      <c r="G56" s="1"/>
      <c r="H56" s="1"/>
      <c r="I56" s="1"/>
      <c r="J56" s="1"/>
      <c r="K56" s="1"/>
      <c r="L56" s="1"/>
      <c r="M56" s="186"/>
    </row>
    <row r="57" spans="2:13" ht="15.6" x14ac:dyDescent="0.3">
      <c r="B57" s="179"/>
      <c r="C57" s="189" t="s">
        <v>512</v>
      </c>
      <c r="D57" s="189"/>
      <c r="E57" s="189"/>
      <c r="F57" s="189"/>
      <c r="G57" s="1"/>
      <c r="H57" s="1"/>
      <c r="I57" s="1"/>
      <c r="J57" s="1"/>
      <c r="K57" s="1"/>
      <c r="L57" s="1"/>
      <c r="M57" s="186"/>
    </row>
    <row r="58" spans="2:13" x14ac:dyDescent="0.3">
      <c r="B58" s="179"/>
      <c r="C58" s="1"/>
      <c r="D58" s="1"/>
      <c r="E58" s="1"/>
      <c r="F58" s="1"/>
      <c r="G58" s="1"/>
      <c r="H58" s="1"/>
      <c r="I58" s="1"/>
      <c r="J58" s="1"/>
      <c r="K58" s="1"/>
      <c r="L58" s="1"/>
      <c r="M58" s="186"/>
    </row>
    <row r="59" spans="2:13" ht="16.2" thickBot="1" x14ac:dyDescent="0.35">
      <c r="B59" s="179"/>
      <c r="C59" s="190" t="s">
        <v>513</v>
      </c>
      <c r="D59" s="17"/>
      <c r="E59" s="17"/>
      <c r="F59" s="1"/>
      <c r="G59" s="1"/>
      <c r="H59" s="1"/>
      <c r="I59" s="1"/>
      <c r="J59" s="1"/>
      <c r="K59" s="1"/>
      <c r="L59" s="1"/>
      <c r="M59" s="186"/>
    </row>
    <row r="60" spans="2:13" ht="15" thickBot="1" x14ac:dyDescent="0.35">
      <c r="B60" s="179"/>
      <c r="C60" s="223"/>
      <c r="D60" s="224"/>
      <c r="E60" s="224"/>
      <c r="F60" s="224"/>
      <c r="G60" s="224"/>
      <c r="H60" s="224"/>
      <c r="I60" s="224"/>
      <c r="J60" s="224"/>
      <c r="K60" s="225"/>
      <c r="L60" s="1"/>
      <c r="M60" s="186"/>
    </row>
    <row r="61" spans="2:13" x14ac:dyDescent="0.3">
      <c r="B61" s="179"/>
      <c r="C61" s="1"/>
      <c r="D61" s="1"/>
      <c r="E61" s="1"/>
      <c r="F61" s="1"/>
      <c r="G61" s="1"/>
      <c r="H61" s="1"/>
      <c r="I61" s="1"/>
      <c r="J61" s="1"/>
      <c r="K61" s="1"/>
      <c r="L61" s="1"/>
      <c r="M61" s="186"/>
    </row>
    <row r="62" spans="2:13" ht="16.2" thickBot="1" x14ac:dyDescent="0.35">
      <c r="B62" s="179"/>
      <c r="C62" s="190" t="s">
        <v>514</v>
      </c>
      <c r="D62" s="17"/>
      <c r="E62" s="17"/>
      <c r="F62" s="1"/>
      <c r="G62" s="1"/>
      <c r="H62" s="1"/>
      <c r="I62" s="1"/>
      <c r="J62" s="1"/>
      <c r="K62" s="1"/>
      <c r="L62" s="1"/>
      <c r="M62" s="186"/>
    </row>
    <row r="63" spans="2:13" ht="15" thickBot="1" x14ac:dyDescent="0.35">
      <c r="B63" s="179"/>
      <c r="C63" s="223"/>
      <c r="D63" s="224"/>
      <c r="E63" s="224"/>
      <c r="F63" s="224"/>
      <c r="G63" s="224"/>
      <c r="H63" s="224"/>
      <c r="I63" s="224"/>
      <c r="J63" s="224"/>
      <c r="K63" s="225"/>
      <c r="L63" s="1"/>
      <c r="M63" s="186"/>
    </row>
    <row r="64" spans="2:13" ht="15.6" x14ac:dyDescent="0.3">
      <c r="B64" s="179"/>
      <c r="C64" s="191"/>
      <c r="D64" s="1"/>
      <c r="E64" s="1"/>
      <c r="F64" s="1"/>
      <c r="G64" s="1"/>
      <c r="H64" s="1"/>
      <c r="I64" s="1"/>
      <c r="J64" s="1"/>
      <c r="K64" s="1"/>
      <c r="L64" s="1"/>
      <c r="M64" s="186"/>
    </row>
    <row r="65" spans="2:13" ht="16.2" thickBot="1" x14ac:dyDescent="0.35">
      <c r="B65" s="179"/>
      <c r="C65" s="226" t="s">
        <v>515</v>
      </c>
      <c r="D65" s="226"/>
      <c r="E65" s="226"/>
      <c r="F65" s="226"/>
      <c r="G65" s="1"/>
      <c r="H65" s="1"/>
      <c r="I65" s="1"/>
      <c r="J65" s="1"/>
      <c r="K65" s="1"/>
      <c r="L65" s="1"/>
      <c r="M65" s="186"/>
    </row>
    <row r="66" spans="2:13" ht="16.2" thickBot="1" x14ac:dyDescent="0.35">
      <c r="B66" s="179"/>
      <c r="C66" s="1"/>
      <c r="D66" s="192" t="s">
        <v>516</v>
      </c>
      <c r="E66" s="193"/>
      <c r="F66" s="1"/>
      <c r="G66" s="1"/>
      <c r="H66" s="1"/>
      <c r="I66" s="1"/>
      <c r="J66" s="1"/>
      <c r="K66" s="1"/>
      <c r="L66" s="1"/>
      <c r="M66" s="186"/>
    </row>
    <row r="67" spans="2:13" ht="16.2" thickBot="1" x14ac:dyDescent="0.35">
      <c r="B67" s="179"/>
      <c r="C67" s="1"/>
      <c r="D67" s="192" t="s">
        <v>517</v>
      </c>
      <c r="E67" s="193"/>
      <c r="F67" s="1"/>
      <c r="G67" s="1"/>
      <c r="H67" s="1"/>
      <c r="I67" s="1"/>
      <c r="J67" s="1"/>
      <c r="K67" s="1"/>
      <c r="L67" s="1"/>
      <c r="M67" s="186"/>
    </row>
    <row r="68" spans="2:13" ht="16.2" thickBot="1" x14ac:dyDescent="0.35">
      <c r="B68" s="179"/>
      <c r="C68" s="1"/>
      <c r="D68" s="192" t="s">
        <v>518</v>
      </c>
      <c r="E68" s="193"/>
      <c r="F68" s="1"/>
      <c r="G68" s="1"/>
      <c r="H68" s="1"/>
      <c r="I68" s="1"/>
      <c r="J68" s="1"/>
      <c r="K68" s="1"/>
      <c r="L68" s="1"/>
      <c r="M68" s="186"/>
    </row>
    <row r="69" spans="2:13" ht="16.2" thickBot="1" x14ac:dyDescent="0.35">
      <c r="B69" s="179"/>
      <c r="C69" s="1"/>
      <c r="D69" s="192" t="s">
        <v>519</v>
      </c>
      <c r="E69" s="193"/>
      <c r="F69" s="1"/>
      <c r="G69" s="1"/>
      <c r="H69" s="1"/>
      <c r="I69" s="1"/>
      <c r="J69" s="1"/>
      <c r="K69" s="1"/>
      <c r="L69" s="1"/>
      <c r="M69" s="186"/>
    </row>
    <row r="70" spans="2:13" ht="15.6" x14ac:dyDescent="0.3">
      <c r="B70" s="179"/>
      <c r="C70" s="191"/>
      <c r="D70" s="1"/>
      <c r="E70" s="1"/>
      <c r="F70" s="1"/>
      <c r="G70" s="1"/>
      <c r="H70" s="1"/>
      <c r="I70" s="1"/>
      <c r="J70" s="1"/>
      <c r="K70" s="1"/>
      <c r="L70" s="1"/>
      <c r="M70" s="186"/>
    </row>
    <row r="71" spans="2:13" ht="15.6" x14ac:dyDescent="0.3">
      <c r="B71" s="179"/>
      <c r="C71" s="191" t="s">
        <v>520</v>
      </c>
      <c r="D71" s="191"/>
      <c r="E71" s="191"/>
      <c r="F71" s="191"/>
      <c r="G71" s="1"/>
      <c r="H71" s="1"/>
      <c r="I71" s="1"/>
      <c r="J71" s="1"/>
      <c r="K71" s="1"/>
      <c r="L71" s="1"/>
      <c r="M71" s="186"/>
    </row>
    <row r="72" spans="2:13" ht="15.6" x14ac:dyDescent="0.3">
      <c r="B72" s="179"/>
      <c r="C72" s="191"/>
      <c r="D72" s="191"/>
      <c r="E72" s="191"/>
      <c r="F72" s="191"/>
      <c r="G72" s="1"/>
      <c r="H72" s="1"/>
      <c r="I72" s="1"/>
      <c r="J72" s="1"/>
      <c r="K72" s="1"/>
      <c r="L72" s="1"/>
      <c r="M72" s="186"/>
    </row>
    <row r="73" spans="2:13" x14ac:dyDescent="0.3">
      <c r="B73" s="179"/>
      <c r="C73" s="194"/>
      <c r="D73" s="195"/>
      <c r="E73" s="195"/>
      <c r="F73" s="195"/>
      <c r="G73" s="195"/>
      <c r="H73" s="195"/>
      <c r="I73" s="195"/>
      <c r="J73" s="178"/>
      <c r="K73" s="1"/>
      <c r="L73" s="1"/>
      <c r="M73" s="186"/>
    </row>
    <row r="74" spans="2:13" x14ac:dyDescent="0.3">
      <c r="B74" s="179"/>
      <c r="C74" s="196"/>
      <c r="D74" s="188"/>
      <c r="E74" s="188"/>
      <c r="F74" s="188"/>
      <c r="G74" s="188"/>
      <c r="H74" s="188"/>
      <c r="I74" s="188"/>
      <c r="J74" s="186"/>
      <c r="K74" s="1"/>
      <c r="L74" s="1"/>
      <c r="M74" s="186"/>
    </row>
    <row r="75" spans="2:13" x14ac:dyDescent="0.3">
      <c r="B75" s="179"/>
      <c r="C75" s="187"/>
      <c r="D75" s="188"/>
      <c r="E75" s="188"/>
      <c r="F75" s="188"/>
      <c r="G75" s="188"/>
      <c r="H75" s="188"/>
      <c r="I75" s="188"/>
      <c r="J75" s="186"/>
      <c r="K75" s="1"/>
      <c r="L75" s="1"/>
      <c r="M75" s="186"/>
    </row>
    <row r="76" spans="2:13" x14ac:dyDescent="0.3">
      <c r="B76" s="179"/>
      <c r="C76" s="187"/>
      <c r="D76" s="188"/>
      <c r="E76" s="188"/>
      <c r="F76" s="188"/>
      <c r="G76" s="188"/>
      <c r="H76" s="188"/>
      <c r="I76" s="188"/>
      <c r="J76" s="186"/>
      <c r="K76" s="1"/>
      <c r="L76" s="1"/>
      <c r="M76" s="186"/>
    </row>
    <row r="77" spans="2:13" x14ac:dyDescent="0.3">
      <c r="B77" s="179"/>
      <c r="C77" s="187"/>
      <c r="D77" s="188"/>
      <c r="E77" s="188"/>
      <c r="F77" s="188"/>
      <c r="G77" s="188"/>
      <c r="H77" s="188"/>
      <c r="I77" s="188"/>
      <c r="J77" s="186"/>
      <c r="K77" s="1"/>
      <c r="L77" s="1"/>
      <c r="M77" s="186"/>
    </row>
    <row r="78" spans="2:13" x14ac:dyDescent="0.3">
      <c r="B78" s="179"/>
      <c r="C78" s="187"/>
      <c r="D78" s="188"/>
      <c r="E78" s="188"/>
      <c r="F78" s="188"/>
      <c r="G78" s="188"/>
      <c r="H78" s="188"/>
      <c r="I78" s="188"/>
      <c r="J78" s="186"/>
      <c r="K78" s="1"/>
      <c r="L78" s="1"/>
      <c r="M78" s="186"/>
    </row>
    <row r="79" spans="2:13" x14ac:dyDescent="0.3">
      <c r="B79" s="179"/>
      <c r="C79" s="187"/>
      <c r="D79" s="188"/>
      <c r="E79" s="188"/>
      <c r="F79" s="188"/>
      <c r="G79" s="188"/>
      <c r="H79" s="188"/>
      <c r="I79" s="188"/>
      <c r="J79" s="186"/>
      <c r="K79" s="1"/>
      <c r="L79" s="1"/>
      <c r="M79" s="186"/>
    </row>
    <row r="80" spans="2:13" ht="15.6" x14ac:dyDescent="0.3">
      <c r="B80" s="179"/>
      <c r="C80" s="197"/>
      <c r="D80" s="198"/>
      <c r="E80" s="198"/>
      <c r="F80" s="198"/>
      <c r="G80" s="188"/>
      <c r="H80" s="188"/>
      <c r="I80" s="188"/>
      <c r="J80" s="186"/>
      <c r="K80" s="1"/>
      <c r="L80" s="1"/>
      <c r="M80" s="186"/>
    </row>
    <row r="81" spans="2:13" ht="15.6" x14ac:dyDescent="0.3">
      <c r="B81" s="179"/>
      <c r="C81" s="197"/>
      <c r="D81" s="198"/>
      <c r="E81" s="198"/>
      <c r="F81" s="198"/>
      <c r="G81" s="188"/>
      <c r="H81" s="188"/>
      <c r="I81" s="188"/>
      <c r="J81" s="186"/>
      <c r="K81" s="1"/>
      <c r="L81" s="1"/>
      <c r="M81" s="186"/>
    </row>
    <row r="82" spans="2:13" ht="15.6" x14ac:dyDescent="0.3">
      <c r="B82" s="179"/>
      <c r="C82" s="197"/>
      <c r="D82" s="198"/>
      <c r="E82" s="198"/>
      <c r="F82" s="198"/>
      <c r="G82" s="188"/>
      <c r="H82" s="188"/>
      <c r="I82" s="188"/>
      <c r="J82" s="186"/>
      <c r="K82" s="1"/>
      <c r="L82" s="1"/>
      <c r="M82" s="186"/>
    </row>
    <row r="83" spans="2:13" ht="15.6" x14ac:dyDescent="0.3">
      <c r="B83" s="179"/>
      <c r="C83" s="199"/>
      <c r="D83" s="200"/>
      <c r="E83" s="200"/>
      <c r="F83" s="200"/>
      <c r="G83" s="201"/>
      <c r="H83" s="201"/>
      <c r="I83" s="201"/>
      <c r="J83" s="202"/>
      <c r="K83" s="1"/>
      <c r="L83" s="1"/>
      <c r="M83" s="186"/>
    </row>
    <row r="84" spans="2:13" x14ac:dyDescent="0.3">
      <c r="B84" s="179"/>
      <c r="C84" s="1"/>
      <c r="D84" s="1"/>
      <c r="E84" s="1"/>
      <c r="F84" s="1"/>
      <c r="G84" s="1"/>
      <c r="H84" s="1"/>
      <c r="I84" s="1"/>
      <c r="J84" s="1"/>
      <c r="K84" s="1"/>
      <c r="L84" s="1"/>
      <c r="M84" s="186"/>
    </row>
    <row r="85" spans="2:13" x14ac:dyDescent="0.3">
      <c r="B85" s="179"/>
      <c r="C85" s="1"/>
      <c r="D85" s="1"/>
      <c r="E85" s="1"/>
      <c r="F85" s="1"/>
      <c r="G85" s="1"/>
      <c r="H85" s="1"/>
      <c r="I85" s="1"/>
      <c r="J85" s="1"/>
      <c r="K85" s="1"/>
      <c r="L85" s="1"/>
      <c r="M85" s="186"/>
    </row>
    <row r="86" spans="2:13" x14ac:dyDescent="0.3">
      <c r="B86" s="203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2"/>
    </row>
  </sheetData>
  <mergeCells count="26">
    <mergeCell ref="C9:K9"/>
    <mergeCell ref="C2:M2"/>
    <mergeCell ref="C3:M3"/>
    <mergeCell ref="C6:K6"/>
    <mergeCell ref="C7:K7"/>
    <mergeCell ref="C8:K8"/>
    <mergeCell ref="C33:K33"/>
    <mergeCell ref="C11:K11"/>
    <mergeCell ref="C12:K12"/>
    <mergeCell ref="C13:K13"/>
    <mergeCell ref="C14:K14"/>
    <mergeCell ref="C16:K16"/>
    <mergeCell ref="C18:D18"/>
    <mergeCell ref="C19:D19"/>
    <mergeCell ref="C20:D20"/>
    <mergeCell ref="C21:D21"/>
    <mergeCell ref="C22:D22"/>
    <mergeCell ref="C29:F29"/>
    <mergeCell ref="C47:I47"/>
    <mergeCell ref="C34:K34"/>
    <mergeCell ref="C36:K36"/>
    <mergeCell ref="C37:K37"/>
    <mergeCell ref="C41:E41"/>
    <mergeCell ref="F41:K41"/>
    <mergeCell ref="C43:E43"/>
    <mergeCell ref="F43:K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showGridLines="0" workbookViewId="0">
      <selection activeCell="P7" sqref="P7"/>
    </sheetView>
  </sheetViews>
  <sheetFormatPr defaultRowHeight="14.4" x14ac:dyDescent="0.3"/>
  <sheetData>
    <row r="1" spans="1:13" ht="21.6" thickBot="1" x14ac:dyDescent="0.45">
      <c r="A1" s="27" t="s">
        <v>113</v>
      </c>
    </row>
    <row r="2" spans="1:13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x14ac:dyDescent="0.3">
      <c r="B3" s="22"/>
      <c r="C3" s="17"/>
      <c r="D3" s="17"/>
      <c r="E3" s="17"/>
      <c r="F3" s="17"/>
      <c r="G3" s="17"/>
      <c r="H3" s="17"/>
      <c r="I3" s="17"/>
      <c r="J3" s="17"/>
      <c r="K3" s="17"/>
      <c r="L3" s="17"/>
      <c r="M3" s="23"/>
    </row>
    <row r="4" spans="1:13" x14ac:dyDescent="0.3">
      <c r="B4" s="22"/>
      <c r="C4" s="17"/>
      <c r="D4" s="17"/>
      <c r="E4" s="17"/>
      <c r="F4" s="17"/>
      <c r="G4" s="17"/>
      <c r="H4" s="17"/>
      <c r="I4" s="17"/>
      <c r="J4" s="17"/>
      <c r="K4" s="17"/>
      <c r="L4" s="17"/>
      <c r="M4" s="23"/>
    </row>
    <row r="5" spans="1:13" x14ac:dyDescent="0.3">
      <c r="B5" s="22"/>
      <c r="C5" s="17"/>
      <c r="D5" s="17"/>
      <c r="E5" s="17"/>
      <c r="F5" s="17"/>
      <c r="G5" s="17"/>
      <c r="H5" s="17"/>
      <c r="I5" s="17"/>
      <c r="J5" s="17"/>
      <c r="K5" s="17"/>
      <c r="L5" s="17"/>
      <c r="M5" s="23"/>
    </row>
    <row r="6" spans="1:13" x14ac:dyDescent="0.3">
      <c r="B6" s="22"/>
      <c r="C6" s="17"/>
      <c r="D6" s="17"/>
      <c r="E6" s="17"/>
      <c r="F6" s="17"/>
      <c r="G6" s="17"/>
      <c r="H6" s="17"/>
      <c r="I6" s="17"/>
      <c r="J6" s="17"/>
      <c r="K6" s="17"/>
      <c r="L6" s="17"/>
      <c r="M6" s="23"/>
    </row>
    <row r="7" spans="1:13" x14ac:dyDescent="0.3">
      <c r="B7" s="22"/>
      <c r="C7" s="17"/>
      <c r="D7" s="17"/>
      <c r="E7" s="17"/>
      <c r="F7" s="17"/>
      <c r="G7" s="17"/>
      <c r="H7" s="17"/>
      <c r="I7" s="17"/>
      <c r="J7" s="17"/>
      <c r="K7" s="17"/>
      <c r="L7" s="17"/>
      <c r="M7" s="23"/>
    </row>
    <row r="8" spans="1:13" x14ac:dyDescent="0.3">
      <c r="B8" s="22"/>
      <c r="C8" s="17"/>
      <c r="D8" s="17"/>
      <c r="E8" s="17"/>
      <c r="F8" s="17"/>
      <c r="G8" s="17"/>
      <c r="H8" s="17"/>
      <c r="I8" s="17"/>
      <c r="J8" s="17"/>
      <c r="K8" s="17"/>
      <c r="L8" s="17"/>
      <c r="M8" s="23"/>
    </row>
    <row r="9" spans="1:13" x14ac:dyDescent="0.3">
      <c r="B9" s="22"/>
      <c r="C9" s="17"/>
      <c r="D9" s="17"/>
      <c r="E9" s="17"/>
      <c r="F9" s="17"/>
      <c r="G9" s="17"/>
      <c r="H9" s="17"/>
      <c r="I9" s="17"/>
      <c r="J9" s="17"/>
      <c r="K9" s="17"/>
      <c r="L9" s="17"/>
      <c r="M9" s="23"/>
    </row>
    <row r="10" spans="1:13" x14ac:dyDescent="0.3">
      <c r="B10" s="2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3"/>
    </row>
    <row r="11" spans="1:13" x14ac:dyDescent="0.3">
      <c r="B11" s="22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3"/>
    </row>
    <row r="12" spans="1:13" x14ac:dyDescent="0.3">
      <c r="B12" s="2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3"/>
    </row>
    <row r="13" spans="1:13" x14ac:dyDescent="0.3">
      <c r="B13" s="2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3"/>
    </row>
    <row r="14" spans="1:13" x14ac:dyDescent="0.3">
      <c r="B14" s="2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3"/>
    </row>
    <row r="15" spans="1:13" x14ac:dyDescent="0.3"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3"/>
    </row>
    <row r="16" spans="1:13" x14ac:dyDescent="0.3">
      <c r="B16" s="2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3"/>
    </row>
    <row r="17" spans="2:13" x14ac:dyDescent="0.3"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3"/>
    </row>
    <row r="18" spans="2:13" x14ac:dyDescent="0.3">
      <c r="B18" s="2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3"/>
    </row>
    <row r="19" spans="2:13" x14ac:dyDescent="0.3"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3"/>
    </row>
    <row r="20" spans="2:13" x14ac:dyDescent="0.3"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3"/>
    </row>
    <row r="21" spans="2:13" x14ac:dyDescent="0.3"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3"/>
    </row>
    <row r="22" spans="2:13" x14ac:dyDescent="0.3">
      <c r="B22" s="2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3"/>
    </row>
    <row r="23" spans="2:13" x14ac:dyDescent="0.3">
      <c r="B23" s="2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3"/>
    </row>
    <row r="24" spans="2:13" x14ac:dyDescent="0.3">
      <c r="B24" s="2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3"/>
    </row>
    <row r="25" spans="2:13" x14ac:dyDescent="0.3">
      <c r="B25" s="2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3"/>
    </row>
    <row r="26" spans="2:13" x14ac:dyDescent="0.3">
      <c r="B26" s="2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3"/>
    </row>
    <row r="27" spans="2:13" x14ac:dyDescent="0.3">
      <c r="B27" s="2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3"/>
    </row>
    <row r="28" spans="2:13" x14ac:dyDescent="0.3">
      <c r="B28" s="2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3"/>
    </row>
    <row r="29" spans="2:13" x14ac:dyDescent="0.3"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3"/>
    </row>
    <row r="30" spans="2:13" x14ac:dyDescent="0.3">
      <c r="B30" s="2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23"/>
    </row>
    <row r="31" spans="2:13" x14ac:dyDescent="0.3">
      <c r="B31" s="22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3"/>
    </row>
    <row r="32" spans="2:13" x14ac:dyDescent="0.3">
      <c r="B32" s="2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23"/>
    </row>
    <row r="33" spans="2:13" x14ac:dyDescent="0.3">
      <c r="B33" s="2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3"/>
    </row>
    <row r="34" spans="2:13" x14ac:dyDescent="0.3">
      <c r="B34" s="2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23"/>
    </row>
    <row r="35" spans="2:13" x14ac:dyDescent="0.3">
      <c r="B35" s="2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23"/>
    </row>
    <row r="36" spans="2:13" x14ac:dyDescent="0.3">
      <c r="B36" s="2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23"/>
    </row>
    <row r="37" spans="2:13" x14ac:dyDescent="0.3">
      <c r="B37" s="2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23"/>
    </row>
    <row r="38" spans="2:13" x14ac:dyDescent="0.3">
      <c r="B38" s="2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3"/>
    </row>
    <row r="39" spans="2:13" x14ac:dyDescent="0.3">
      <c r="B39" s="2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3"/>
    </row>
    <row r="40" spans="2:13" x14ac:dyDescent="0.3">
      <c r="B40" s="2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23"/>
    </row>
    <row r="41" spans="2:13" x14ac:dyDescent="0.3">
      <c r="B41" s="2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3"/>
    </row>
    <row r="42" spans="2:13" x14ac:dyDescent="0.3">
      <c r="B42" s="2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23"/>
    </row>
    <row r="43" spans="2:13" x14ac:dyDescent="0.3">
      <c r="B43" s="22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23"/>
    </row>
    <row r="44" spans="2:13" x14ac:dyDescent="0.3">
      <c r="B44" s="22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23"/>
    </row>
    <row r="45" spans="2:13" x14ac:dyDescent="0.3">
      <c r="B45" s="22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3"/>
    </row>
    <row r="46" spans="2:13" x14ac:dyDescent="0.3">
      <c r="B46" s="22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23"/>
    </row>
    <row r="47" spans="2:13" x14ac:dyDescent="0.3">
      <c r="B47" s="22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3"/>
    </row>
    <row r="48" spans="2:13" x14ac:dyDescent="0.3">
      <c r="B48" s="22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3"/>
    </row>
    <row r="49" spans="2:13" x14ac:dyDescent="0.3">
      <c r="B49" s="22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3"/>
    </row>
    <row r="50" spans="2:13" x14ac:dyDescent="0.3">
      <c r="B50" s="2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23"/>
    </row>
    <row r="51" spans="2:13" x14ac:dyDescent="0.3">
      <c r="B51" s="22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23"/>
    </row>
    <row r="52" spans="2:13" ht="15" thickBot="1" x14ac:dyDescent="0.35"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OPI-BDD-MKT</vt:lpstr>
      <vt:lpstr>Tarifas</vt:lpstr>
      <vt:lpstr>Sheet1</vt:lpstr>
      <vt:lpstr>Formato de Publicación PyP</vt:lpstr>
      <vt:lpstr>Hoteles Participantes</vt:lpstr>
      <vt:lpstr>Mensajes Innsist</vt:lpstr>
      <vt:lpstr>Banner IBE</vt:lpstr>
      <vt:lpstr>Vta Serv. Adic</vt:lpstr>
      <vt:lpstr>Mailing</vt:lpstr>
      <vt:lpstr>'Formato de Publicación PyP'!Print_Area</vt:lpstr>
      <vt:lpstr>'Hoteles Participantes'!Print_Area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Cifuentes Rocio</dc:creator>
  <cp:lastModifiedBy>Rivera Daniel</cp:lastModifiedBy>
  <cp:lastPrinted>2018-06-08T14:36:14Z</cp:lastPrinted>
  <dcterms:created xsi:type="dcterms:W3CDTF">2010-07-14T19:59:47Z</dcterms:created>
  <dcterms:modified xsi:type="dcterms:W3CDTF">2021-07-26T15:07:01Z</dcterms:modified>
</cp:coreProperties>
</file>