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963987f871b8499c/Apuntes/Sensores/"/>
    </mc:Choice>
  </mc:AlternateContent>
  <xr:revisionPtr revIDLastSave="120" documentId="8_{A2091AE4-6283-45DD-8980-C5AA6B377791}" xr6:coauthVersionLast="47" xr6:coauthVersionMax="47" xr10:uidLastSave="{68096328-2805-4195-83B9-25E9C0FC1570}"/>
  <bookViews>
    <workbookView xWindow="-120" yWindow="-120" windowWidth="20730" windowHeight="11040" firstSheet="1" activeTab="2" xr2:uid="{00000000-000D-0000-FFFF-FFFF00000000}"/>
  </bookViews>
  <sheets>
    <sheet name="PRESENTACION" sheetId="1" r:id="rId1"/>
    <sheet name="PRIMERO" sheetId="2" r:id="rId2"/>
    <sheet name="SEGUNDO" sheetId="3" r:id="rId3"/>
    <sheet name="TERCERO" sheetId="4" r:id="rId4"/>
    <sheet name="CUARTO" sheetId="5" r:id="rId5"/>
    <sheet name="QUINTO" sheetId="6" r:id="rId6"/>
    <sheet name="SEXTO" sheetId="7" r:id="rId7"/>
    <sheet name="SEPTIMO" sheetId="8" r:id="rId8"/>
    <sheet name="OCTAVO" sheetId="9" r:id="rId9"/>
    <sheet name="NOVENO" sheetId="10" r:id="rId10"/>
    <sheet name="DECIMO" sheetId="11" r:id="rId11"/>
    <sheet name="Hoja1"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3" l="1"/>
  <c r="F11" i="3"/>
  <c r="N12" i="3"/>
  <c r="O11" i="3"/>
  <c r="D11" i="3"/>
  <c r="E11" i="3"/>
  <c r="G62" i="3" l="1"/>
  <c r="H11" i="3"/>
  <c r="G11" i="3"/>
  <c r="N11" i="3"/>
  <c r="C21" i="2" l="1"/>
  <c r="Q11" i="3"/>
  <c r="C11" i="3"/>
  <c r="N14" i="3" l="1"/>
  <c r="F12" i="3"/>
  <c r="G13" i="3"/>
  <c r="E23" i="2"/>
  <c r="D23" i="2"/>
  <c r="C23" i="2"/>
  <c r="D22" i="2"/>
  <c r="E21" i="2"/>
  <c r="E22" i="2" s="1"/>
  <c r="D21" i="2"/>
  <c r="B11" i="7"/>
  <c r="C16" i="4"/>
  <c r="G63" i="3"/>
  <c r="H62" i="3"/>
  <c r="G61" i="3"/>
  <c r="Q12" i="3"/>
  <c r="Q13" i="3"/>
  <c r="Q14" i="3"/>
  <c r="Q15" i="3"/>
  <c r="Q16" i="3"/>
  <c r="Q17" i="3"/>
  <c r="Q18" i="3"/>
  <c r="Q19" i="3"/>
  <c r="Q20" i="3"/>
  <c r="Q21" i="3"/>
  <c r="Q22" i="3"/>
  <c r="Q23" i="3"/>
  <c r="Q24" i="3"/>
  <c r="Q25" i="3"/>
  <c r="Q26" i="3"/>
  <c r="Q27" i="3"/>
  <c r="Q28" i="3"/>
  <c r="Q29" i="3"/>
  <c r="Q30" i="3"/>
  <c r="Q31" i="3"/>
  <c r="P12" i="3"/>
  <c r="P13" i="3"/>
  <c r="P14" i="3"/>
  <c r="P15" i="3"/>
  <c r="P16" i="3"/>
  <c r="P17" i="3"/>
  <c r="P18" i="3"/>
  <c r="P19" i="3"/>
  <c r="P20" i="3"/>
  <c r="P21" i="3"/>
  <c r="P22" i="3"/>
  <c r="P23" i="3"/>
  <c r="P24" i="3"/>
  <c r="P25" i="3"/>
  <c r="P26" i="3"/>
  <c r="P27" i="3"/>
  <c r="P28" i="3"/>
  <c r="P29" i="3"/>
  <c r="P30" i="3"/>
  <c r="P31" i="3"/>
  <c r="O12" i="3"/>
  <c r="O13" i="3"/>
  <c r="O14" i="3"/>
  <c r="O15" i="3"/>
  <c r="O16" i="3"/>
  <c r="O17" i="3"/>
  <c r="O18" i="3"/>
  <c r="O19" i="3"/>
  <c r="O20" i="3"/>
  <c r="O21" i="3"/>
  <c r="O22" i="3"/>
  <c r="O23" i="3"/>
  <c r="O24" i="3"/>
  <c r="O25" i="3"/>
  <c r="O26" i="3"/>
  <c r="O27" i="3"/>
  <c r="O28" i="3"/>
  <c r="O29" i="3"/>
  <c r="O30" i="3"/>
  <c r="O31" i="3"/>
  <c r="G12"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3" i="3"/>
  <c r="G44" i="3"/>
  <c r="G45" i="3"/>
  <c r="G46" i="3"/>
  <c r="G47" i="3"/>
  <c r="G48" i="3"/>
  <c r="G49" i="3"/>
  <c r="G50" i="3"/>
  <c r="G51" i="3"/>
  <c r="G5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25" i="2"/>
  <c r="E25" i="2"/>
  <c r="C25" i="2"/>
  <c r="D24" i="2"/>
  <c r="E24" i="2"/>
  <c r="C24" i="2"/>
  <c r="C22" i="2"/>
  <c r="C20" i="2"/>
  <c r="E20" i="2"/>
  <c r="D20" i="2"/>
  <c r="D19" i="2"/>
  <c r="E19" i="2"/>
  <c r="C19" i="2"/>
  <c r="D18" i="2"/>
  <c r="E18" i="2"/>
  <c r="C18" i="2"/>
  <c r="D17" i="2"/>
  <c r="E17" i="2"/>
  <c r="C17" i="2"/>
  <c r="D14" i="10"/>
  <c r="A37" i="3"/>
  <c r="A38" i="3" s="1"/>
  <c r="A36" i="3"/>
  <c r="C36" i="3" s="1"/>
  <c r="C35" i="3"/>
  <c r="A35" i="3"/>
  <c r="C34" i="3"/>
  <c r="A34" i="3"/>
  <c r="C33" i="3"/>
  <c r="A33" i="3"/>
  <c r="C32" i="3"/>
  <c r="N31" i="3"/>
  <c r="N30" i="3"/>
  <c r="N29" i="3"/>
  <c r="N28" i="3"/>
  <c r="N27" i="3"/>
  <c r="N26" i="3"/>
  <c r="N25" i="3"/>
  <c r="N24" i="3"/>
  <c r="N23" i="3"/>
  <c r="N22" i="3"/>
  <c r="N21" i="3"/>
  <c r="N20" i="3"/>
  <c r="N19" i="3"/>
  <c r="N18" i="3"/>
  <c r="N17" i="3"/>
  <c r="N16" i="3"/>
  <c r="N15" i="3"/>
  <c r="C14" i="3"/>
  <c r="A14" i="3"/>
  <c r="A15" i="3" s="1"/>
  <c r="N13" i="3"/>
  <c r="I13" i="3"/>
  <c r="I14" i="3" s="1"/>
  <c r="C13" i="3"/>
  <c r="A13" i="3"/>
  <c r="K12" i="3"/>
  <c r="I12" i="3"/>
  <c r="C12" i="3"/>
  <c r="A12" i="3"/>
  <c r="K11" i="3"/>
  <c r="K14" i="3" l="1"/>
  <c r="I15" i="3"/>
  <c r="A16" i="3"/>
  <c r="C15" i="3"/>
  <c r="C38" i="3"/>
  <c r="A39" i="3"/>
  <c r="C37" i="3"/>
  <c r="K13" i="3"/>
  <c r="C16" i="3" l="1"/>
  <c r="A17" i="3"/>
  <c r="A40" i="3"/>
  <c r="C39" i="3"/>
  <c r="I16" i="3"/>
  <c r="K15" i="3"/>
  <c r="C40" i="3" l="1"/>
  <c r="A41" i="3"/>
  <c r="A18" i="3"/>
  <c r="C17" i="3"/>
  <c r="I17" i="3"/>
  <c r="K16" i="3"/>
  <c r="A19" i="3" l="1"/>
  <c r="C18" i="3"/>
  <c r="A42" i="3"/>
  <c r="C41" i="3"/>
  <c r="I18" i="3"/>
  <c r="K17" i="3"/>
  <c r="C42" i="3" l="1"/>
  <c r="A43" i="3"/>
  <c r="I19" i="3"/>
  <c r="K18" i="3"/>
  <c r="A20" i="3"/>
  <c r="C19" i="3"/>
  <c r="I20" i="3" l="1"/>
  <c r="K19" i="3"/>
  <c r="A44" i="3"/>
  <c r="C43" i="3"/>
  <c r="C20" i="3"/>
  <c r="A21" i="3"/>
  <c r="C44" i="3" l="1"/>
  <c r="A45" i="3"/>
  <c r="A22" i="3"/>
  <c r="C21" i="3"/>
  <c r="I21" i="3"/>
  <c r="K20" i="3"/>
  <c r="A23" i="3" l="1"/>
  <c r="C22" i="3"/>
  <c r="A46" i="3"/>
  <c r="C45" i="3"/>
  <c r="I22" i="3"/>
  <c r="K21" i="3"/>
  <c r="C46" i="3" l="1"/>
  <c r="A47" i="3"/>
  <c r="I23" i="3"/>
  <c r="K22" i="3"/>
  <c r="A24" i="3"/>
  <c r="C23" i="3"/>
  <c r="I24" i="3" l="1"/>
  <c r="K23" i="3"/>
  <c r="A48" i="3"/>
  <c r="C47" i="3"/>
  <c r="A25" i="3"/>
  <c r="C24" i="3"/>
  <c r="C48" i="3" l="1"/>
  <c r="A49" i="3"/>
  <c r="A26" i="3"/>
  <c r="C25" i="3"/>
  <c r="I25" i="3"/>
  <c r="K24" i="3"/>
  <c r="I26" i="3" l="1"/>
  <c r="K25" i="3"/>
  <c r="A27" i="3"/>
  <c r="C26" i="3"/>
  <c r="A50" i="3"/>
  <c r="C49" i="3"/>
  <c r="C50" i="3" l="1"/>
  <c r="A51" i="3"/>
  <c r="A28" i="3"/>
  <c r="C27" i="3"/>
  <c r="I27" i="3"/>
  <c r="K26" i="3"/>
  <c r="A52" i="3" l="1"/>
  <c r="C52" i="3" s="1"/>
  <c r="C51" i="3"/>
  <c r="I28" i="3"/>
  <c r="K27" i="3"/>
  <c r="C28" i="3"/>
  <c r="A29" i="3"/>
  <c r="A30" i="3" l="1"/>
  <c r="C29" i="3"/>
  <c r="I29" i="3"/>
  <c r="K28" i="3"/>
  <c r="I30" i="3" l="1"/>
  <c r="K29" i="3"/>
  <c r="A31" i="3"/>
  <c r="C31" i="3" s="1"/>
  <c r="C30" i="3"/>
  <c r="I31" i="3" l="1"/>
  <c r="K31" i="3" s="1"/>
  <c r="K30" i="3"/>
</calcChain>
</file>

<file path=xl/sharedStrings.xml><?xml version="1.0" encoding="utf-8"?>
<sst xmlns="http://schemas.openxmlformats.org/spreadsheetml/2006/main" count="169" uniqueCount="121">
  <si>
    <t>INTEGRANTES:</t>
  </si>
  <si>
    <t>TAREA N°3 SENSORES Y ACTUADORES</t>
  </si>
  <si>
    <t>2022-1S</t>
  </si>
  <si>
    <t>Tres celdas de carga diferentes, con salida de 0 a 20 mV para entradas de 0 a 100Kg, se prueban para repetibilidad con los mismos 50 Kg de peso colocados en cada una de ellas. Se prueban 10 veces cada una y se obtienen los siguientes resultados:</t>
  </si>
  <si>
    <t>Salida de la celda en [mV]</t>
  </si>
  <si>
    <t>Medicion N°</t>
  </si>
  <si>
    <t>A</t>
  </si>
  <si>
    <t>B</t>
  </si>
  <si>
    <t>C</t>
  </si>
  <si>
    <t>maximo</t>
  </si>
  <si>
    <t>promedio</t>
  </si>
  <si>
    <t>minimo</t>
  </si>
  <si>
    <t>moda</t>
  </si>
  <si>
    <t>desviacion</t>
  </si>
  <si>
    <t>varianza</t>
  </si>
  <si>
    <t>EXACT</t>
  </si>
  <si>
    <t>max-prom</t>
  </si>
  <si>
    <t>min-prom</t>
  </si>
  <si>
    <r>
      <rPr>
        <b/>
        <sz val="14"/>
        <color theme="1"/>
        <rFont val="Calibri"/>
        <family val="2"/>
      </rPr>
      <t>1.</t>
    </r>
    <r>
      <rPr>
        <b/>
        <sz val="7"/>
        <color theme="1"/>
        <rFont val="Times New Roman"/>
        <family val="1"/>
      </rPr>
      <t xml:space="preserve">       </t>
    </r>
    <r>
      <rPr>
        <sz val="14"/>
        <color theme="1"/>
        <rFont val="Calibri"/>
        <family val="2"/>
      </rPr>
      <t>Una celda de carga como la del punto uno se somete a un proceso de calibración con entradas en ascenso y descenso dentro del rango de operación, dando los siguientes resultados:</t>
    </r>
  </si>
  <si>
    <t>PRIMER PUNTO CELDA DE CARGA</t>
  </si>
  <si>
    <t>HISTERESIS</t>
  </si>
  <si>
    <t>LINEALIDAD</t>
  </si>
  <si>
    <t>CALIBRACION</t>
  </si>
  <si>
    <t>TRUE</t>
  </si>
  <si>
    <t>ERROR</t>
  </si>
  <si>
    <t>ABS(ERROR)</t>
  </si>
  <si>
    <t>EXACTITUD</t>
  </si>
  <si>
    <t>ASCENSO</t>
  </si>
  <si>
    <t>DESCENSO</t>
  </si>
  <si>
    <t>DIFERENCIA</t>
  </si>
  <si>
    <t>%FSO</t>
  </si>
  <si>
    <t xml:space="preserve">DIFERNCIA </t>
  </si>
  <si>
    <t>ENTRADA</t>
  </si>
  <si>
    <t>SALIDA</t>
  </si>
  <si>
    <t>%R</t>
  </si>
  <si>
    <t>ABS(%FSO)</t>
  </si>
  <si>
    <t>TRUE-SALIDA</t>
  </si>
  <si>
    <t>LOAD [Kg]</t>
  </si>
  <si>
    <t>OUTPUT [mV]</t>
  </si>
  <si>
    <t>%</t>
  </si>
  <si>
    <t>ASC</t>
  </si>
  <si>
    <t>DESC</t>
  </si>
  <si>
    <t>TRUE:</t>
  </si>
  <si>
    <t>SALIDA LINEAL ENTRE (0,0) Y (100,20)</t>
  </si>
  <si>
    <t>Cual es el error absoluto?</t>
  </si>
  <si>
    <t xml:space="preserve"> Para este instrumento se requiere reportar:</t>
  </si>
  <si>
    <r>
      <rPr>
        <sz val="14"/>
        <color theme="1"/>
        <rFont val="Noto Sans Symbols"/>
      </rPr>
      <t>·</t>
    </r>
    <r>
      <rPr>
        <sz val="7"/>
        <color theme="1"/>
        <rFont val="Times New Roman"/>
        <family val="1"/>
      </rPr>
      <t xml:space="preserve">        </t>
    </r>
    <r>
      <rPr>
        <sz val="14"/>
        <color theme="1"/>
        <rFont val="Calibri"/>
        <family val="2"/>
      </rPr>
      <t>Error absoluto.</t>
    </r>
  </si>
  <si>
    <r>
      <rPr>
        <sz val="14"/>
        <color theme="1"/>
        <rFont val="Noto Sans Symbols"/>
      </rPr>
      <t>·</t>
    </r>
    <r>
      <rPr>
        <sz val="7"/>
        <color theme="1"/>
        <rFont val="Times New Roman"/>
        <family val="1"/>
      </rPr>
      <t xml:space="preserve">        </t>
    </r>
    <r>
      <rPr>
        <sz val="14"/>
        <color theme="1"/>
        <rFont val="Calibri"/>
        <family val="2"/>
      </rPr>
      <t>Error de exactitud:  como %FSO y como %R.</t>
    </r>
  </si>
  <si>
    <r>
      <rPr>
        <sz val="14"/>
        <color theme="1"/>
        <rFont val="Noto Sans Symbols"/>
      </rPr>
      <t>·</t>
    </r>
    <r>
      <rPr>
        <sz val="7"/>
        <color theme="1"/>
        <rFont val="Times New Roman"/>
        <family val="1"/>
      </rPr>
      <t xml:space="preserve">        </t>
    </r>
    <r>
      <rPr>
        <sz val="14"/>
        <color theme="1"/>
        <rFont val="Calibri"/>
        <family val="2"/>
      </rPr>
      <t>Histéresis como %FSO.</t>
    </r>
  </si>
  <si>
    <r>
      <rPr>
        <sz val="14"/>
        <color theme="1"/>
        <rFont val="Noto Sans Symbols"/>
      </rPr>
      <t>·</t>
    </r>
    <r>
      <rPr>
        <sz val="7"/>
        <color theme="1"/>
        <rFont val="Times New Roman"/>
        <family val="1"/>
      </rPr>
      <t xml:space="preserve">        </t>
    </r>
    <r>
      <rPr>
        <sz val="14"/>
        <color theme="1"/>
        <rFont val="Calibri"/>
        <family val="2"/>
      </rPr>
      <t>Linealidad de punto final.</t>
    </r>
  </si>
  <si>
    <r>
      <rPr>
        <sz val="14"/>
        <color theme="1"/>
        <rFont val="Noto Sans Symbols"/>
      </rPr>
      <t>·</t>
    </r>
    <r>
      <rPr>
        <sz val="7"/>
        <color theme="1"/>
        <rFont val="Times New Roman"/>
        <family val="1"/>
      </rPr>
      <t xml:space="preserve">        </t>
    </r>
    <r>
      <rPr>
        <sz val="14"/>
        <color theme="1"/>
        <rFont val="Calibri"/>
        <family val="2"/>
      </rPr>
      <t>Linealidad de mínimos cuadrados.</t>
    </r>
  </si>
  <si>
    <r>
      <rPr>
        <b/>
        <sz val="12"/>
        <color theme="1"/>
        <rFont val="Calibri"/>
        <family val="2"/>
      </rPr>
      <t>1.</t>
    </r>
    <r>
      <rPr>
        <b/>
        <sz val="7"/>
        <color theme="1"/>
        <rFont val="Times New Roman"/>
        <family val="1"/>
      </rPr>
      <t xml:space="preserve">      </t>
    </r>
    <r>
      <rPr>
        <sz val="12"/>
        <color theme="1"/>
        <rFont val="CMR10"/>
      </rPr>
      <t>Es necesario medir la posición de un panel, que se mueve entre sus posiciones extremas una distancia de 0,7m con una resolución de 1mm. El mecanismo que mueve el panel, posee un eje que rota 240° cuando el panel se mueve de una posición extrema a la otra. Se tiene un potenciómetro de control que tiene un movimiento de escala completa de 290° con 1000 espiras. Puede utilizarse este potenciómetro? Cuál es la máxima velocidad del panel que puede medirse con este potenciómetro?</t>
    </r>
  </si>
  <si>
    <t>La resolución de un potenciómetro lineal (De control) está dada por el desplazamiento de escala completa dividido el número de espiras. La máxima velocidad de rotación de un potenciómetro es de 300 rpm para embobinados y de 2000 para continuos.</t>
  </si>
  <si>
    <t>MEDIR MOVIMIENTO PANEL</t>
  </si>
  <si>
    <t>DISTANCIA</t>
  </si>
  <si>
    <t>M</t>
  </si>
  <si>
    <t>RESOLUCION</t>
  </si>
  <si>
    <t>MM</t>
  </si>
  <si>
    <t>MECANISMO</t>
  </si>
  <si>
    <t>GRADOS</t>
  </si>
  <si>
    <t>POTENCIOMETRO DE CONTROL</t>
  </si>
  <si>
    <t>ESPIRAS</t>
  </si>
  <si>
    <t>ROTACION</t>
  </si>
  <si>
    <t>VELOCIDAD LIMITE POTENCIOMETRO</t>
  </si>
  <si>
    <t>N</t>
  </si>
  <si>
    <t>RPM</t>
  </si>
  <si>
    <t>VELOCIDAD LINEAL DEL PANEL</t>
  </si>
  <si>
    <t xml:space="preserve">V </t>
  </si>
  <si>
    <t>M/S</t>
  </si>
  <si>
    <t>Es necesario medir el torque aplicado por un motor hidráulico a un eje, con una presición de 0.1 ft-lb.</t>
  </si>
  <si>
    <t>El máximo torque a medir o aplicado al eje es de 20 ft-lb.</t>
  </si>
  <si>
    <t>Se dispone de un transductor de torque con una escala total (FSO) de 100 ft-lb y una exactitud de 0.2%</t>
  </si>
  <si>
    <t>Podemos utilizarlo?</t>
  </si>
  <si>
    <t>R./</t>
  </si>
  <si>
    <t>El error se presenta en % de FSO no de la lectura</t>
  </si>
  <si>
    <t>MEDICION DE TORQUE</t>
  </si>
  <si>
    <t>T MAX</t>
  </si>
  <si>
    <t>FT-Lb</t>
  </si>
  <si>
    <t>T PRECISION</t>
  </si>
  <si>
    <t xml:space="preserve">TRANSDUCTOR DE </t>
  </si>
  <si>
    <t xml:space="preserve">EXACTITUD </t>
  </si>
  <si>
    <t>SE PUEDE USAR?</t>
  </si>
  <si>
    <t>PORQUE?</t>
  </si>
  <si>
    <t>El numero de bits que procesa un A/D le coloca un tope a la resolución?</t>
  </si>
  <si>
    <t>NUMERO DE BITS DE A/D LIMITA LA RESOLUCION?</t>
  </si>
  <si>
    <t>Resolución de un encoder con120 orificios?</t>
  </si>
  <si>
    <t>ENCODER OPTICO INCREMENTAL</t>
  </si>
  <si>
    <t>ORIFICIOS POR VUELTA</t>
  </si>
  <si>
    <t>FRECUENCIA DE CORTE DE 25 KHz Y VARIABLE CAMBIA A FRECUENIA DE 30 KHz, QUE PASA?</t>
  </si>
  <si>
    <t>INSTRUMENTO CON CONSTANTE DE TIEMPO DE 4,5 SEGUNDOS, CUANTO TIEMPO REQUIERE PARA MEDIR LA VARIABLE CON EXACTITUD DEL 3%</t>
  </si>
  <si>
    <r>
      <rPr>
        <b/>
        <sz val="11"/>
        <color theme="1"/>
        <rFont val="Calibri"/>
        <family val="2"/>
      </rPr>
      <t>1.</t>
    </r>
    <r>
      <rPr>
        <b/>
        <sz val="7"/>
        <color theme="1"/>
        <rFont val="Times New Roman"/>
        <family val="1"/>
      </rPr>
      <t xml:space="preserve">      </t>
    </r>
    <r>
      <rPr>
        <sz val="11"/>
        <color theme="1"/>
        <rFont val="CMR10"/>
      </rPr>
      <t>Un potenciómetro de control es certificado con los siguientes parámetros:</t>
    </r>
  </si>
  <si>
    <r>
      <rPr>
        <sz val="12"/>
        <color theme="1"/>
        <rFont val="Noto Sans Symbols"/>
      </rPr>
      <t>·</t>
    </r>
    <r>
      <rPr>
        <sz val="7"/>
        <color theme="1"/>
        <rFont val="Times New Roman"/>
        <family val="1"/>
      </rPr>
      <t xml:space="preserve">         </t>
    </r>
    <r>
      <rPr>
        <sz val="12"/>
        <color theme="1"/>
        <rFont val="CMR10"/>
      </rPr>
      <t>Resistencia: 150Ω</t>
    </r>
  </si>
  <si>
    <r>
      <rPr>
        <sz val="12"/>
        <color theme="1"/>
        <rFont val="Noto Sans Symbols"/>
      </rPr>
      <t>·</t>
    </r>
    <r>
      <rPr>
        <sz val="7"/>
        <color theme="1"/>
        <rFont val="Times New Roman"/>
        <family val="1"/>
      </rPr>
      <t xml:space="preserve">         </t>
    </r>
    <r>
      <rPr>
        <sz val="12"/>
        <color theme="1"/>
        <rFont val="CMR10"/>
      </rPr>
      <t xml:space="preserve">Capacidad: 1 Wattio (Descontando de a 10mW/°C, por encima de 65°C, por efecto del calentamiento del potenciómetro) </t>
    </r>
  </si>
  <si>
    <r>
      <rPr>
        <sz val="12"/>
        <color theme="1"/>
        <rFont val="Noto Sans Symbols"/>
      </rPr>
      <t>·</t>
    </r>
    <r>
      <rPr>
        <sz val="7"/>
        <color theme="1"/>
        <rFont val="Times New Roman"/>
        <family val="1"/>
      </rPr>
      <t xml:space="preserve">         </t>
    </r>
    <r>
      <rPr>
        <sz val="12"/>
        <color theme="1"/>
        <rFont val="CMR10"/>
      </rPr>
      <t xml:space="preserve">Autocalentamiento: 30°C/W </t>
    </r>
  </si>
  <si>
    <t xml:space="preserve">Puede utilizarse este potenciómetro con una fuente de 10 V a 80°C de temperatura ambiente? </t>
  </si>
  <si>
    <t>CALCULOS:</t>
  </si>
  <si>
    <r>
      <rPr>
        <sz val="12"/>
        <color theme="1"/>
        <rFont val="Arial"/>
        <family val="2"/>
      </rPr>
      <t xml:space="preserve">Todos los sensores pueden clasificarse en: </t>
    </r>
    <r>
      <rPr>
        <i/>
        <sz val="12"/>
        <color theme="1"/>
        <rFont val="Arial"/>
        <family val="2"/>
      </rPr>
      <t xml:space="preserve">Activos </t>
    </r>
    <r>
      <rPr>
        <b/>
        <i/>
        <sz val="12"/>
        <color theme="1"/>
        <rFont val="Arial"/>
        <family val="2"/>
      </rPr>
      <t>A</t>
    </r>
    <r>
      <rPr>
        <sz val="12"/>
        <color theme="1"/>
        <rFont val="Arial"/>
        <family val="2"/>
      </rPr>
      <t xml:space="preserve"> o </t>
    </r>
    <r>
      <rPr>
        <i/>
        <sz val="12"/>
        <color theme="1"/>
        <rFont val="Arial"/>
        <family val="2"/>
      </rPr>
      <t xml:space="preserve">Pasivos </t>
    </r>
    <r>
      <rPr>
        <b/>
        <i/>
        <sz val="12"/>
        <color theme="1"/>
        <rFont val="Arial"/>
        <family val="2"/>
      </rPr>
      <t>P</t>
    </r>
    <r>
      <rPr>
        <sz val="12"/>
        <color theme="1"/>
        <rFont val="Arial"/>
        <family val="2"/>
      </rPr>
      <t xml:space="preserve"> y en de </t>
    </r>
    <r>
      <rPr>
        <i/>
        <sz val="12"/>
        <color theme="1"/>
        <rFont val="Arial"/>
        <family val="2"/>
      </rPr>
      <t xml:space="preserve">Propiocepción </t>
    </r>
    <r>
      <rPr>
        <b/>
        <i/>
        <sz val="12"/>
        <color theme="1"/>
        <rFont val="Arial"/>
        <family val="2"/>
      </rPr>
      <t>PC</t>
    </r>
    <r>
      <rPr>
        <sz val="12"/>
        <color theme="1"/>
        <rFont val="Arial"/>
        <family val="2"/>
      </rPr>
      <t xml:space="preserve"> o </t>
    </r>
    <r>
      <rPr>
        <i/>
        <sz val="12"/>
        <color theme="1"/>
        <rFont val="Arial"/>
        <family val="2"/>
      </rPr>
      <t xml:space="preserve">Exterocepción </t>
    </r>
    <r>
      <rPr>
        <b/>
        <i/>
        <sz val="12"/>
        <color theme="1"/>
        <rFont val="Arial"/>
        <family val="2"/>
      </rPr>
      <t>EC</t>
    </r>
    <r>
      <rPr>
        <i/>
        <sz val="12"/>
        <color theme="1"/>
        <rFont val="Arial"/>
        <family val="2"/>
      </rPr>
      <t>.</t>
    </r>
    <r>
      <rPr>
        <sz val="12"/>
        <color theme="1"/>
        <rFont val="Arial"/>
        <family val="2"/>
      </rPr>
      <t xml:space="preserve"> Para los sensores listados en la siguiente tabla, clasifíquelos según las dos categorías mencionadas así: Activos (Envían señales a su entorno y miran como interactúan) o Pasivos (leen señales ya presentes en el entorno); También en Propiocepción (Información interna del dispositivo) o Exterocepción (Entorno externo). También se sabe que casi todo sensor es un transductor. Si el dispositivo listado es un transductor, mencione entre que variables hacen transducción? </t>
    </r>
  </si>
  <si>
    <t>FUENTE</t>
  </si>
  <si>
    <t>TRABAJO</t>
  </si>
  <si>
    <t>TRANSDUCCION</t>
  </si>
  <si>
    <t>QUE HACE EL DIPOSITIVO</t>
  </si>
  <si>
    <t>Sensor</t>
  </si>
  <si>
    <t>P</t>
  </si>
  <si>
    <t>PC</t>
  </si>
  <si>
    <t>EC</t>
  </si>
  <si>
    <t>ENTRE QUE VARIABLES</t>
  </si>
  <si>
    <t>Óptico de barrera 24V</t>
  </si>
  <si>
    <t>Fotocelda de resistencia</t>
  </si>
  <si>
    <t>Termocupla tipo J</t>
  </si>
  <si>
    <t xml:space="preserve">Piezoeléctrico de presión diferencial </t>
  </si>
  <si>
    <t>Sensor de oximetría en sangre</t>
  </si>
  <si>
    <t>Capacitivo de nivel</t>
  </si>
  <si>
    <t>LVDT</t>
  </si>
  <si>
    <t>RTD</t>
  </si>
  <si>
    <t>p</t>
  </si>
  <si>
    <t>80c</t>
  </si>
  <si>
    <t>0.85</t>
  </si>
  <si>
    <t>20c</t>
  </si>
  <si>
    <t>No</t>
  </si>
  <si>
    <t>Sí</t>
  </si>
  <si>
    <t>Si se puede utilizar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</si>
</sst>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
  </numFmts>
  <fonts count="32">
    <font>
      <sz val="11"/>
      <color theme="1"/>
      <name val="Calibri"/>
      <scheme val="minor"/>
    </font>
    <font>
      <sz val="11"/>
      <color theme="1"/>
      <name val="Calibri"/>
      <family val="2"/>
      <scheme val="minor"/>
    </font>
    <font>
      <sz val="16"/>
      <color theme="1"/>
      <name val="Calibri"/>
      <family val="2"/>
    </font>
    <font>
      <sz val="18"/>
      <color theme="1"/>
      <name val="Calibri"/>
      <family val="2"/>
    </font>
    <font>
      <sz val="20"/>
      <color theme="1"/>
      <name val="Calibri"/>
      <family val="2"/>
    </font>
    <font>
      <sz val="11"/>
      <color theme="1"/>
      <name val="Calibri"/>
      <family val="2"/>
    </font>
    <font>
      <sz val="14"/>
      <color theme="1"/>
      <name val="Calibri"/>
      <family val="2"/>
    </font>
    <font>
      <b/>
      <sz val="11"/>
      <color theme="1"/>
      <name val="Calibri"/>
      <family val="2"/>
    </font>
    <font>
      <sz val="11"/>
      <name val="Calibri"/>
      <family val="2"/>
    </font>
    <font>
      <b/>
      <sz val="12"/>
      <color theme="1"/>
      <name val="Calibri"/>
      <family val="2"/>
    </font>
    <font>
      <sz val="12"/>
      <color theme="1"/>
      <name val="Calibri"/>
      <family val="2"/>
    </font>
    <font>
      <b/>
      <sz val="14"/>
      <color theme="1"/>
      <name val="Calibri"/>
      <family val="2"/>
    </font>
    <font>
      <b/>
      <sz val="16"/>
      <color theme="1"/>
      <name val="Calibri"/>
      <family val="2"/>
    </font>
    <font>
      <sz val="14"/>
      <color theme="1"/>
      <name val="Noto Sans Symbols"/>
    </font>
    <font>
      <i/>
      <sz val="12"/>
      <color theme="1"/>
      <name val="Old Standard TT"/>
    </font>
    <font>
      <sz val="11"/>
      <color theme="1"/>
      <name val="Calibri"/>
      <family val="2"/>
      <scheme val="minor"/>
    </font>
    <font>
      <sz val="11"/>
      <color rgb="FFFF0000"/>
      <name val="Calibri"/>
      <family val="2"/>
    </font>
    <font>
      <sz val="12"/>
      <color theme="1"/>
      <name val="Old Standard TT"/>
    </font>
    <font>
      <sz val="12"/>
      <color theme="1"/>
      <name val="Noto Sans Symbols"/>
    </font>
    <font>
      <sz val="11"/>
      <color theme="1"/>
      <name val="Old Standard TT"/>
    </font>
    <font>
      <sz val="12"/>
      <color theme="1"/>
      <name val="Arial"/>
      <family val="2"/>
    </font>
    <font>
      <sz val="11"/>
      <color theme="1"/>
      <name val="Arial"/>
      <family val="2"/>
    </font>
    <font>
      <b/>
      <sz val="10"/>
      <color theme="1"/>
      <name val="Arial"/>
      <family val="2"/>
    </font>
    <font>
      <b/>
      <i/>
      <sz val="11"/>
      <color theme="1"/>
      <name val="Arial"/>
      <family val="2"/>
    </font>
    <font>
      <b/>
      <sz val="7"/>
      <color theme="1"/>
      <name val="Times New Roman"/>
      <family val="1"/>
    </font>
    <font>
      <sz val="7"/>
      <color theme="1"/>
      <name val="Times New Roman"/>
      <family val="1"/>
    </font>
    <font>
      <sz val="12"/>
      <color theme="1"/>
      <name val="CMR10"/>
    </font>
    <font>
      <sz val="11"/>
      <color theme="1"/>
      <name val="CMR10"/>
    </font>
    <font>
      <i/>
      <sz val="12"/>
      <color theme="1"/>
      <name val="Arial"/>
      <family val="2"/>
    </font>
    <font>
      <b/>
      <i/>
      <sz val="12"/>
      <color theme="1"/>
      <name val="Arial"/>
      <family val="2"/>
    </font>
    <font>
      <sz val="11"/>
      <color theme="1"/>
      <name val="Calibri"/>
      <family val="2"/>
    </font>
    <font>
      <b/>
      <sz val="11"/>
      <color theme="1"/>
      <name val="Calibri"/>
      <family val="2"/>
    </font>
  </fonts>
  <fills count="2">
    <fill>
      <patternFill patternType="none"/>
    </fill>
    <fill>
      <patternFill patternType="gray125"/>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96">
    <xf numFmtId="0" fontId="0" fillId="0" borderId="0" xfId="0"/>
    <xf numFmtId="0" fontId="2" fillId="0" borderId="0" xfId="0" applyFont="1"/>
    <xf numFmtId="0" fontId="4" fillId="0" borderId="0" xfId="0" applyFont="1"/>
    <xf numFmtId="0" fontId="5" fillId="0" borderId="0" xfId="0" applyFont="1" applyAlignment="1">
      <alignment vertical="center"/>
    </xf>
    <xf numFmtId="0" fontId="7" fillId="0" borderId="0" xfId="0" applyFont="1" applyAlignment="1">
      <alignment vertical="center"/>
    </xf>
    <xf numFmtId="0" fontId="7" fillId="0" borderId="4" xfId="0" applyFont="1" applyBorder="1" applyAlignment="1">
      <alignment horizontal="center" vertical="center"/>
    </xf>
    <xf numFmtId="0" fontId="5" fillId="0" borderId="4" xfId="0" applyFont="1" applyBorder="1" applyAlignment="1">
      <alignment horizontal="center" vertical="center"/>
    </xf>
    <xf numFmtId="2" fontId="5" fillId="0" borderId="4" xfId="0" applyNumberFormat="1" applyFont="1" applyBorder="1" applyAlignment="1">
      <alignment horizontal="center" vertical="center"/>
    </xf>
    <xf numFmtId="2" fontId="7" fillId="0" borderId="4" xfId="0" applyNumberFormat="1" applyFont="1" applyBorder="1" applyAlignment="1">
      <alignment horizontal="center" vertical="center"/>
    </xf>
    <xf numFmtId="0" fontId="9" fillId="0" borderId="4" xfId="0" applyFont="1" applyBorder="1" applyAlignment="1">
      <alignment horizontal="center" vertical="center"/>
    </xf>
    <xf numFmtId="0" fontId="5" fillId="0" borderId="4" xfId="0" applyFont="1" applyBorder="1" applyAlignment="1">
      <alignment vertical="center"/>
    </xf>
    <xf numFmtId="0" fontId="10" fillId="0" borderId="0" xfId="0" applyFont="1"/>
    <xf numFmtId="0" fontId="10" fillId="0" borderId="4" xfId="0" applyFont="1" applyBorder="1" applyAlignment="1">
      <alignment horizontal="center" vertical="center"/>
    </xf>
    <xf numFmtId="2" fontId="10" fillId="0" borderId="4" xfId="0" applyNumberFormat="1" applyFont="1" applyBorder="1" applyAlignment="1">
      <alignment horizontal="center" vertical="center"/>
    </xf>
    <xf numFmtId="0" fontId="10" fillId="0" borderId="4" xfId="0" applyFont="1" applyBorder="1"/>
    <xf numFmtId="2" fontId="10" fillId="0" borderId="4" xfId="0" applyNumberFormat="1" applyFont="1" applyBorder="1"/>
    <xf numFmtId="2" fontId="11" fillId="0" borderId="5" xfId="0" applyNumberFormat="1" applyFont="1" applyBorder="1" applyAlignment="1">
      <alignment vertical="center"/>
    </xf>
    <xf numFmtId="2" fontId="11" fillId="0" borderId="6" xfId="0" applyNumberFormat="1" applyFont="1" applyBorder="1" applyAlignment="1">
      <alignment vertical="center"/>
    </xf>
    <xf numFmtId="2" fontId="11" fillId="0" borderId="7" xfId="0" applyNumberFormat="1" applyFont="1" applyBorder="1" applyAlignment="1">
      <alignment vertical="center"/>
    </xf>
    <xf numFmtId="0" fontId="9" fillId="0" borderId="8" xfId="0" applyFont="1" applyBorder="1" applyAlignment="1">
      <alignment horizontal="right"/>
    </xf>
    <xf numFmtId="0" fontId="9" fillId="0" borderId="9" xfId="0" applyFont="1" applyBorder="1" applyAlignment="1">
      <alignment horizontal="right"/>
    </xf>
    <xf numFmtId="0" fontId="9" fillId="0" borderId="10" xfId="0" applyFont="1" applyBorder="1" applyAlignment="1">
      <alignment horizontal="right"/>
    </xf>
    <xf numFmtId="0" fontId="6" fillId="0" borderId="0" xfId="0" applyFont="1"/>
    <xf numFmtId="0" fontId="11" fillId="0" borderId="11" xfId="0" applyFont="1" applyBorder="1" applyAlignment="1">
      <alignment horizontal="center" vertical="center"/>
    </xf>
    <xf numFmtId="2" fontId="11" fillId="0" borderId="0" xfId="0" applyNumberFormat="1" applyFont="1" applyAlignment="1">
      <alignment horizontal="center" vertical="center"/>
    </xf>
    <xf numFmtId="0" fontId="9" fillId="0" borderId="0" xfId="0" applyFont="1"/>
    <xf numFmtId="0" fontId="11" fillId="0" borderId="0" xfId="0" applyFont="1" applyAlignment="1">
      <alignment horizontal="center" vertical="center"/>
    </xf>
    <xf numFmtId="0" fontId="6"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5" fillId="0" borderId="14" xfId="0" applyFont="1" applyBorder="1"/>
    <xf numFmtId="0" fontId="16" fillId="0" borderId="0" xfId="0" applyFont="1"/>
    <xf numFmtId="0" fontId="5" fillId="0" borderId="0" xfId="0" applyFont="1" applyAlignment="1">
      <alignment horizontal="left"/>
    </xf>
    <xf numFmtId="0" fontId="17" fillId="0" borderId="0" xfId="0" applyFont="1" applyAlignment="1">
      <alignment horizontal="left" vertical="center"/>
    </xf>
    <xf numFmtId="0" fontId="5" fillId="0" borderId="0" xfId="0" applyFont="1" applyAlignment="1">
      <alignment horizontal="right" vertical="top"/>
    </xf>
    <xf numFmtId="0" fontId="7" fillId="0" borderId="0" xfId="0" applyFont="1"/>
    <xf numFmtId="0" fontId="21" fillId="0" borderId="0" xfId="0" applyFont="1" applyAlignment="1">
      <alignment vertical="center"/>
    </xf>
    <xf numFmtId="0" fontId="22" fillId="0" borderId="24" xfId="0" applyFont="1" applyBorder="1" applyAlignment="1">
      <alignment horizontal="center" vertical="center" wrapText="1"/>
    </xf>
    <xf numFmtId="0" fontId="20" fillId="0" borderId="22" xfId="0" applyFont="1" applyBorder="1" applyAlignment="1">
      <alignment horizontal="center" vertical="center" wrapText="1"/>
    </xf>
    <xf numFmtId="0" fontId="23" fillId="0" borderId="0" xfId="0" applyFont="1" applyAlignment="1">
      <alignment vertical="center"/>
    </xf>
    <xf numFmtId="164" fontId="0" fillId="0" borderId="0" xfId="0" applyNumberFormat="1"/>
    <xf numFmtId="164" fontId="7" fillId="0" borderId="4" xfId="0" applyNumberFormat="1" applyFont="1" applyBorder="1" applyAlignment="1">
      <alignment horizontal="center" vertical="center"/>
    </xf>
    <xf numFmtId="2" fontId="31" fillId="0" borderId="4" xfId="0" applyNumberFormat="1" applyFont="1" applyBorder="1" applyAlignment="1">
      <alignment horizontal="center" vertical="center"/>
    </xf>
    <xf numFmtId="0" fontId="10" fillId="0" borderId="0" xfId="0" applyFont="1" applyAlignment="1">
      <alignment horizontal="center"/>
    </xf>
    <xf numFmtId="0" fontId="10" fillId="0" borderId="4" xfId="0" applyFont="1" applyBorder="1" applyAlignment="1">
      <alignment horizontal="center"/>
    </xf>
    <xf numFmtId="0" fontId="0" fillId="0" borderId="0" xfId="0" applyAlignment="1">
      <alignment horizontal="center"/>
    </xf>
    <xf numFmtId="2" fontId="10" fillId="0" borderId="4" xfId="0" applyNumberFormat="1" applyFont="1" applyBorder="1" applyAlignment="1">
      <alignment horizontal="center"/>
    </xf>
    <xf numFmtId="2" fontId="10" fillId="0" borderId="0" xfId="0" applyNumberFormat="1" applyFont="1" applyAlignment="1">
      <alignment horizontal="center"/>
    </xf>
    <xf numFmtId="0" fontId="30" fillId="0" borderId="14" xfId="0" applyFont="1" applyBorder="1"/>
    <xf numFmtId="0" fontId="1" fillId="0" borderId="0" xfId="0" applyFont="1"/>
    <xf numFmtId="165" fontId="10" fillId="0" borderId="4" xfId="0" applyNumberFormat="1" applyFont="1" applyBorder="1" applyAlignment="1">
      <alignment horizontal="center" vertical="center"/>
    </xf>
    <xf numFmtId="0" fontId="3" fillId="0" borderId="0" xfId="0" applyFont="1" applyAlignment="1">
      <alignment horizontal="center"/>
    </xf>
    <xf numFmtId="0" fontId="0" fillId="0" borderId="0" xfId="0"/>
    <xf numFmtId="0" fontId="6" fillId="0" borderId="0" xfId="0" applyFont="1" applyAlignment="1">
      <alignment horizontal="left" wrapText="1"/>
    </xf>
    <xf numFmtId="0" fontId="7" fillId="0" borderId="1" xfId="0" applyFont="1" applyBorder="1" applyAlignment="1">
      <alignment horizontal="center" vertical="center"/>
    </xf>
    <xf numFmtId="0" fontId="8" fillId="0" borderId="2" xfId="0" applyFont="1" applyBorder="1"/>
    <xf numFmtId="0" fontId="8" fillId="0" borderId="3" xfId="0" applyFont="1" applyBorder="1"/>
    <xf numFmtId="0" fontId="9" fillId="0" borderId="1" xfId="0" applyFont="1" applyBorder="1" applyAlignment="1">
      <alignment horizontal="center" vertical="center"/>
    </xf>
    <xf numFmtId="0" fontId="9" fillId="0" borderId="12" xfId="0" applyFont="1" applyBorder="1" applyAlignment="1">
      <alignment horizontal="center" vertical="center"/>
    </xf>
    <xf numFmtId="0" fontId="8" fillId="0" borderId="13" xfId="0" applyFont="1" applyBorder="1"/>
    <xf numFmtId="0" fontId="11" fillId="0" borderId="0" xfId="0" applyFont="1" applyAlignment="1">
      <alignment horizontal="center" vertical="center"/>
    </xf>
    <xf numFmtId="0" fontId="11" fillId="0" borderId="0" xfId="0" applyFont="1" applyAlignment="1">
      <alignment horizontal="left" vertical="center" wrapText="1"/>
    </xf>
    <xf numFmtId="0" fontId="12" fillId="0" borderId="0" xfId="0" applyFont="1" applyAlignment="1">
      <alignment horizontal="center"/>
    </xf>
    <xf numFmtId="0" fontId="9" fillId="0" borderId="0" xfId="0" applyFont="1" applyAlignment="1">
      <alignment horizontal="left" vertical="center" wrapText="1"/>
    </xf>
    <xf numFmtId="0" fontId="14" fillId="0" borderId="0" xfId="0" applyFont="1" applyAlignment="1">
      <alignment horizontal="left" vertical="center" wrapText="1"/>
    </xf>
    <xf numFmtId="0" fontId="5" fillId="0" borderId="15" xfId="0" applyFont="1" applyBorder="1" applyAlignment="1">
      <alignment horizontal="center" vertical="center" wrapText="1"/>
    </xf>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0" borderId="21" xfId="0" applyFont="1" applyBorder="1"/>
    <xf numFmtId="0" fontId="8" fillId="0" borderId="22" xfId="0" applyFont="1" applyBorder="1"/>
    <xf numFmtId="0" fontId="30" fillId="0" borderId="15" xfId="0" applyFont="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0" fillId="0" borderId="0" xfId="0" applyAlignment="1">
      <alignment horizontal="center"/>
    </xf>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5" fillId="0" borderId="15" xfId="0" applyFont="1" applyBorder="1" applyAlignment="1">
      <alignment horizontal="left" vertical="center" wrapText="1"/>
    </xf>
    <xf numFmtId="0" fontId="30" fillId="0" borderId="1" xfId="0" applyFont="1" applyBorder="1" applyAlignment="1">
      <alignment horizontal="center"/>
    </xf>
    <xf numFmtId="0" fontId="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20" fillId="0" borderId="23" xfId="0" applyFont="1" applyBorder="1" applyAlignment="1">
      <alignment horizontal="center" vertical="center" wrapText="1"/>
    </xf>
    <xf numFmtId="0" fontId="8" fillId="0" borderId="25" xfId="0" applyFont="1" applyBorder="1"/>
    <xf numFmtId="0" fontId="8" fillId="0" borderId="24" xfId="0" applyFont="1" applyBorder="1"/>
    <xf numFmtId="0" fontId="20" fillId="0" borderId="0" xfId="0" applyFont="1" applyAlignment="1">
      <alignment horizontal="left" vertical="center" wrapText="1"/>
    </xf>
    <xf numFmtId="0" fontId="7" fillId="0" borderId="23" xfId="0" applyFont="1" applyBorder="1" applyAlignment="1">
      <alignment horizontal="center" vertical="center"/>
    </xf>
    <xf numFmtId="0" fontId="7" fillId="0" borderId="15" xfId="0" applyFont="1" applyBorder="1" applyAlignment="1">
      <alignment horizontal="center" vertical="center"/>
    </xf>
    <xf numFmtId="0" fontId="22" fillId="0" borderId="23" xfId="0" applyFont="1" applyBorder="1" applyAlignment="1">
      <alignment horizontal="center" vertical="center" wrapText="1"/>
    </xf>
    <xf numFmtId="0" fontId="7" fillId="0" borderId="23" xfId="0" applyFont="1" applyBorder="1" applyAlignment="1">
      <alignment horizontal="center"/>
    </xf>
    <xf numFmtId="0" fontId="5" fillId="0" borderId="23" xfId="0" applyFont="1" applyBorder="1" applyAlignment="1">
      <alignment horizontal="center"/>
    </xf>
  </cellXfs>
  <cellStyles count="1">
    <cellStyle name="Normal" xfId="0" builtinId="0"/>
  </cellStyles>
  <dxfs count="0"/>
  <tableStyles count="1" defaultTableStyle="TableStyleMedium2" defaultPivotStyle="PivotStyleLight16">
    <tableStyle name="Invisible" pivot="0" table="0" count="0" xr9:uid="{647F9ACF-01BD-486D-82D9-58301894EDD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L1000"/>
  <sheetViews>
    <sheetView workbookViewId="0"/>
  </sheetViews>
  <sheetFormatPr baseColWidth="10" defaultColWidth="14.42578125" defaultRowHeight="15" customHeight="1"/>
  <cols>
    <col min="1" max="26" width="10.7109375" customWidth="1"/>
  </cols>
  <sheetData>
    <row r="3" spans="2:12" ht="21">
      <c r="B3" s="1" t="s">
        <v>0</v>
      </c>
    </row>
    <row r="5" spans="2:12" ht="23.25">
      <c r="B5" s="51"/>
      <c r="C5" s="52"/>
      <c r="D5" s="52"/>
      <c r="E5" s="52"/>
      <c r="F5" s="52"/>
      <c r="G5" s="52"/>
      <c r="H5" s="52"/>
      <c r="I5" s="52"/>
      <c r="J5" s="52"/>
      <c r="K5" s="52"/>
      <c r="L5" s="52"/>
    </row>
    <row r="7" spans="2:12" ht="23.25">
      <c r="B7" s="51"/>
      <c r="C7" s="52"/>
      <c r="D7" s="52"/>
      <c r="E7" s="52"/>
      <c r="F7" s="52"/>
      <c r="G7" s="52"/>
      <c r="H7" s="52"/>
      <c r="I7" s="52"/>
      <c r="J7" s="52"/>
      <c r="K7" s="52"/>
      <c r="L7" s="52"/>
    </row>
    <row r="9" spans="2:12" ht="23.25">
      <c r="B9" s="51"/>
      <c r="C9" s="52"/>
      <c r="D9" s="52"/>
      <c r="E9" s="52"/>
      <c r="F9" s="52"/>
      <c r="G9" s="52"/>
      <c r="H9" s="52"/>
      <c r="I9" s="52"/>
      <c r="J9" s="52"/>
      <c r="K9" s="52"/>
      <c r="L9" s="52"/>
    </row>
    <row r="12" spans="2:12" ht="26.25">
      <c r="B12" s="2" t="s">
        <v>1</v>
      </c>
    </row>
    <row r="13" spans="2:12" ht="26.25">
      <c r="B13" s="2"/>
    </row>
    <row r="14" spans="2:12" ht="26.25">
      <c r="B14" s="2"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5:L5"/>
    <mergeCell ref="B7:L7"/>
    <mergeCell ref="B9:L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O1000"/>
  <sheetViews>
    <sheetView workbookViewId="0">
      <selection activeCell="I15" sqref="I15"/>
    </sheetView>
  </sheetViews>
  <sheetFormatPr baseColWidth="10" defaultColWidth="14.42578125" defaultRowHeight="15" customHeight="1"/>
  <cols>
    <col min="1" max="1" width="10.7109375" customWidth="1"/>
    <col min="2" max="2" width="12.7109375" customWidth="1"/>
    <col min="3" max="26" width="10.7109375" customWidth="1"/>
  </cols>
  <sheetData>
    <row r="2" spans="1:15">
      <c r="B2" s="84" t="s">
        <v>90</v>
      </c>
      <c r="C2" s="52"/>
      <c r="D2" s="52"/>
      <c r="E2" s="52"/>
      <c r="F2" s="52"/>
      <c r="G2" s="52"/>
      <c r="H2" s="52"/>
      <c r="I2" s="52"/>
      <c r="J2" s="52"/>
      <c r="K2" s="52"/>
      <c r="L2" s="52"/>
      <c r="M2" s="52"/>
      <c r="N2" s="52"/>
      <c r="O2" s="52"/>
    </row>
    <row r="3" spans="1:15">
      <c r="B3" s="32"/>
      <c r="C3" s="32"/>
      <c r="D3" s="32"/>
      <c r="E3" s="32"/>
      <c r="F3" s="32"/>
      <c r="G3" s="32"/>
      <c r="H3" s="32"/>
      <c r="I3" s="32"/>
      <c r="J3" s="32"/>
      <c r="K3" s="32"/>
      <c r="L3" s="32"/>
      <c r="M3" s="32"/>
      <c r="N3" s="32"/>
      <c r="O3" s="32"/>
    </row>
    <row r="4" spans="1:15">
      <c r="B4" s="33"/>
      <c r="C4" s="32"/>
      <c r="D4" s="32"/>
      <c r="E4" s="32"/>
      <c r="F4" s="32"/>
      <c r="G4" s="32"/>
      <c r="H4" s="32"/>
      <c r="I4" s="32"/>
      <c r="J4" s="32"/>
      <c r="K4" s="32"/>
      <c r="L4" s="32"/>
      <c r="M4" s="32"/>
      <c r="N4" s="32"/>
      <c r="O4" s="32"/>
    </row>
    <row r="5" spans="1:15">
      <c r="B5" s="85" t="s">
        <v>91</v>
      </c>
      <c r="C5" s="52"/>
      <c r="D5" s="52"/>
      <c r="E5" s="52"/>
      <c r="F5" s="52"/>
      <c r="G5" s="52"/>
      <c r="H5" s="52"/>
      <c r="I5" s="52"/>
      <c r="J5" s="52"/>
      <c r="K5" s="52"/>
      <c r="L5" s="52"/>
      <c r="M5" s="52"/>
      <c r="N5" s="52"/>
      <c r="O5" s="52"/>
    </row>
    <row r="6" spans="1:15">
      <c r="B6" s="85" t="s">
        <v>92</v>
      </c>
      <c r="C6" s="52"/>
      <c r="D6" s="52"/>
      <c r="E6" s="52"/>
      <c r="F6" s="52"/>
      <c r="G6" s="52"/>
      <c r="H6" s="52"/>
      <c r="I6" s="52"/>
      <c r="J6" s="52"/>
      <c r="K6" s="52"/>
      <c r="L6" s="52"/>
      <c r="M6" s="52"/>
      <c r="N6" s="52"/>
      <c r="O6" s="52"/>
    </row>
    <row r="7" spans="1:15">
      <c r="B7" s="85" t="s">
        <v>93</v>
      </c>
      <c r="C7" s="52"/>
      <c r="D7" s="52"/>
      <c r="E7" s="52"/>
      <c r="F7" s="52"/>
      <c r="G7" s="52"/>
      <c r="H7" s="52"/>
      <c r="I7" s="52"/>
      <c r="J7" s="52"/>
      <c r="K7" s="52"/>
      <c r="L7" s="52"/>
      <c r="M7" s="52"/>
      <c r="N7" s="52"/>
      <c r="O7" s="52"/>
    </row>
    <row r="8" spans="1:15">
      <c r="B8" s="32"/>
      <c r="C8" s="32"/>
      <c r="D8" s="32"/>
      <c r="E8" s="32"/>
      <c r="F8" s="32"/>
      <c r="G8" s="32"/>
      <c r="H8" s="32"/>
      <c r="I8" s="32"/>
      <c r="J8" s="32"/>
      <c r="K8" s="32"/>
      <c r="L8" s="32"/>
      <c r="M8" s="32"/>
      <c r="N8" s="32"/>
      <c r="O8" s="32"/>
    </row>
    <row r="9" spans="1:15">
      <c r="B9" s="86" t="s">
        <v>94</v>
      </c>
      <c r="C9" s="52"/>
      <c r="D9" s="52"/>
      <c r="E9" s="52"/>
      <c r="F9" s="52"/>
      <c r="G9" s="52"/>
      <c r="H9" s="52"/>
      <c r="I9" s="52"/>
      <c r="J9" s="52"/>
      <c r="K9" s="52"/>
      <c r="L9" s="52"/>
      <c r="M9" s="52"/>
      <c r="N9" s="52"/>
      <c r="O9" s="52"/>
    </row>
    <row r="12" spans="1:15" ht="74.25" customHeight="1">
      <c r="A12" s="34" t="s">
        <v>73</v>
      </c>
      <c r="B12" s="83" t="s">
        <v>120</v>
      </c>
      <c r="C12" s="55"/>
      <c r="D12" s="55"/>
      <c r="E12" s="55"/>
      <c r="F12" s="55"/>
      <c r="G12" s="55"/>
      <c r="H12" s="55"/>
      <c r="I12" s="55"/>
      <c r="J12" s="55"/>
      <c r="K12" s="55"/>
      <c r="L12" s="55"/>
      <c r="M12" s="55"/>
      <c r="N12" s="55"/>
      <c r="O12" s="56"/>
    </row>
    <row r="14" spans="1:15">
      <c r="B14" s="35" t="s">
        <v>95</v>
      </c>
      <c r="C14" t="s">
        <v>114</v>
      </c>
      <c r="D14" s="40">
        <f>10^2/150</f>
        <v>0.66666666666666663</v>
      </c>
      <c r="E14" t="s">
        <v>115</v>
      </c>
    </row>
    <row r="15" spans="1:15" ht="15" customHeight="1">
      <c r="D15" t="s">
        <v>117</v>
      </c>
      <c r="E15" t="s">
        <v>116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2:O12"/>
    <mergeCell ref="B2:O2"/>
    <mergeCell ref="B5:O5"/>
    <mergeCell ref="B6:O6"/>
    <mergeCell ref="B7:O7"/>
    <mergeCell ref="B9:O9"/>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Z1000"/>
  <sheetViews>
    <sheetView topLeftCell="B1" workbookViewId="0"/>
  </sheetViews>
  <sheetFormatPr baseColWidth="10" defaultColWidth="14.42578125" defaultRowHeight="15" customHeight="1"/>
  <cols>
    <col min="1" max="26" width="10.7109375" customWidth="1"/>
  </cols>
  <sheetData>
    <row r="2" spans="1:26" ht="69.75" customHeight="1">
      <c r="B2" s="90" t="s">
        <v>96</v>
      </c>
      <c r="C2" s="52"/>
      <c r="D2" s="52"/>
      <c r="E2" s="52"/>
      <c r="F2" s="52"/>
      <c r="G2" s="52"/>
      <c r="H2" s="52"/>
      <c r="I2" s="52"/>
      <c r="J2" s="52"/>
      <c r="K2" s="52"/>
      <c r="L2" s="52"/>
      <c r="M2" s="52"/>
      <c r="N2" s="52"/>
      <c r="O2" s="52"/>
    </row>
    <row r="3" spans="1:26">
      <c r="B3" s="36"/>
    </row>
    <row r="4" spans="1:26" ht="19.5" customHeight="1">
      <c r="A4" s="3"/>
      <c r="B4" s="36"/>
      <c r="C4" s="3"/>
      <c r="D4" s="3"/>
      <c r="E4" s="91" t="s">
        <v>97</v>
      </c>
      <c r="F4" s="89"/>
      <c r="G4" s="91" t="s">
        <v>98</v>
      </c>
      <c r="H4" s="89"/>
      <c r="I4" s="91" t="s">
        <v>99</v>
      </c>
      <c r="J4" s="89"/>
      <c r="K4" s="92" t="s">
        <v>100</v>
      </c>
      <c r="L4" s="66"/>
      <c r="M4" s="66"/>
      <c r="N4" s="67"/>
      <c r="O4" s="3"/>
      <c r="P4" s="3"/>
      <c r="Q4" s="3"/>
      <c r="R4" s="3"/>
      <c r="S4" s="3"/>
      <c r="T4" s="3"/>
      <c r="U4" s="3"/>
      <c r="V4" s="3"/>
      <c r="W4" s="3"/>
      <c r="X4" s="3"/>
      <c r="Y4" s="3"/>
      <c r="Z4" s="3"/>
    </row>
    <row r="5" spans="1:26">
      <c r="A5" s="3"/>
      <c r="B5" s="93" t="s">
        <v>101</v>
      </c>
      <c r="C5" s="88"/>
      <c r="D5" s="89"/>
      <c r="E5" s="37" t="s">
        <v>6</v>
      </c>
      <c r="F5" s="37" t="s">
        <v>102</v>
      </c>
      <c r="G5" s="37" t="s">
        <v>103</v>
      </c>
      <c r="H5" s="37" t="s">
        <v>104</v>
      </c>
      <c r="I5" s="91" t="s">
        <v>105</v>
      </c>
      <c r="J5" s="89"/>
      <c r="K5" s="70"/>
      <c r="L5" s="71"/>
      <c r="M5" s="71"/>
      <c r="N5" s="72"/>
      <c r="O5" s="3"/>
      <c r="P5" s="3"/>
      <c r="Q5" s="3"/>
      <c r="R5" s="3"/>
      <c r="S5" s="3"/>
      <c r="T5" s="3"/>
      <c r="U5" s="3"/>
      <c r="V5" s="3"/>
      <c r="W5" s="3"/>
      <c r="X5" s="3"/>
      <c r="Y5" s="3"/>
      <c r="Z5" s="3"/>
    </row>
    <row r="6" spans="1:26" ht="45.75" customHeight="1">
      <c r="B6" s="87" t="s">
        <v>106</v>
      </c>
      <c r="C6" s="88"/>
      <c r="D6" s="89"/>
      <c r="E6" s="38"/>
      <c r="F6" s="38"/>
      <c r="G6" s="38"/>
      <c r="H6" s="38"/>
      <c r="I6" s="95"/>
      <c r="J6" s="89"/>
      <c r="K6" s="94"/>
      <c r="L6" s="88"/>
      <c r="M6" s="88"/>
      <c r="N6" s="89"/>
    </row>
    <row r="7" spans="1:26" ht="60.75" customHeight="1">
      <c r="B7" s="87" t="s">
        <v>107</v>
      </c>
      <c r="C7" s="88"/>
      <c r="D7" s="89"/>
      <c r="E7" s="38"/>
      <c r="F7" s="38"/>
      <c r="G7" s="38"/>
      <c r="H7" s="38"/>
      <c r="I7" s="95"/>
      <c r="J7" s="89"/>
      <c r="K7" s="94"/>
      <c r="L7" s="88"/>
      <c r="M7" s="88"/>
      <c r="N7" s="89"/>
    </row>
    <row r="8" spans="1:26" ht="30.75" customHeight="1">
      <c r="B8" s="87" t="s">
        <v>108</v>
      </c>
      <c r="C8" s="88"/>
      <c r="D8" s="89"/>
      <c r="E8" s="38"/>
      <c r="F8" s="38"/>
      <c r="G8" s="38"/>
      <c r="H8" s="38"/>
      <c r="I8" s="95"/>
      <c r="J8" s="89"/>
      <c r="K8" s="94"/>
      <c r="L8" s="88"/>
      <c r="M8" s="88"/>
      <c r="N8" s="89"/>
    </row>
    <row r="9" spans="1:26" ht="75.75" customHeight="1">
      <c r="B9" s="87" t="s">
        <v>109</v>
      </c>
      <c r="C9" s="88"/>
      <c r="D9" s="89"/>
      <c r="E9" s="38"/>
      <c r="F9" s="38"/>
      <c r="G9" s="38"/>
      <c r="H9" s="38"/>
      <c r="I9" s="95"/>
      <c r="J9" s="89"/>
      <c r="K9" s="94"/>
      <c r="L9" s="88"/>
      <c r="M9" s="88"/>
      <c r="N9" s="89"/>
    </row>
    <row r="10" spans="1:26" ht="60.75" customHeight="1">
      <c r="B10" s="87" t="s">
        <v>110</v>
      </c>
      <c r="C10" s="88"/>
      <c r="D10" s="89"/>
      <c r="E10" s="38"/>
      <c r="F10" s="38"/>
      <c r="G10" s="38"/>
      <c r="H10" s="38"/>
      <c r="I10" s="95"/>
      <c r="J10" s="89"/>
      <c r="K10" s="94"/>
      <c r="L10" s="88"/>
      <c r="M10" s="88"/>
      <c r="N10" s="89"/>
    </row>
    <row r="11" spans="1:26" ht="30.75" customHeight="1">
      <c r="B11" s="87" t="s">
        <v>111</v>
      </c>
      <c r="C11" s="88"/>
      <c r="D11" s="89"/>
      <c r="E11" s="38"/>
      <c r="F11" s="38"/>
      <c r="G11" s="38"/>
      <c r="H11" s="38"/>
      <c r="I11" s="95"/>
      <c r="J11" s="89"/>
      <c r="K11" s="94"/>
      <c r="L11" s="88"/>
      <c r="M11" s="88"/>
      <c r="N11" s="89"/>
    </row>
    <row r="12" spans="1:26">
      <c r="B12" s="87" t="s">
        <v>112</v>
      </c>
      <c r="C12" s="88"/>
      <c r="D12" s="89"/>
      <c r="E12" s="38"/>
      <c r="F12" s="38"/>
      <c r="G12" s="38"/>
      <c r="H12" s="38"/>
      <c r="I12" s="95"/>
      <c r="J12" s="89"/>
      <c r="K12" s="94"/>
      <c r="L12" s="88"/>
      <c r="M12" s="88"/>
      <c r="N12" s="89"/>
    </row>
    <row r="13" spans="1:26">
      <c r="B13" s="87" t="s">
        <v>113</v>
      </c>
      <c r="C13" s="88"/>
      <c r="D13" s="89"/>
      <c r="E13" s="38"/>
      <c r="F13" s="38"/>
      <c r="G13" s="38"/>
      <c r="H13" s="38"/>
      <c r="I13" s="95"/>
      <c r="J13" s="89"/>
      <c r="K13" s="94"/>
      <c r="L13" s="88"/>
      <c r="M13" s="88"/>
      <c r="N13" s="89"/>
    </row>
    <row r="14" spans="1:26">
      <c r="B14" s="3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K11:N11"/>
    <mergeCell ref="K12:N12"/>
    <mergeCell ref="K13:N13"/>
    <mergeCell ref="I5:J5"/>
    <mergeCell ref="I6:J6"/>
    <mergeCell ref="I7:J7"/>
    <mergeCell ref="K7:N7"/>
    <mergeCell ref="I8:J8"/>
    <mergeCell ref="K8:N8"/>
    <mergeCell ref="K9:N9"/>
    <mergeCell ref="B11:D11"/>
    <mergeCell ref="B12:D12"/>
    <mergeCell ref="B13:D13"/>
    <mergeCell ref="B2:O2"/>
    <mergeCell ref="E4:F4"/>
    <mergeCell ref="G4:H4"/>
    <mergeCell ref="I4:J4"/>
    <mergeCell ref="K4:N5"/>
    <mergeCell ref="B5:D5"/>
    <mergeCell ref="K6:N6"/>
    <mergeCell ref="I9:J9"/>
    <mergeCell ref="I10:J10"/>
    <mergeCell ref="I11:J11"/>
    <mergeCell ref="I12:J12"/>
    <mergeCell ref="I13:J13"/>
    <mergeCell ref="K10:N10"/>
    <mergeCell ref="B6:D6"/>
    <mergeCell ref="B7:D7"/>
    <mergeCell ref="B8:D8"/>
    <mergeCell ref="B9:D9"/>
    <mergeCell ref="B10:D10"/>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E872-F421-4EB3-A39E-54D7B70B9562}">
  <dimension ref="A1"/>
  <sheetViews>
    <sheetView workbookViewId="0"/>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1" sqref="C21"/>
    </sheetView>
  </sheetViews>
  <sheetFormatPr baseColWidth="10" defaultColWidth="14.42578125" defaultRowHeight="15" customHeight="1"/>
  <cols>
    <col min="1" max="13" width="11.42578125" customWidth="1"/>
    <col min="14" max="26" width="10.7109375" customWidth="1"/>
  </cols>
  <sheetData>
    <row r="1" spans="1:26">
      <c r="A1" s="3"/>
      <c r="B1" s="3"/>
      <c r="C1" s="3"/>
      <c r="D1" s="3"/>
      <c r="E1" s="3"/>
      <c r="F1" s="3"/>
      <c r="G1" s="3"/>
      <c r="H1" s="3"/>
      <c r="I1" s="3"/>
      <c r="J1" s="3"/>
      <c r="K1" s="3"/>
      <c r="L1" s="3"/>
      <c r="M1" s="3"/>
      <c r="N1" s="3"/>
      <c r="O1" s="3"/>
      <c r="P1" s="3"/>
      <c r="Q1" s="3"/>
      <c r="R1" s="3"/>
      <c r="S1" s="3"/>
      <c r="T1" s="3"/>
      <c r="U1" s="3"/>
      <c r="V1" s="3"/>
      <c r="W1" s="3"/>
      <c r="X1" s="3"/>
      <c r="Y1" s="3"/>
      <c r="Z1" s="3"/>
    </row>
    <row r="2" spans="1:26" ht="36.75" customHeight="1">
      <c r="A2" s="3"/>
      <c r="B2" s="53" t="s">
        <v>3</v>
      </c>
      <c r="C2" s="52"/>
      <c r="D2" s="52"/>
      <c r="E2" s="52"/>
      <c r="F2" s="52"/>
      <c r="G2" s="52"/>
      <c r="H2" s="52"/>
      <c r="I2" s="52"/>
      <c r="J2" s="52"/>
      <c r="K2" s="52"/>
      <c r="L2" s="52"/>
      <c r="M2" s="52"/>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3"/>
      <c r="C4" s="3"/>
      <c r="D4" s="3"/>
      <c r="E4" s="3"/>
      <c r="F4" s="3"/>
      <c r="G4" s="3"/>
      <c r="H4" s="3"/>
      <c r="I4" s="3"/>
      <c r="J4" s="3"/>
      <c r="K4" s="3"/>
      <c r="L4" s="3"/>
      <c r="M4" s="3"/>
      <c r="N4" s="3"/>
      <c r="O4" s="3"/>
      <c r="P4" s="3"/>
      <c r="Q4" s="3"/>
      <c r="R4" s="3"/>
      <c r="S4" s="3"/>
      <c r="T4" s="3"/>
      <c r="U4" s="3"/>
      <c r="V4" s="3"/>
      <c r="W4" s="3"/>
      <c r="X4" s="3"/>
      <c r="Y4" s="3"/>
      <c r="Z4" s="3"/>
    </row>
    <row r="5" spans="1:26">
      <c r="A5" s="3"/>
      <c r="B5" s="4"/>
      <c r="C5" s="54" t="s">
        <v>4</v>
      </c>
      <c r="D5" s="55"/>
      <c r="E5" s="56"/>
      <c r="F5" s="3"/>
      <c r="G5" s="3"/>
      <c r="H5" s="3"/>
      <c r="I5" s="3"/>
      <c r="J5" s="3"/>
      <c r="K5" s="3"/>
      <c r="L5" s="3"/>
      <c r="M5" s="3"/>
      <c r="N5" s="3"/>
      <c r="O5" s="3"/>
      <c r="P5" s="3"/>
      <c r="Q5" s="3"/>
      <c r="R5" s="3"/>
      <c r="S5" s="3"/>
      <c r="T5" s="3"/>
      <c r="U5" s="3"/>
      <c r="V5" s="3"/>
      <c r="W5" s="3"/>
      <c r="X5" s="3"/>
      <c r="Y5" s="3"/>
      <c r="Z5" s="3"/>
    </row>
    <row r="6" spans="1:26">
      <c r="A6" s="3"/>
      <c r="B6" s="5" t="s">
        <v>5</v>
      </c>
      <c r="C6" s="5" t="s">
        <v>6</v>
      </c>
      <c r="D6" s="5" t="s">
        <v>7</v>
      </c>
      <c r="E6" s="5" t="s">
        <v>8</v>
      </c>
      <c r="F6" s="3"/>
      <c r="G6" s="3"/>
      <c r="H6" s="3"/>
      <c r="I6" s="3"/>
      <c r="J6" s="3"/>
      <c r="K6" s="3"/>
      <c r="L6" s="3"/>
      <c r="M6" s="3"/>
      <c r="N6" s="3"/>
      <c r="O6" s="3"/>
      <c r="P6" s="3"/>
      <c r="Q6" s="3"/>
      <c r="R6" s="3"/>
      <c r="S6" s="3"/>
      <c r="T6" s="3"/>
      <c r="U6" s="3"/>
      <c r="V6" s="3"/>
      <c r="W6" s="3"/>
      <c r="X6" s="3"/>
      <c r="Y6" s="3"/>
      <c r="Z6" s="3"/>
    </row>
    <row r="7" spans="1:26">
      <c r="A7" s="3"/>
      <c r="B7" s="6">
        <v>1</v>
      </c>
      <c r="C7" s="7">
        <v>10.02</v>
      </c>
      <c r="D7" s="7">
        <v>11.5</v>
      </c>
      <c r="E7" s="7">
        <v>10</v>
      </c>
      <c r="F7" s="3"/>
      <c r="G7" s="3"/>
      <c r="H7" s="3"/>
      <c r="I7" s="3"/>
      <c r="J7" s="3"/>
      <c r="K7" s="3"/>
      <c r="L7" s="3"/>
      <c r="M7" s="3"/>
      <c r="N7" s="3"/>
      <c r="O7" s="3"/>
      <c r="P7" s="3"/>
      <c r="Q7" s="3"/>
      <c r="R7" s="3"/>
      <c r="S7" s="3"/>
      <c r="T7" s="3"/>
      <c r="U7" s="3"/>
      <c r="V7" s="3"/>
      <c r="W7" s="3"/>
      <c r="X7" s="3"/>
      <c r="Y7" s="3"/>
      <c r="Z7" s="3"/>
    </row>
    <row r="8" spans="1:26">
      <c r="A8" s="3"/>
      <c r="B8" s="6">
        <v>2</v>
      </c>
      <c r="C8" s="7">
        <v>10.96</v>
      </c>
      <c r="D8" s="7">
        <v>11.53</v>
      </c>
      <c r="E8" s="7">
        <v>10.029999999999999</v>
      </c>
      <c r="F8" s="3"/>
      <c r="G8" s="3"/>
      <c r="H8" s="3"/>
      <c r="I8" s="3"/>
      <c r="J8" s="3"/>
      <c r="K8" s="3"/>
      <c r="L8" s="3"/>
      <c r="M8" s="3"/>
      <c r="N8" s="3"/>
      <c r="O8" s="3"/>
      <c r="P8" s="3"/>
      <c r="Q8" s="3"/>
      <c r="R8" s="3"/>
      <c r="S8" s="3"/>
      <c r="T8" s="3"/>
      <c r="U8" s="3"/>
      <c r="V8" s="3"/>
      <c r="W8" s="3"/>
      <c r="X8" s="3"/>
      <c r="Y8" s="3"/>
      <c r="Z8" s="3"/>
    </row>
    <row r="9" spans="1:26">
      <c r="A9" s="3"/>
      <c r="B9" s="6">
        <v>3</v>
      </c>
      <c r="C9" s="7">
        <v>11.2</v>
      </c>
      <c r="D9" s="7">
        <v>11.52</v>
      </c>
      <c r="E9" s="7">
        <v>10.02</v>
      </c>
      <c r="F9" s="3"/>
      <c r="G9" s="3"/>
      <c r="H9" s="3"/>
      <c r="I9" s="3"/>
      <c r="J9" s="3"/>
      <c r="K9" s="3"/>
      <c r="L9" s="3"/>
      <c r="M9" s="3"/>
      <c r="N9" s="3"/>
      <c r="O9" s="3"/>
      <c r="P9" s="3"/>
      <c r="Q9" s="3"/>
      <c r="R9" s="3"/>
      <c r="S9" s="3"/>
      <c r="T9" s="3"/>
      <c r="U9" s="3"/>
      <c r="V9" s="3"/>
      <c r="W9" s="3"/>
      <c r="X9" s="3"/>
      <c r="Y9" s="3"/>
      <c r="Z9" s="3"/>
    </row>
    <row r="10" spans="1:26">
      <c r="A10" s="3"/>
      <c r="B10" s="6">
        <v>4</v>
      </c>
      <c r="C10" s="7">
        <v>9.39</v>
      </c>
      <c r="D10" s="7">
        <v>11.47</v>
      </c>
      <c r="E10" s="7">
        <v>9.93</v>
      </c>
      <c r="F10" s="3"/>
      <c r="G10" s="3"/>
      <c r="H10" s="3"/>
      <c r="I10" s="3"/>
      <c r="J10" s="3"/>
      <c r="K10" s="3"/>
      <c r="L10" s="3"/>
      <c r="M10" s="3"/>
      <c r="N10" s="3"/>
      <c r="O10" s="3"/>
      <c r="P10" s="3"/>
      <c r="Q10" s="3"/>
      <c r="R10" s="3"/>
      <c r="S10" s="3"/>
      <c r="T10" s="3"/>
      <c r="U10" s="3"/>
      <c r="V10" s="3"/>
      <c r="W10" s="3"/>
      <c r="X10" s="3"/>
      <c r="Y10" s="3"/>
      <c r="Z10" s="3"/>
    </row>
    <row r="11" spans="1:26">
      <c r="A11" s="3"/>
      <c r="B11" s="6">
        <v>5</v>
      </c>
      <c r="C11" s="7">
        <v>10.5</v>
      </c>
      <c r="D11" s="7">
        <v>11.42</v>
      </c>
      <c r="E11" s="7">
        <v>9.92</v>
      </c>
      <c r="F11" s="3"/>
      <c r="G11" s="3"/>
      <c r="H11" s="3"/>
      <c r="I11" s="3"/>
      <c r="J11" s="3"/>
      <c r="K11" s="3"/>
      <c r="L11" s="3"/>
      <c r="M11" s="3"/>
      <c r="N11" s="3"/>
      <c r="O11" s="3"/>
      <c r="P11" s="3"/>
      <c r="Q11" s="3"/>
      <c r="R11" s="3"/>
      <c r="S11" s="3"/>
      <c r="T11" s="3"/>
      <c r="U11" s="3"/>
      <c r="V11" s="3"/>
      <c r="W11" s="3"/>
      <c r="X11" s="3"/>
      <c r="Y11" s="3"/>
      <c r="Z11" s="3"/>
    </row>
    <row r="12" spans="1:26">
      <c r="A12" s="3"/>
      <c r="B12" s="6">
        <v>6</v>
      </c>
      <c r="C12" s="7">
        <v>10.94</v>
      </c>
      <c r="D12" s="7">
        <v>11.51</v>
      </c>
      <c r="E12" s="7">
        <v>10.01</v>
      </c>
      <c r="F12" s="3"/>
      <c r="G12" s="3"/>
      <c r="H12" s="3"/>
      <c r="I12" s="3"/>
      <c r="J12" s="3"/>
      <c r="K12" s="3"/>
      <c r="L12" s="3"/>
      <c r="M12" s="3"/>
      <c r="N12" s="3"/>
      <c r="O12" s="3"/>
      <c r="P12" s="3"/>
      <c r="Q12" s="3"/>
      <c r="R12" s="3"/>
      <c r="S12" s="3"/>
      <c r="T12" s="3"/>
      <c r="U12" s="3"/>
      <c r="V12" s="3"/>
      <c r="W12" s="3"/>
      <c r="X12" s="3"/>
      <c r="Y12" s="3"/>
      <c r="Z12" s="3"/>
    </row>
    <row r="13" spans="1:26">
      <c r="A13" s="3"/>
      <c r="B13" s="6">
        <v>7</v>
      </c>
      <c r="C13" s="7">
        <v>9.02</v>
      </c>
      <c r="D13" s="7">
        <v>11.58</v>
      </c>
      <c r="E13" s="7">
        <v>10.08</v>
      </c>
      <c r="F13" s="3"/>
      <c r="G13" s="3"/>
      <c r="H13" s="3"/>
      <c r="I13" s="3"/>
      <c r="J13" s="3"/>
      <c r="K13" s="3"/>
      <c r="L13" s="3"/>
      <c r="M13" s="3"/>
      <c r="N13" s="3"/>
      <c r="O13" s="3"/>
      <c r="P13" s="3"/>
      <c r="Q13" s="3"/>
      <c r="R13" s="3"/>
      <c r="S13" s="3"/>
      <c r="T13" s="3"/>
      <c r="U13" s="3"/>
      <c r="V13" s="3"/>
      <c r="W13" s="3"/>
      <c r="X13" s="3"/>
      <c r="Y13" s="3"/>
      <c r="Z13" s="3"/>
    </row>
    <row r="14" spans="1:26">
      <c r="A14" s="3"/>
      <c r="B14" s="6">
        <v>8</v>
      </c>
      <c r="C14" s="7">
        <v>9.4700000000000006</v>
      </c>
      <c r="D14" s="7">
        <v>11.5</v>
      </c>
      <c r="E14" s="7">
        <v>10</v>
      </c>
      <c r="F14" s="3"/>
      <c r="G14" s="3"/>
      <c r="H14" s="3"/>
      <c r="I14" s="3"/>
      <c r="J14" s="3"/>
      <c r="K14" s="3"/>
      <c r="L14" s="3"/>
      <c r="M14" s="3"/>
      <c r="N14" s="3"/>
      <c r="O14" s="3"/>
      <c r="P14" s="3"/>
      <c r="Q14" s="3"/>
      <c r="R14" s="3"/>
      <c r="S14" s="3"/>
      <c r="T14" s="3"/>
      <c r="U14" s="3"/>
      <c r="V14" s="3"/>
      <c r="W14" s="3"/>
      <c r="X14" s="3"/>
      <c r="Y14" s="3"/>
      <c r="Z14" s="3"/>
    </row>
    <row r="15" spans="1:26">
      <c r="A15" s="3"/>
      <c r="B15" s="6">
        <v>9</v>
      </c>
      <c r="C15" s="7">
        <v>10.08</v>
      </c>
      <c r="D15" s="7">
        <v>11.43</v>
      </c>
      <c r="E15" s="7">
        <v>9.9700000000000006</v>
      </c>
      <c r="F15" s="3"/>
      <c r="G15" s="3"/>
      <c r="H15" s="3"/>
      <c r="I15" s="3"/>
      <c r="J15" s="3"/>
      <c r="K15" s="3"/>
      <c r="L15" s="3"/>
      <c r="M15" s="3"/>
      <c r="N15" s="3"/>
      <c r="O15" s="3"/>
      <c r="P15" s="3"/>
      <c r="Q15" s="3"/>
      <c r="R15" s="3"/>
      <c r="S15" s="3"/>
      <c r="T15" s="3"/>
      <c r="U15" s="3"/>
      <c r="V15" s="3"/>
      <c r="W15" s="3"/>
      <c r="X15" s="3"/>
      <c r="Y15" s="3"/>
      <c r="Z15" s="3"/>
    </row>
    <row r="16" spans="1:26">
      <c r="A16" s="3"/>
      <c r="B16" s="6">
        <v>10</v>
      </c>
      <c r="C16" s="7">
        <v>9.32</v>
      </c>
      <c r="D16" s="7">
        <v>11.48</v>
      </c>
      <c r="E16" s="7">
        <v>9.98</v>
      </c>
      <c r="F16" s="3"/>
      <c r="G16" s="3"/>
      <c r="H16" s="3"/>
      <c r="I16" s="3"/>
      <c r="J16" s="3"/>
      <c r="K16" s="3"/>
      <c r="L16" s="3"/>
      <c r="M16" s="3"/>
      <c r="N16" s="3"/>
      <c r="O16" s="3"/>
      <c r="P16" s="3"/>
      <c r="Q16" s="3"/>
      <c r="R16" s="3"/>
      <c r="S16" s="3"/>
      <c r="T16" s="3"/>
      <c r="U16" s="3"/>
      <c r="V16" s="3"/>
      <c r="W16" s="3"/>
      <c r="X16" s="3"/>
      <c r="Y16" s="3"/>
      <c r="Z16" s="3"/>
    </row>
    <row r="17" spans="1:26">
      <c r="A17" s="3"/>
      <c r="B17" s="5" t="s">
        <v>9</v>
      </c>
      <c r="C17" s="8">
        <f>MAX(C7:C16)</f>
        <v>11.2</v>
      </c>
      <c r="D17" s="8">
        <f>MAX(D7:D16)</f>
        <v>11.58</v>
      </c>
      <c r="E17" s="8">
        <f t="shared" ref="E17" si="0">MAX(E7:E16)</f>
        <v>10.08</v>
      </c>
      <c r="F17" s="3"/>
      <c r="G17" s="3"/>
      <c r="H17" s="3"/>
      <c r="I17" s="3"/>
      <c r="J17" s="3"/>
      <c r="K17" s="3"/>
      <c r="L17" s="3"/>
      <c r="M17" s="3"/>
      <c r="N17" s="3"/>
      <c r="O17" s="3"/>
      <c r="P17" s="3"/>
      <c r="Q17" s="3"/>
      <c r="R17" s="3"/>
      <c r="S17" s="3"/>
      <c r="T17" s="3"/>
      <c r="U17" s="3"/>
      <c r="V17" s="3"/>
      <c r="W17" s="3"/>
      <c r="X17" s="3"/>
      <c r="Y17" s="3"/>
      <c r="Z17" s="3"/>
    </row>
    <row r="18" spans="1:26">
      <c r="A18" s="3"/>
      <c r="B18" s="5" t="s">
        <v>10</v>
      </c>
      <c r="C18" s="8">
        <f>AVERAGE(C7:C16)</f>
        <v>10.09</v>
      </c>
      <c r="D18" s="8">
        <f t="shared" ref="D18:E18" si="1">AVERAGE(D7:D16)</f>
        <v>11.494000000000002</v>
      </c>
      <c r="E18" s="8">
        <f t="shared" si="1"/>
        <v>9.9940000000000015</v>
      </c>
      <c r="F18" s="3"/>
      <c r="G18" s="3"/>
      <c r="H18" s="3"/>
      <c r="I18" s="3"/>
      <c r="J18" s="3"/>
      <c r="K18" s="3"/>
      <c r="L18" s="3"/>
      <c r="M18" s="3"/>
      <c r="N18" s="3"/>
      <c r="O18" s="3"/>
      <c r="P18" s="3"/>
      <c r="Q18" s="3"/>
      <c r="R18" s="3"/>
      <c r="S18" s="3"/>
      <c r="T18" s="3"/>
      <c r="U18" s="3"/>
      <c r="V18" s="3"/>
      <c r="W18" s="3"/>
      <c r="X18" s="3"/>
      <c r="Y18" s="3"/>
      <c r="Z18" s="3"/>
    </row>
    <row r="19" spans="1:26">
      <c r="A19" s="3"/>
      <c r="B19" s="5" t="s">
        <v>11</v>
      </c>
      <c r="C19" s="8">
        <f>MIN(C7:C16)</f>
        <v>9.02</v>
      </c>
      <c r="D19" s="8">
        <f t="shared" ref="D19:E19" si="2">MIN(D7:D16)</f>
        <v>11.42</v>
      </c>
      <c r="E19" s="8">
        <f t="shared" si="2"/>
        <v>9.92</v>
      </c>
      <c r="F19" s="3"/>
      <c r="G19" s="3"/>
      <c r="H19" s="3"/>
      <c r="I19" s="3"/>
      <c r="J19" s="3"/>
      <c r="K19" s="3"/>
      <c r="L19" s="3"/>
      <c r="M19" s="3"/>
      <c r="N19" s="3"/>
      <c r="O19" s="3"/>
      <c r="P19" s="3"/>
      <c r="Q19" s="3"/>
      <c r="R19" s="3"/>
      <c r="S19" s="3"/>
      <c r="T19" s="3"/>
      <c r="U19" s="3"/>
      <c r="V19" s="3"/>
      <c r="W19" s="3"/>
      <c r="X19" s="3"/>
      <c r="Y19" s="3"/>
      <c r="Z19" s="3"/>
    </row>
    <row r="20" spans="1:26">
      <c r="A20" s="3"/>
      <c r="B20" s="5" t="s">
        <v>12</v>
      </c>
      <c r="C20" s="8" t="e">
        <f>_xlfn.MODE.SNGL(C7:C16)</f>
        <v>#N/A</v>
      </c>
      <c r="D20" s="8">
        <f>_xlfn.MODE.SNGL(D7:D16)</f>
        <v>11.5</v>
      </c>
      <c r="E20" s="8">
        <f>_xlfn.MODE.SNGL(E7:E16)</f>
        <v>10</v>
      </c>
      <c r="F20" s="3"/>
      <c r="G20" s="3"/>
      <c r="H20" s="3"/>
      <c r="I20" s="3"/>
      <c r="J20" s="3"/>
      <c r="K20" s="3"/>
      <c r="L20" s="3"/>
      <c r="M20" s="3"/>
      <c r="N20" s="3"/>
      <c r="O20" s="3"/>
      <c r="P20" s="3"/>
      <c r="Q20" s="3"/>
      <c r="R20" s="3"/>
      <c r="S20" s="3"/>
      <c r="T20" s="3"/>
      <c r="U20" s="3"/>
      <c r="V20" s="3"/>
      <c r="W20" s="3"/>
      <c r="X20" s="3"/>
      <c r="Y20" s="3"/>
      <c r="Z20" s="3"/>
    </row>
    <row r="21" spans="1:26" ht="15.75" customHeight="1">
      <c r="A21" s="3"/>
      <c r="B21" s="5" t="s">
        <v>13</v>
      </c>
      <c r="C21" s="8">
        <f>_xlfn.STDEV.S(C7:C16)</f>
        <v>0.78150851278508493</v>
      </c>
      <c r="D21" s="8">
        <f>_xlfn.STDEV.S(D7:D16)</f>
        <v>4.7187568984496969E-2</v>
      </c>
      <c r="E21" s="8">
        <f>_xlfn.STDEV.S(E7:E16)</f>
        <v>4.7187568984496969E-2</v>
      </c>
      <c r="F21" s="3"/>
      <c r="G21" s="3"/>
      <c r="H21" s="3"/>
      <c r="I21" s="3"/>
      <c r="J21" s="3"/>
      <c r="K21" s="3"/>
      <c r="L21" s="3"/>
      <c r="M21" s="3"/>
      <c r="N21" s="3"/>
      <c r="O21" s="3"/>
      <c r="P21" s="3"/>
      <c r="Q21" s="3"/>
      <c r="R21" s="3"/>
      <c r="S21" s="3"/>
      <c r="T21" s="3"/>
      <c r="U21" s="3"/>
      <c r="V21" s="3"/>
      <c r="W21" s="3"/>
      <c r="X21" s="3"/>
      <c r="Y21" s="3"/>
      <c r="Z21" s="3"/>
    </row>
    <row r="22" spans="1:26" ht="15.75" customHeight="1">
      <c r="A22" s="3"/>
      <c r="B22" s="5" t="s">
        <v>14</v>
      </c>
      <c r="C22" s="8">
        <f>C21^2</f>
        <v>0.61075555555555527</v>
      </c>
      <c r="D22" s="41">
        <f>D21^2</f>
        <v>2.2266666666666602E-3</v>
      </c>
      <c r="E22" s="41">
        <f t="shared" ref="E22" si="3">E21^2</f>
        <v>2.2266666666666602E-3</v>
      </c>
      <c r="F22" s="3"/>
      <c r="G22" s="3"/>
      <c r="H22" s="3"/>
      <c r="I22" s="3"/>
      <c r="J22" s="3"/>
      <c r="K22" s="3"/>
      <c r="L22" s="3"/>
      <c r="M22" s="3"/>
      <c r="N22" s="3"/>
      <c r="O22" s="3"/>
      <c r="P22" s="3"/>
      <c r="Q22" s="3"/>
      <c r="R22" s="3"/>
      <c r="S22" s="3"/>
      <c r="T22" s="3"/>
      <c r="U22" s="3"/>
      <c r="V22" s="3"/>
      <c r="W22" s="3"/>
      <c r="X22" s="3"/>
      <c r="Y22" s="3"/>
      <c r="Z22" s="3"/>
    </row>
    <row r="23" spans="1:26" ht="15.75" customHeight="1">
      <c r="A23" s="3"/>
      <c r="B23" s="9" t="s">
        <v>15</v>
      </c>
      <c r="C23" s="42">
        <f>(C17-10)*100/20</f>
        <v>5.9999999999999964</v>
      </c>
      <c r="D23" s="42">
        <f>(D17-10)*100/20</f>
        <v>7.9</v>
      </c>
      <c r="E23" s="42">
        <f>(E17-10)*100/20</f>
        <v>0.40000000000000036</v>
      </c>
      <c r="F23" s="3"/>
      <c r="G23" s="3"/>
      <c r="H23" s="3"/>
      <c r="I23" s="3"/>
      <c r="J23" s="3"/>
      <c r="K23" s="3"/>
      <c r="L23" s="3"/>
      <c r="M23" s="3"/>
      <c r="N23" s="3"/>
      <c r="O23" s="3"/>
      <c r="P23" s="3"/>
      <c r="Q23" s="3"/>
      <c r="R23" s="3"/>
      <c r="S23" s="3"/>
      <c r="T23" s="3"/>
      <c r="U23" s="3"/>
      <c r="V23" s="3"/>
      <c r="W23" s="3"/>
      <c r="X23" s="3"/>
      <c r="Y23" s="3"/>
      <c r="Z23" s="3"/>
    </row>
    <row r="24" spans="1:26" ht="15.75" customHeight="1">
      <c r="A24" s="3"/>
      <c r="B24" s="9" t="s">
        <v>16</v>
      </c>
      <c r="C24" s="42">
        <f>C17-C18</f>
        <v>1.1099999999999994</v>
      </c>
      <c r="D24" s="42">
        <f t="shared" ref="D24:E24" si="4">D17-D18</f>
        <v>8.5999999999998522E-2</v>
      </c>
      <c r="E24" s="42">
        <f t="shared" si="4"/>
        <v>8.5999999999998522E-2</v>
      </c>
      <c r="F24" s="3"/>
      <c r="G24" s="3"/>
      <c r="H24" s="3"/>
      <c r="I24" s="3"/>
      <c r="J24" s="3"/>
      <c r="K24" s="3"/>
      <c r="L24" s="3"/>
      <c r="M24" s="3"/>
      <c r="N24" s="3"/>
      <c r="O24" s="3"/>
      <c r="P24" s="3"/>
      <c r="Q24" s="3"/>
      <c r="R24" s="3"/>
      <c r="S24" s="3"/>
      <c r="T24" s="3"/>
      <c r="U24" s="3"/>
      <c r="V24" s="3"/>
      <c r="W24" s="3"/>
      <c r="X24" s="3"/>
      <c r="Y24" s="3"/>
      <c r="Z24" s="3"/>
    </row>
    <row r="25" spans="1:26" ht="15.75" customHeight="1">
      <c r="A25" s="3"/>
      <c r="B25" s="9" t="s">
        <v>17</v>
      </c>
      <c r="C25" s="42">
        <f>C19-C18</f>
        <v>-1.0700000000000003</v>
      </c>
      <c r="D25" s="42">
        <f t="shared" ref="D25:E25" si="5">D19-D18</f>
        <v>-7.400000000000162E-2</v>
      </c>
      <c r="E25" s="42">
        <f t="shared" si="5"/>
        <v>-7.400000000000162E-2</v>
      </c>
      <c r="F25" s="3"/>
      <c r="G25" s="3"/>
      <c r="H25" s="3"/>
      <c r="I25" s="3"/>
      <c r="J25" s="3"/>
      <c r="K25" s="3"/>
      <c r="L25" s="3"/>
      <c r="M25" s="3"/>
      <c r="N25" s="3"/>
      <c r="O25" s="3"/>
      <c r="P25" s="3"/>
      <c r="Q25" s="3"/>
      <c r="R25" s="3"/>
      <c r="S25" s="3"/>
      <c r="T25" s="3"/>
      <c r="U25" s="3"/>
      <c r="V25" s="3"/>
      <c r="W25" s="3"/>
      <c r="X25" s="3"/>
      <c r="Y25" s="3"/>
      <c r="Z25" s="3"/>
    </row>
    <row r="26" spans="1:26" ht="15.75" customHeight="1">
      <c r="A26" s="3"/>
      <c r="B26" s="10"/>
      <c r="C26" s="10"/>
      <c r="D26" s="10"/>
      <c r="E26" s="10"/>
      <c r="F26" s="3"/>
      <c r="G26" s="3"/>
      <c r="H26" s="3"/>
      <c r="I26" s="3"/>
      <c r="J26" s="3"/>
      <c r="K26" s="3"/>
      <c r="L26" s="3"/>
      <c r="M26" s="3"/>
      <c r="N26" s="3"/>
      <c r="O26" s="3"/>
      <c r="P26" s="3"/>
      <c r="Q26" s="3"/>
      <c r="R26" s="3"/>
      <c r="S26" s="3"/>
      <c r="T26" s="3"/>
      <c r="U26" s="3"/>
      <c r="V26" s="3"/>
      <c r="W26" s="3"/>
      <c r="X26" s="3"/>
      <c r="Y26" s="3"/>
      <c r="Z26" s="3"/>
    </row>
    <row r="27" spans="1:26" ht="15.75" customHeight="1">
      <c r="A27" s="3"/>
      <c r="B27" s="10"/>
      <c r="C27" s="10"/>
      <c r="D27" s="10"/>
      <c r="E27" s="10"/>
      <c r="F27" s="3"/>
      <c r="G27" s="3"/>
      <c r="H27" s="3"/>
      <c r="I27" s="3"/>
      <c r="J27" s="3"/>
      <c r="K27" s="3"/>
      <c r="L27" s="3"/>
      <c r="M27" s="3"/>
      <c r="N27" s="3"/>
      <c r="O27" s="3"/>
      <c r="P27" s="3"/>
      <c r="Q27" s="3"/>
      <c r="R27" s="3"/>
      <c r="S27" s="3"/>
      <c r="T27" s="3"/>
      <c r="U27" s="3"/>
      <c r="V27" s="3"/>
      <c r="W27" s="3"/>
      <c r="X27" s="3"/>
      <c r="Y27" s="3"/>
      <c r="Z27" s="3"/>
    </row>
    <row r="28" spans="1:26" ht="15.75" customHeight="1">
      <c r="A28" s="3"/>
      <c r="B28" s="10"/>
      <c r="C28" s="10"/>
      <c r="D28" s="10"/>
      <c r="E28" s="10"/>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B2:M2"/>
    <mergeCell ref="C5:E5"/>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12" zoomScale="85" zoomScaleNormal="85" workbookViewId="0">
      <selection activeCell="P12" sqref="P12"/>
    </sheetView>
  </sheetViews>
  <sheetFormatPr baseColWidth="10" defaultColWidth="14.42578125" defaultRowHeight="15" customHeight="1"/>
  <cols>
    <col min="1" max="1" width="10.85546875" customWidth="1"/>
    <col min="2" max="2" width="14.140625" customWidth="1"/>
    <col min="3" max="3" width="16.5703125" customWidth="1"/>
    <col min="4" max="5" width="14.140625" customWidth="1"/>
    <col min="6" max="6" width="14.5703125" customWidth="1"/>
    <col min="7" max="7" width="11.42578125" customWidth="1"/>
    <col min="8" max="8" width="13.85546875" style="45" customWidth="1"/>
    <col min="9" max="9" width="11.42578125" customWidth="1"/>
    <col min="10" max="11" width="14.140625" customWidth="1"/>
    <col min="12" max="12" width="11.42578125" customWidth="1"/>
    <col min="13" max="14" width="14.140625" customWidth="1"/>
    <col min="15" max="15" width="13.85546875" customWidth="1"/>
    <col min="16" max="17" width="13.7109375" customWidth="1"/>
    <col min="18" max="26" width="10.7109375" customWidth="1"/>
  </cols>
  <sheetData>
    <row r="1" spans="1:26" ht="15.75" customHeight="1">
      <c r="A1" s="11"/>
      <c r="B1" s="11"/>
      <c r="C1" s="11"/>
      <c r="D1" s="11"/>
      <c r="E1" s="11"/>
      <c r="F1" s="11"/>
      <c r="G1" s="11"/>
      <c r="H1" s="43"/>
      <c r="I1" s="11"/>
      <c r="J1" s="11"/>
      <c r="K1" s="11"/>
      <c r="L1" s="11"/>
      <c r="M1" s="11"/>
      <c r="N1" s="11"/>
      <c r="O1" s="11"/>
      <c r="P1" s="11"/>
      <c r="Q1" s="11"/>
      <c r="R1" s="11"/>
      <c r="S1" s="11"/>
      <c r="T1" s="11"/>
      <c r="U1" s="11"/>
      <c r="V1" s="11"/>
      <c r="W1" s="11"/>
      <c r="X1" s="11"/>
      <c r="Y1" s="11"/>
      <c r="Z1" s="11"/>
    </row>
    <row r="2" spans="1:26" ht="37.5" customHeight="1">
      <c r="A2" s="11"/>
      <c r="B2" s="61" t="s">
        <v>18</v>
      </c>
      <c r="C2" s="52"/>
      <c r="D2" s="52"/>
      <c r="E2" s="52"/>
      <c r="F2" s="52"/>
      <c r="G2" s="52"/>
      <c r="H2" s="52"/>
      <c r="I2" s="52"/>
      <c r="J2" s="52"/>
      <c r="K2" s="52"/>
      <c r="L2" s="52"/>
      <c r="M2" s="52"/>
      <c r="N2" s="11"/>
      <c r="O2" s="11"/>
      <c r="P2" s="11"/>
      <c r="Q2" s="11"/>
      <c r="R2" s="11"/>
      <c r="S2" s="11"/>
      <c r="T2" s="11"/>
      <c r="U2" s="11"/>
      <c r="V2" s="11"/>
      <c r="W2" s="11"/>
      <c r="X2" s="11"/>
      <c r="Y2" s="11"/>
      <c r="Z2" s="11"/>
    </row>
    <row r="3" spans="1:26" ht="15.75" customHeight="1">
      <c r="A3" s="11"/>
      <c r="B3" s="11"/>
      <c r="C3" s="11"/>
      <c r="D3" s="11"/>
      <c r="E3" s="11"/>
      <c r="F3" s="11"/>
      <c r="G3" s="11"/>
      <c r="H3" s="43"/>
      <c r="I3" s="11"/>
      <c r="J3" s="11"/>
      <c r="K3" s="11"/>
      <c r="L3" s="11"/>
      <c r="M3" s="11"/>
      <c r="N3" s="11"/>
      <c r="O3" s="11"/>
      <c r="P3" s="11"/>
      <c r="Q3" s="11"/>
      <c r="R3" s="11"/>
      <c r="S3" s="11"/>
      <c r="T3" s="11"/>
      <c r="U3" s="11"/>
      <c r="V3" s="11"/>
      <c r="W3" s="11"/>
      <c r="X3" s="11"/>
      <c r="Y3" s="11"/>
      <c r="Z3" s="11"/>
    </row>
    <row r="4" spans="1:26" ht="15.75" customHeight="1">
      <c r="A4" s="11"/>
      <c r="B4" s="11"/>
      <c r="C4" s="11"/>
      <c r="D4" s="11"/>
      <c r="E4" s="11"/>
      <c r="F4" s="11"/>
      <c r="G4" s="11"/>
      <c r="H4" s="43"/>
      <c r="I4" s="11"/>
      <c r="J4" s="11"/>
      <c r="K4" s="11"/>
      <c r="L4" s="11"/>
      <c r="M4" s="11"/>
      <c r="N4" s="11"/>
      <c r="O4" s="11"/>
      <c r="P4" s="11"/>
      <c r="Q4" s="11"/>
      <c r="R4" s="11"/>
      <c r="S4" s="11"/>
      <c r="T4" s="11"/>
      <c r="U4" s="11"/>
      <c r="V4" s="11"/>
      <c r="W4" s="11"/>
      <c r="X4" s="11"/>
      <c r="Y4" s="11"/>
      <c r="Z4" s="11"/>
    </row>
    <row r="5" spans="1:26" ht="15.75" customHeight="1">
      <c r="A5" s="11"/>
      <c r="B5" s="11"/>
      <c r="C5" s="11"/>
      <c r="D5" s="11"/>
      <c r="E5" s="11"/>
      <c r="F5" s="11"/>
      <c r="G5" s="11"/>
      <c r="H5" s="43"/>
      <c r="I5" s="11"/>
      <c r="J5" s="11"/>
      <c r="K5" s="11"/>
      <c r="L5" s="11"/>
      <c r="M5" s="11"/>
      <c r="N5" s="11"/>
      <c r="O5" s="11"/>
      <c r="P5" s="11"/>
      <c r="Q5" s="11"/>
      <c r="R5" s="11"/>
      <c r="S5" s="11"/>
      <c r="T5" s="11"/>
      <c r="U5" s="11"/>
      <c r="V5" s="11"/>
      <c r="W5" s="11"/>
      <c r="X5" s="11"/>
      <c r="Y5" s="11"/>
      <c r="Z5" s="11"/>
    </row>
    <row r="6" spans="1:26" ht="15.75" customHeight="1">
      <c r="A6" s="62" t="s">
        <v>19</v>
      </c>
      <c r="B6" s="52"/>
      <c r="C6" s="52"/>
      <c r="D6" s="52"/>
      <c r="E6" s="52"/>
      <c r="F6" s="52"/>
      <c r="G6" s="52"/>
      <c r="H6" s="43"/>
      <c r="I6" s="11"/>
      <c r="J6" s="11"/>
      <c r="K6" s="11"/>
      <c r="L6" s="11"/>
      <c r="M6" s="11"/>
      <c r="N6" s="11"/>
      <c r="O6" s="11"/>
      <c r="P6" s="11"/>
      <c r="Q6" s="11"/>
      <c r="R6" s="11"/>
      <c r="S6" s="11"/>
      <c r="T6" s="11"/>
      <c r="U6" s="11"/>
      <c r="V6" s="11"/>
      <c r="W6" s="11"/>
      <c r="X6" s="11"/>
      <c r="Y6" s="11"/>
      <c r="Z6" s="11"/>
    </row>
    <row r="7" spans="1:26" ht="15.75" customHeight="1">
      <c r="A7" s="11"/>
      <c r="B7" s="11"/>
      <c r="C7" s="11"/>
      <c r="D7" s="11"/>
      <c r="E7" s="11"/>
      <c r="F7" s="11"/>
      <c r="G7" s="11"/>
      <c r="H7" s="43"/>
      <c r="I7" s="11"/>
      <c r="J7" s="11"/>
      <c r="K7" s="11"/>
      <c r="L7" s="11"/>
      <c r="M7" s="11"/>
      <c r="N7" s="11"/>
      <c r="O7" s="9" t="s">
        <v>20</v>
      </c>
      <c r="P7" s="57" t="s">
        <v>21</v>
      </c>
      <c r="Q7" s="56"/>
      <c r="R7" s="11"/>
      <c r="S7" s="11"/>
      <c r="T7" s="11"/>
      <c r="U7" s="11"/>
      <c r="V7" s="11"/>
      <c r="W7" s="11"/>
      <c r="X7" s="11"/>
      <c r="Y7" s="11"/>
      <c r="Z7" s="11"/>
    </row>
    <row r="8" spans="1:26" ht="15.75" customHeight="1">
      <c r="A8" s="57" t="s">
        <v>22</v>
      </c>
      <c r="B8" s="56"/>
      <c r="C8" s="9" t="s">
        <v>23</v>
      </c>
      <c r="D8" s="9" t="s">
        <v>24</v>
      </c>
      <c r="E8" s="9" t="s">
        <v>25</v>
      </c>
      <c r="F8" s="57" t="s">
        <v>26</v>
      </c>
      <c r="G8" s="55"/>
      <c r="H8" s="56"/>
      <c r="I8" s="57" t="s">
        <v>27</v>
      </c>
      <c r="J8" s="56"/>
      <c r="K8" s="9" t="s">
        <v>23</v>
      </c>
      <c r="L8" s="57" t="s">
        <v>28</v>
      </c>
      <c r="M8" s="56"/>
      <c r="N8" s="9" t="s">
        <v>29</v>
      </c>
      <c r="O8" s="9" t="s">
        <v>30</v>
      </c>
      <c r="P8" s="57" t="s">
        <v>31</v>
      </c>
      <c r="Q8" s="56"/>
      <c r="R8" s="11"/>
      <c r="S8" s="11"/>
      <c r="T8" s="11"/>
      <c r="U8" s="11"/>
      <c r="V8" s="11"/>
      <c r="W8" s="11"/>
      <c r="X8" s="11"/>
      <c r="Y8" s="11"/>
      <c r="Z8" s="11"/>
    </row>
    <row r="9" spans="1:26" ht="15.75" customHeight="1">
      <c r="A9" s="9" t="s">
        <v>32</v>
      </c>
      <c r="B9" s="9" t="s">
        <v>33</v>
      </c>
      <c r="C9" s="9" t="s">
        <v>33</v>
      </c>
      <c r="D9" s="9" t="s">
        <v>33</v>
      </c>
      <c r="E9" s="9" t="s">
        <v>33</v>
      </c>
      <c r="F9" s="9" t="s">
        <v>30</v>
      </c>
      <c r="G9" s="9" t="s">
        <v>34</v>
      </c>
      <c r="H9" s="9" t="s">
        <v>35</v>
      </c>
      <c r="I9" s="9" t="s">
        <v>32</v>
      </c>
      <c r="J9" s="9" t="s">
        <v>33</v>
      </c>
      <c r="K9" s="9" t="s">
        <v>33</v>
      </c>
      <c r="L9" s="9" t="s">
        <v>32</v>
      </c>
      <c r="M9" s="9" t="s">
        <v>33</v>
      </c>
      <c r="N9" s="9" t="s">
        <v>33</v>
      </c>
      <c r="O9" s="9" t="s">
        <v>33</v>
      </c>
      <c r="P9" s="9" t="s">
        <v>36</v>
      </c>
      <c r="Q9" s="9" t="s">
        <v>36</v>
      </c>
      <c r="R9" s="11"/>
      <c r="S9" s="11"/>
      <c r="T9" s="11"/>
      <c r="U9" s="11"/>
      <c r="V9" s="11"/>
      <c r="W9" s="11"/>
      <c r="X9" s="11"/>
      <c r="Y9" s="11"/>
      <c r="Z9" s="11"/>
    </row>
    <row r="10" spans="1:26" ht="15.75" customHeight="1">
      <c r="A10" s="9" t="s">
        <v>37</v>
      </c>
      <c r="B10" s="9" t="s">
        <v>38</v>
      </c>
      <c r="C10" s="9" t="s">
        <v>38</v>
      </c>
      <c r="D10" s="9" t="s">
        <v>38</v>
      </c>
      <c r="E10" s="9" t="s">
        <v>38</v>
      </c>
      <c r="F10" s="9" t="s">
        <v>39</v>
      </c>
      <c r="G10" s="9" t="s">
        <v>39</v>
      </c>
      <c r="H10" s="9" t="s">
        <v>39</v>
      </c>
      <c r="I10" s="9" t="s">
        <v>37</v>
      </c>
      <c r="J10" s="9" t="s">
        <v>38</v>
      </c>
      <c r="K10" s="9" t="s">
        <v>38</v>
      </c>
      <c r="L10" s="9" t="s">
        <v>37</v>
      </c>
      <c r="M10" s="9" t="s">
        <v>38</v>
      </c>
      <c r="N10" s="9" t="s">
        <v>38</v>
      </c>
      <c r="O10" s="9" t="s">
        <v>39</v>
      </c>
      <c r="P10" s="9" t="s">
        <v>39</v>
      </c>
      <c r="Q10" s="9" t="s">
        <v>39</v>
      </c>
      <c r="R10" s="11"/>
      <c r="S10" s="11"/>
      <c r="T10" s="11"/>
      <c r="U10" s="11"/>
      <c r="V10" s="11"/>
      <c r="W10" s="11"/>
      <c r="X10" s="11"/>
      <c r="Y10" s="11"/>
      <c r="Z10" s="11"/>
    </row>
    <row r="11" spans="1:26" ht="15.75" customHeight="1">
      <c r="A11" s="12">
        <v>0</v>
      </c>
      <c r="B11" s="13">
        <v>0.09</v>
      </c>
      <c r="C11" s="13">
        <f>0.2*A11</f>
        <v>0</v>
      </c>
      <c r="D11" s="13">
        <f>B11-C11</f>
        <v>0.09</v>
      </c>
      <c r="E11" s="13">
        <f>ABS(D11)</f>
        <v>0.09</v>
      </c>
      <c r="F11" s="13">
        <f>(E11*100)/20</f>
        <v>0.45</v>
      </c>
      <c r="G11" s="13">
        <f>E11*100/B11</f>
        <v>100</v>
      </c>
      <c r="H11" s="44">
        <f>ABS(F11)</f>
        <v>0.45</v>
      </c>
      <c r="I11" s="12">
        <v>0</v>
      </c>
      <c r="J11" s="13">
        <v>0.09</v>
      </c>
      <c r="K11" s="13">
        <f t="shared" ref="K11:K31" si="0">20/100*I11</f>
        <v>0</v>
      </c>
      <c r="L11" s="12">
        <v>0</v>
      </c>
      <c r="M11" s="13">
        <v>0.09</v>
      </c>
      <c r="N11" s="50">
        <f>J11-M11</f>
        <v>0</v>
      </c>
      <c r="O11" s="50">
        <f>N11*100/20</f>
        <v>0</v>
      </c>
      <c r="P11" s="46">
        <f>K11-J11</f>
        <v>-0.09</v>
      </c>
      <c r="Q11" s="46">
        <f>K11-M11</f>
        <v>-0.09</v>
      </c>
      <c r="R11" s="11"/>
      <c r="S11" s="11"/>
      <c r="T11" s="11"/>
      <c r="U11" s="11"/>
      <c r="V11" s="11"/>
      <c r="W11" s="11"/>
      <c r="X11" s="11"/>
      <c r="Y11" s="11"/>
      <c r="Z11" s="11"/>
    </row>
    <row r="12" spans="1:26" ht="15.75" customHeight="1">
      <c r="A12" s="12">
        <f t="shared" ref="A12:A31" si="1">A11+5</f>
        <v>5</v>
      </c>
      <c r="B12" s="13">
        <v>1.1399999999999999</v>
      </c>
      <c r="C12" s="13">
        <f t="shared" ref="C12:C52" si="2">0.2*A12</f>
        <v>1</v>
      </c>
      <c r="D12" s="13">
        <f t="shared" ref="D12:D52" si="3">B12-C12</f>
        <v>0.1399999999999999</v>
      </c>
      <c r="E12" s="13">
        <f t="shared" ref="E12:E52" si="4">ABS(D12)</f>
        <v>0.1399999999999999</v>
      </c>
      <c r="F12" s="13">
        <f>(E12*100)/20</f>
        <v>0.69999999999999951</v>
      </c>
      <c r="G12" s="13">
        <f t="shared" ref="G12:G52" si="5">E12*100/B12</f>
        <v>12.280701754385957</v>
      </c>
      <c r="H12" s="44">
        <f t="shared" ref="H12:H52" si="6">ABS(F12)</f>
        <v>0.69999999999999951</v>
      </c>
      <c r="I12" s="12">
        <f t="shared" ref="I12:I31" si="7">I11+5</f>
        <v>5</v>
      </c>
      <c r="J12" s="13">
        <v>1.1399999999999999</v>
      </c>
      <c r="K12" s="13">
        <f t="shared" si="0"/>
        <v>1</v>
      </c>
      <c r="L12" s="12">
        <v>5</v>
      </c>
      <c r="M12" s="13">
        <v>1.1399999999999999</v>
      </c>
      <c r="N12" s="50">
        <f>J12-M12</f>
        <v>0</v>
      </c>
      <c r="O12" s="50">
        <f t="shared" ref="O12:O31" si="8">N12*100/20</f>
        <v>0</v>
      </c>
      <c r="P12" s="46">
        <f>K12-J12</f>
        <v>-0.1399999999999999</v>
      </c>
      <c r="Q12" s="46">
        <f t="shared" ref="Q12:Q31" si="9">K12-M12</f>
        <v>-0.1399999999999999</v>
      </c>
      <c r="R12" s="11"/>
      <c r="S12" s="11"/>
      <c r="T12" s="11"/>
      <c r="U12" s="11"/>
      <c r="V12" s="11"/>
      <c r="W12" s="11"/>
      <c r="X12" s="11"/>
      <c r="Y12" s="11"/>
      <c r="Z12" s="11"/>
    </row>
    <row r="13" spans="1:26" ht="15.75" customHeight="1">
      <c r="A13" s="12">
        <f t="shared" si="1"/>
        <v>10</v>
      </c>
      <c r="B13" s="13">
        <v>2.2200000000000002</v>
      </c>
      <c r="C13" s="13">
        <f t="shared" si="2"/>
        <v>2</v>
      </c>
      <c r="D13" s="13">
        <f t="shared" si="3"/>
        <v>0.2200000000000002</v>
      </c>
      <c r="E13" s="13">
        <f t="shared" si="4"/>
        <v>0.2200000000000002</v>
      </c>
      <c r="F13" s="13">
        <f t="shared" ref="F13:F52" si="10">(E13*100)/20</f>
        <v>1.100000000000001</v>
      </c>
      <c r="G13" s="13">
        <f>E13*100/B13</f>
        <v>9.9099099099099188</v>
      </c>
      <c r="H13" s="44">
        <f t="shared" si="6"/>
        <v>1.100000000000001</v>
      </c>
      <c r="I13" s="12">
        <f t="shared" si="7"/>
        <v>10</v>
      </c>
      <c r="J13" s="13">
        <v>2.2200000000000002</v>
      </c>
      <c r="K13" s="13">
        <f t="shared" si="0"/>
        <v>2</v>
      </c>
      <c r="L13" s="12">
        <v>10</v>
      </c>
      <c r="M13" s="13">
        <v>2.2200000000000002</v>
      </c>
      <c r="N13" s="50">
        <f t="shared" ref="N13:N31" si="11">J13-M13</f>
        <v>0</v>
      </c>
      <c r="O13" s="50">
        <f t="shared" si="8"/>
        <v>0</v>
      </c>
      <c r="P13" s="46">
        <f t="shared" ref="P13:P31" si="12">K13-J13</f>
        <v>-0.2200000000000002</v>
      </c>
      <c r="Q13" s="46">
        <f t="shared" si="9"/>
        <v>-0.2200000000000002</v>
      </c>
      <c r="R13" s="11"/>
      <c r="S13" s="11"/>
      <c r="T13" s="11"/>
      <c r="U13" s="11"/>
      <c r="V13" s="11"/>
      <c r="W13" s="11"/>
      <c r="X13" s="11"/>
      <c r="Y13" s="11"/>
      <c r="Z13" s="11"/>
    </row>
    <row r="14" spans="1:26" ht="15.75" customHeight="1">
      <c r="A14" s="12">
        <f t="shared" si="1"/>
        <v>15</v>
      </c>
      <c r="B14" s="13">
        <v>3.45</v>
      </c>
      <c r="C14" s="13">
        <f t="shared" si="2"/>
        <v>3</v>
      </c>
      <c r="D14" s="13">
        <f t="shared" si="3"/>
        <v>0.45000000000000018</v>
      </c>
      <c r="E14" s="13">
        <f t="shared" si="4"/>
        <v>0.45000000000000018</v>
      </c>
      <c r="F14" s="13">
        <f t="shared" si="10"/>
        <v>2.2500000000000009</v>
      </c>
      <c r="G14" s="13">
        <f t="shared" si="5"/>
        <v>13.043478260869568</v>
      </c>
      <c r="H14" s="44">
        <f t="shared" si="6"/>
        <v>2.2500000000000009</v>
      </c>
      <c r="I14" s="12">
        <f t="shared" si="7"/>
        <v>15</v>
      </c>
      <c r="J14" s="13">
        <v>3.45</v>
      </c>
      <c r="K14" s="13">
        <f t="shared" si="0"/>
        <v>3</v>
      </c>
      <c r="L14" s="12">
        <v>15</v>
      </c>
      <c r="M14" s="13">
        <v>3.45</v>
      </c>
      <c r="N14" s="50">
        <f>J14-M14</f>
        <v>0</v>
      </c>
      <c r="O14" s="50">
        <f t="shared" si="8"/>
        <v>0</v>
      </c>
      <c r="P14" s="46">
        <f t="shared" si="12"/>
        <v>-0.45000000000000018</v>
      </c>
      <c r="Q14" s="46">
        <f t="shared" si="9"/>
        <v>-0.45000000000000018</v>
      </c>
      <c r="R14" s="11"/>
      <c r="S14" s="11"/>
      <c r="T14" s="11"/>
      <c r="U14" s="11"/>
      <c r="V14" s="11"/>
      <c r="W14" s="11"/>
      <c r="X14" s="11"/>
      <c r="Y14" s="11"/>
      <c r="Z14" s="11"/>
    </row>
    <row r="15" spans="1:26" ht="15.75" customHeight="1">
      <c r="A15" s="12">
        <f t="shared" si="1"/>
        <v>20</v>
      </c>
      <c r="B15" s="13">
        <v>4.4400000000000004</v>
      </c>
      <c r="C15" s="13">
        <f t="shared" si="2"/>
        <v>4</v>
      </c>
      <c r="D15" s="13">
        <f t="shared" si="3"/>
        <v>0.44000000000000039</v>
      </c>
      <c r="E15" s="13">
        <f t="shared" si="4"/>
        <v>0.44000000000000039</v>
      </c>
      <c r="F15" s="13">
        <f t="shared" si="10"/>
        <v>2.200000000000002</v>
      </c>
      <c r="G15" s="13">
        <f t="shared" si="5"/>
        <v>9.9099099099099188</v>
      </c>
      <c r="H15" s="44">
        <f t="shared" si="6"/>
        <v>2.200000000000002</v>
      </c>
      <c r="I15" s="12">
        <f t="shared" si="7"/>
        <v>20</v>
      </c>
      <c r="J15" s="13">
        <v>4.4400000000000004</v>
      </c>
      <c r="K15" s="13">
        <f t="shared" si="0"/>
        <v>4</v>
      </c>
      <c r="L15" s="12">
        <v>20</v>
      </c>
      <c r="M15" s="13">
        <v>4.4400000000000004</v>
      </c>
      <c r="N15" s="50">
        <f t="shared" si="11"/>
        <v>0</v>
      </c>
      <c r="O15" s="50">
        <f t="shared" si="8"/>
        <v>0</v>
      </c>
      <c r="P15" s="46">
        <f t="shared" si="12"/>
        <v>-0.44000000000000039</v>
      </c>
      <c r="Q15" s="46">
        <f t="shared" si="9"/>
        <v>-0.44000000000000039</v>
      </c>
      <c r="R15" s="11"/>
      <c r="S15" s="11"/>
      <c r="T15" s="11"/>
      <c r="U15" s="11"/>
      <c r="V15" s="11"/>
      <c r="W15" s="11"/>
      <c r="X15" s="11"/>
      <c r="Y15" s="11"/>
      <c r="Z15" s="11"/>
    </row>
    <row r="16" spans="1:26" ht="15.75" customHeight="1">
      <c r="A16" s="12">
        <f t="shared" si="1"/>
        <v>25</v>
      </c>
      <c r="B16" s="13">
        <v>5.49</v>
      </c>
      <c r="C16" s="13">
        <f t="shared" si="2"/>
        <v>5</v>
      </c>
      <c r="D16" s="13">
        <f t="shared" si="3"/>
        <v>0.49000000000000021</v>
      </c>
      <c r="E16" s="13">
        <f t="shared" si="4"/>
        <v>0.49000000000000021</v>
      </c>
      <c r="F16" s="13">
        <f t="shared" si="10"/>
        <v>2.4500000000000011</v>
      </c>
      <c r="G16" s="13">
        <f t="shared" si="5"/>
        <v>8.9253187613843394</v>
      </c>
      <c r="H16" s="44">
        <f t="shared" si="6"/>
        <v>2.4500000000000011</v>
      </c>
      <c r="I16" s="12">
        <f t="shared" si="7"/>
        <v>25</v>
      </c>
      <c r="J16" s="13">
        <v>5.49</v>
      </c>
      <c r="K16" s="13">
        <f t="shared" si="0"/>
        <v>5</v>
      </c>
      <c r="L16" s="12">
        <v>25</v>
      </c>
      <c r="M16" s="13">
        <v>5.49</v>
      </c>
      <c r="N16" s="50">
        <f t="shared" si="11"/>
        <v>0</v>
      </c>
      <c r="O16" s="50">
        <f t="shared" si="8"/>
        <v>0</v>
      </c>
      <c r="P16" s="46">
        <f t="shared" si="12"/>
        <v>-0.49000000000000021</v>
      </c>
      <c r="Q16" s="46">
        <f t="shared" si="9"/>
        <v>-0.49000000000000021</v>
      </c>
      <c r="R16" s="11"/>
      <c r="S16" s="11"/>
      <c r="T16" s="11"/>
      <c r="U16" s="11"/>
      <c r="V16" s="11"/>
      <c r="W16" s="11"/>
      <c r="X16" s="11"/>
      <c r="Y16" s="11"/>
      <c r="Z16" s="11"/>
    </row>
    <row r="17" spans="1:26" ht="15.75" customHeight="1">
      <c r="A17" s="12">
        <f t="shared" si="1"/>
        <v>30</v>
      </c>
      <c r="B17" s="13">
        <v>6.66</v>
      </c>
      <c r="C17" s="13">
        <f t="shared" si="2"/>
        <v>6</v>
      </c>
      <c r="D17" s="13">
        <f t="shared" si="3"/>
        <v>0.66000000000000014</v>
      </c>
      <c r="E17" s="13">
        <f t="shared" si="4"/>
        <v>0.66000000000000014</v>
      </c>
      <c r="F17" s="13">
        <f t="shared" si="10"/>
        <v>3.3000000000000007</v>
      </c>
      <c r="G17" s="13">
        <f t="shared" si="5"/>
        <v>9.9099099099099117</v>
      </c>
      <c r="H17" s="44">
        <f t="shared" si="6"/>
        <v>3.3000000000000007</v>
      </c>
      <c r="I17" s="12">
        <f t="shared" si="7"/>
        <v>30</v>
      </c>
      <c r="J17" s="13">
        <v>6.66</v>
      </c>
      <c r="K17" s="13">
        <f t="shared" si="0"/>
        <v>6</v>
      </c>
      <c r="L17" s="12">
        <v>30</v>
      </c>
      <c r="M17" s="13">
        <v>6.66</v>
      </c>
      <c r="N17" s="50">
        <f t="shared" si="11"/>
        <v>0</v>
      </c>
      <c r="O17" s="50">
        <f t="shared" si="8"/>
        <v>0</v>
      </c>
      <c r="P17" s="46">
        <f t="shared" si="12"/>
        <v>-0.66000000000000014</v>
      </c>
      <c r="Q17" s="46">
        <f t="shared" si="9"/>
        <v>-0.66000000000000014</v>
      </c>
      <c r="R17" s="11"/>
      <c r="S17" s="11"/>
      <c r="T17" s="11"/>
      <c r="U17" s="11"/>
      <c r="V17" s="11"/>
      <c r="W17" s="11"/>
      <c r="X17" s="11"/>
      <c r="Y17" s="11"/>
      <c r="Z17" s="11"/>
    </row>
    <row r="18" spans="1:26" ht="15.75" customHeight="1">
      <c r="A18" s="12">
        <f t="shared" si="1"/>
        <v>35</v>
      </c>
      <c r="B18" s="13">
        <v>7.68</v>
      </c>
      <c r="C18" s="13">
        <f t="shared" si="2"/>
        <v>7</v>
      </c>
      <c r="D18" s="13">
        <f t="shared" si="3"/>
        <v>0.67999999999999972</v>
      </c>
      <c r="E18" s="13">
        <f t="shared" si="4"/>
        <v>0.67999999999999972</v>
      </c>
      <c r="F18" s="13">
        <f t="shared" si="10"/>
        <v>3.3999999999999986</v>
      </c>
      <c r="G18" s="13">
        <f t="shared" si="5"/>
        <v>8.8541666666666625</v>
      </c>
      <c r="H18" s="44">
        <f t="shared" si="6"/>
        <v>3.3999999999999986</v>
      </c>
      <c r="I18" s="12">
        <f t="shared" si="7"/>
        <v>35</v>
      </c>
      <c r="J18" s="13">
        <v>7.68</v>
      </c>
      <c r="K18" s="13">
        <f t="shared" si="0"/>
        <v>7</v>
      </c>
      <c r="L18" s="12">
        <v>35</v>
      </c>
      <c r="M18" s="13">
        <v>7.68</v>
      </c>
      <c r="N18" s="50">
        <f t="shared" si="11"/>
        <v>0</v>
      </c>
      <c r="O18" s="50">
        <f t="shared" si="8"/>
        <v>0</v>
      </c>
      <c r="P18" s="46">
        <f t="shared" si="12"/>
        <v>-0.67999999999999972</v>
      </c>
      <c r="Q18" s="46">
        <f t="shared" si="9"/>
        <v>-0.67999999999999972</v>
      </c>
      <c r="R18" s="11"/>
      <c r="S18" s="11"/>
      <c r="T18" s="11"/>
      <c r="U18" s="11"/>
      <c r="V18" s="11"/>
      <c r="W18" s="11"/>
      <c r="X18" s="11"/>
      <c r="Y18" s="11"/>
      <c r="Z18" s="11"/>
    </row>
    <row r="19" spans="1:26" ht="15.75" customHeight="1">
      <c r="A19" s="12">
        <f t="shared" si="1"/>
        <v>40</v>
      </c>
      <c r="B19" s="13">
        <v>9.0299999999999994</v>
      </c>
      <c r="C19" s="13">
        <f t="shared" si="2"/>
        <v>8</v>
      </c>
      <c r="D19" s="13">
        <f t="shared" si="3"/>
        <v>1.0299999999999994</v>
      </c>
      <c r="E19" s="13">
        <f t="shared" si="4"/>
        <v>1.0299999999999994</v>
      </c>
      <c r="F19" s="13">
        <f t="shared" si="10"/>
        <v>5.1499999999999968</v>
      </c>
      <c r="G19" s="13">
        <f t="shared" si="5"/>
        <v>11.406423034330006</v>
      </c>
      <c r="H19" s="44">
        <f t="shared" si="6"/>
        <v>5.1499999999999968</v>
      </c>
      <c r="I19" s="12">
        <f t="shared" si="7"/>
        <v>40</v>
      </c>
      <c r="J19" s="13">
        <v>9.0299999999999994</v>
      </c>
      <c r="K19" s="13">
        <f t="shared" si="0"/>
        <v>8</v>
      </c>
      <c r="L19" s="12">
        <v>40</v>
      </c>
      <c r="M19" s="13">
        <v>9.0299999999999994</v>
      </c>
      <c r="N19" s="50">
        <f t="shared" si="11"/>
        <v>0</v>
      </c>
      <c r="O19" s="50">
        <f t="shared" si="8"/>
        <v>0</v>
      </c>
      <c r="P19" s="46">
        <f t="shared" si="12"/>
        <v>-1.0299999999999994</v>
      </c>
      <c r="Q19" s="46">
        <f t="shared" si="9"/>
        <v>-1.0299999999999994</v>
      </c>
      <c r="R19" s="11"/>
      <c r="S19" s="11"/>
      <c r="T19" s="11"/>
      <c r="U19" s="11"/>
      <c r="V19" s="11"/>
      <c r="W19" s="11"/>
      <c r="X19" s="11"/>
      <c r="Y19" s="11"/>
      <c r="Z19" s="11"/>
    </row>
    <row r="20" spans="1:26" ht="15.75" customHeight="1">
      <c r="A20" s="12">
        <f t="shared" si="1"/>
        <v>45</v>
      </c>
      <c r="B20" s="13">
        <v>10.15</v>
      </c>
      <c r="C20" s="13">
        <f t="shared" si="2"/>
        <v>9</v>
      </c>
      <c r="D20" s="13">
        <f t="shared" si="3"/>
        <v>1.1500000000000004</v>
      </c>
      <c r="E20" s="13">
        <f t="shared" si="4"/>
        <v>1.1500000000000004</v>
      </c>
      <c r="F20" s="13">
        <f t="shared" si="10"/>
        <v>5.7500000000000018</v>
      </c>
      <c r="G20" s="13">
        <f t="shared" si="5"/>
        <v>11.330049261083746</v>
      </c>
      <c r="H20" s="44">
        <f t="shared" si="6"/>
        <v>5.7500000000000018</v>
      </c>
      <c r="I20" s="12">
        <f t="shared" si="7"/>
        <v>45</v>
      </c>
      <c r="J20" s="13">
        <v>10.15</v>
      </c>
      <c r="K20" s="13">
        <f t="shared" si="0"/>
        <v>9</v>
      </c>
      <c r="L20" s="12">
        <v>45</v>
      </c>
      <c r="M20" s="13">
        <v>10.15</v>
      </c>
      <c r="N20" s="50">
        <f t="shared" si="11"/>
        <v>0</v>
      </c>
      <c r="O20" s="50">
        <f t="shared" si="8"/>
        <v>0</v>
      </c>
      <c r="P20" s="46">
        <f t="shared" si="12"/>
        <v>-1.1500000000000004</v>
      </c>
      <c r="Q20" s="46">
        <f t="shared" si="9"/>
        <v>-1.1500000000000004</v>
      </c>
      <c r="R20" s="11"/>
      <c r="S20" s="11"/>
      <c r="T20" s="11"/>
      <c r="U20" s="11"/>
      <c r="V20" s="11"/>
      <c r="W20" s="11"/>
      <c r="X20" s="11"/>
      <c r="Y20" s="11"/>
      <c r="Z20" s="11"/>
    </row>
    <row r="21" spans="1:26" ht="15.75" customHeight="1">
      <c r="A21" s="12">
        <f t="shared" si="1"/>
        <v>50</v>
      </c>
      <c r="B21" s="13">
        <v>11.32</v>
      </c>
      <c r="C21" s="13">
        <f t="shared" si="2"/>
        <v>10</v>
      </c>
      <c r="D21" s="13">
        <f t="shared" si="3"/>
        <v>1.3200000000000003</v>
      </c>
      <c r="E21" s="13">
        <f t="shared" si="4"/>
        <v>1.3200000000000003</v>
      </c>
      <c r="F21" s="13">
        <f t="shared" si="10"/>
        <v>6.6000000000000014</v>
      </c>
      <c r="G21" s="13">
        <f t="shared" si="5"/>
        <v>11.660777385159014</v>
      </c>
      <c r="H21" s="44">
        <f t="shared" si="6"/>
        <v>6.6000000000000014</v>
      </c>
      <c r="I21" s="12">
        <f t="shared" si="7"/>
        <v>50</v>
      </c>
      <c r="J21" s="13">
        <v>11.32</v>
      </c>
      <c r="K21" s="13">
        <f t="shared" si="0"/>
        <v>10</v>
      </c>
      <c r="L21" s="12">
        <v>50</v>
      </c>
      <c r="M21" s="13">
        <v>11.32</v>
      </c>
      <c r="N21" s="50">
        <f t="shared" si="11"/>
        <v>0</v>
      </c>
      <c r="O21" s="50">
        <f t="shared" si="8"/>
        <v>0</v>
      </c>
      <c r="P21" s="46">
        <f t="shared" si="12"/>
        <v>-1.3200000000000003</v>
      </c>
      <c r="Q21" s="46">
        <f t="shared" si="9"/>
        <v>-1.3200000000000003</v>
      </c>
      <c r="R21" s="11"/>
      <c r="S21" s="11"/>
      <c r="T21" s="11"/>
      <c r="U21" s="11"/>
      <c r="V21" s="11"/>
      <c r="W21" s="11"/>
      <c r="X21" s="11"/>
      <c r="Y21" s="11"/>
      <c r="Z21" s="11"/>
    </row>
    <row r="22" spans="1:26" ht="15.75" customHeight="1">
      <c r="A22" s="12">
        <f t="shared" si="1"/>
        <v>55</v>
      </c>
      <c r="B22" s="13">
        <v>12.4</v>
      </c>
      <c r="C22" s="13">
        <f t="shared" si="2"/>
        <v>11</v>
      </c>
      <c r="D22" s="13">
        <f t="shared" si="3"/>
        <v>1.4000000000000004</v>
      </c>
      <c r="E22" s="13">
        <f t="shared" si="4"/>
        <v>1.4000000000000004</v>
      </c>
      <c r="F22" s="13">
        <f t="shared" si="10"/>
        <v>7.0000000000000018</v>
      </c>
      <c r="G22" s="13">
        <f t="shared" si="5"/>
        <v>11.290322580645164</v>
      </c>
      <c r="H22" s="44">
        <f t="shared" si="6"/>
        <v>7.0000000000000018</v>
      </c>
      <c r="I22" s="12">
        <f t="shared" si="7"/>
        <v>55</v>
      </c>
      <c r="J22" s="13">
        <v>12.4</v>
      </c>
      <c r="K22" s="13">
        <f t="shared" si="0"/>
        <v>11</v>
      </c>
      <c r="L22" s="12">
        <v>55</v>
      </c>
      <c r="M22" s="13">
        <v>12.4</v>
      </c>
      <c r="N22" s="50">
        <f t="shared" si="11"/>
        <v>0</v>
      </c>
      <c r="O22" s="50">
        <f t="shared" si="8"/>
        <v>0</v>
      </c>
      <c r="P22" s="46">
        <f t="shared" si="12"/>
        <v>-1.4000000000000004</v>
      </c>
      <c r="Q22" s="46">
        <f t="shared" si="9"/>
        <v>-1.4000000000000004</v>
      </c>
      <c r="R22" s="11"/>
      <c r="S22" s="11"/>
      <c r="T22" s="11"/>
      <c r="U22" s="11"/>
      <c r="V22" s="11"/>
      <c r="W22" s="11"/>
      <c r="X22" s="11"/>
      <c r="Y22" s="11"/>
      <c r="Z22" s="11"/>
    </row>
    <row r="23" spans="1:26" ht="15.75" customHeight="1">
      <c r="A23" s="12">
        <f t="shared" si="1"/>
        <v>60</v>
      </c>
      <c r="B23" s="13">
        <v>13.04</v>
      </c>
      <c r="C23" s="13">
        <f t="shared" si="2"/>
        <v>12</v>
      </c>
      <c r="D23" s="13">
        <f t="shared" si="3"/>
        <v>1.0399999999999991</v>
      </c>
      <c r="E23" s="13">
        <f t="shared" si="4"/>
        <v>1.0399999999999991</v>
      </c>
      <c r="F23" s="13">
        <f t="shared" si="10"/>
        <v>5.1999999999999957</v>
      </c>
      <c r="G23" s="13">
        <f t="shared" si="5"/>
        <v>7.9754601226993804</v>
      </c>
      <c r="H23" s="44">
        <f t="shared" si="6"/>
        <v>5.1999999999999957</v>
      </c>
      <c r="I23" s="12">
        <f t="shared" si="7"/>
        <v>60</v>
      </c>
      <c r="J23" s="13">
        <v>13.04</v>
      </c>
      <c r="K23" s="13">
        <f t="shared" si="0"/>
        <v>12</v>
      </c>
      <c r="L23" s="12">
        <v>60</v>
      </c>
      <c r="M23" s="13">
        <v>13.04</v>
      </c>
      <c r="N23" s="50">
        <f t="shared" si="11"/>
        <v>0</v>
      </c>
      <c r="O23" s="50">
        <f t="shared" si="8"/>
        <v>0</v>
      </c>
      <c r="P23" s="46">
        <f t="shared" si="12"/>
        <v>-1.0399999999999991</v>
      </c>
      <c r="Q23" s="46">
        <f t="shared" si="9"/>
        <v>-1.0399999999999991</v>
      </c>
      <c r="R23" s="11"/>
      <c r="S23" s="11"/>
      <c r="T23" s="11"/>
      <c r="U23" s="11"/>
      <c r="V23" s="11"/>
      <c r="W23" s="11"/>
      <c r="X23" s="11"/>
      <c r="Y23" s="11"/>
      <c r="Z23" s="11"/>
    </row>
    <row r="24" spans="1:26" ht="15.75" customHeight="1">
      <c r="A24" s="12">
        <f t="shared" si="1"/>
        <v>65</v>
      </c>
      <c r="B24" s="13">
        <v>14.16</v>
      </c>
      <c r="C24" s="13">
        <f t="shared" si="2"/>
        <v>13</v>
      </c>
      <c r="D24" s="13">
        <f t="shared" si="3"/>
        <v>1.1600000000000001</v>
      </c>
      <c r="E24" s="13">
        <f t="shared" si="4"/>
        <v>1.1600000000000001</v>
      </c>
      <c r="F24" s="13">
        <f t="shared" si="10"/>
        <v>5.8000000000000007</v>
      </c>
      <c r="G24" s="13">
        <f t="shared" si="5"/>
        <v>8.1920903954802267</v>
      </c>
      <c r="H24" s="44">
        <f t="shared" si="6"/>
        <v>5.8000000000000007</v>
      </c>
      <c r="I24" s="12">
        <f t="shared" si="7"/>
        <v>65</v>
      </c>
      <c r="J24" s="13">
        <v>14.16</v>
      </c>
      <c r="K24" s="13">
        <f t="shared" si="0"/>
        <v>13</v>
      </c>
      <c r="L24" s="12">
        <v>65</v>
      </c>
      <c r="M24" s="13">
        <v>14.16</v>
      </c>
      <c r="N24" s="50">
        <f t="shared" si="11"/>
        <v>0</v>
      </c>
      <c r="O24" s="50">
        <f t="shared" si="8"/>
        <v>0</v>
      </c>
      <c r="P24" s="46">
        <f t="shared" si="12"/>
        <v>-1.1600000000000001</v>
      </c>
      <c r="Q24" s="46">
        <f t="shared" si="9"/>
        <v>-1.1600000000000001</v>
      </c>
      <c r="R24" s="11"/>
      <c r="S24" s="11"/>
      <c r="T24" s="11"/>
      <c r="U24" s="11"/>
      <c r="V24" s="11"/>
      <c r="W24" s="11"/>
      <c r="X24" s="11"/>
      <c r="Y24" s="11"/>
      <c r="Z24" s="11"/>
    </row>
    <row r="25" spans="1:26" ht="15.75" customHeight="1">
      <c r="A25" s="12">
        <f t="shared" si="1"/>
        <v>70</v>
      </c>
      <c r="B25" s="13">
        <v>15.22</v>
      </c>
      <c r="C25" s="13">
        <f t="shared" si="2"/>
        <v>14</v>
      </c>
      <c r="D25" s="13">
        <f t="shared" si="3"/>
        <v>1.2200000000000006</v>
      </c>
      <c r="E25" s="13">
        <f t="shared" si="4"/>
        <v>1.2200000000000006</v>
      </c>
      <c r="F25" s="13">
        <f t="shared" si="10"/>
        <v>6.1000000000000032</v>
      </c>
      <c r="G25" s="13">
        <f t="shared" si="5"/>
        <v>8.0157687253613705</v>
      </c>
      <c r="H25" s="44">
        <f t="shared" si="6"/>
        <v>6.1000000000000032</v>
      </c>
      <c r="I25" s="12">
        <f t="shared" si="7"/>
        <v>70</v>
      </c>
      <c r="J25" s="13">
        <v>15.22</v>
      </c>
      <c r="K25" s="13">
        <f t="shared" si="0"/>
        <v>14</v>
      </c>
      <c r="L25" s="12">
        <v>70</v>
      </c>
      <c r="M25" s="13">
        <v>15.22</v>
      </c>
      <c r="N25" s="50">
        <f t="shared" si="11"/>
        <v>0</v>
      </c>
      <c r="O25" s="50">
        <f t="shared" si="8"/>
        <v>0</v>
      </c>
      <c r="P25" s="46">
        <f t="shared" si="12"/>
        <v>-1.2200000000000006</v>
      </c>
      <c r="Q25" s="46">
        <f t="shared" si="9"/>
        <v>-1.2200000000000006</v>
      </c>
      <c r="R25" s="11"/>
      <c r="S25" s="11"/>
      <c r="T25" s="11"/>
      <c r="U25" s="11"/>
      <c r="V25" s="11"/>
      <c r="W25" s="11"/>
      <c r="X25" s="11"/>
      <c r="Y25" s="11"/>
      <c r="Z25" s="11"/>
    </row>
    <row r="26" spans="1:26" ht="15.75" customHeight="1">
      <c r="A26" s="12">
        <f t="shared" si="1"/>
        <v>75</v>
      </c>
      <c r="B26" s="13">
        <v>16.41</v>
      </c>
      <c r="C26" s="13">
        <f t="shared" si="2"/>
        <v>15</v>
      </c>
      <c r="D26" s="13">
        <f t="shared" si="3"/>
        <v>1.4100000000000001</v>
      </c>
      <c r="E26" s="13">
        <f t="shared" si="4"/>
        <v>1.4100000000000001</v>
      </c>
      <c r="F26" s="13">
        <f t="shared" si="10"/>
        <v>7.05</v>
      </c>
      <c r="G26" s="13">
        <f t="shared" si="5"/>
        <v>8.592321755027422</v>
      </c>
      <c r="H26" s="44">
        <f t="shared" si="6"/>
        <v>7.05</v>
      </c>
      <c r="I26" s="12">
        <f t="shared" si="7"/>
        <v>75</v>
      </c>
      <c r="J26" s="13">
        <v>16.41</v>
      </c>
      <c r="K26" s="13">
        <f t="shared" si="0"/>
        <v>15</v>
      </c>
      <c r="L26" s="12">
        <v>75</v>
      </c>
      <c r="M26" s="13">
        <v>16.41</v>
      </c>
      <c r="N26" s="50">
        <f t="shared" si="11"/>
        <v>0</v>
      </c>
      <c r="O26" s="50">
        <f t="shared" si="8"/>
        <v>0</v>
      </c>
      <c r="P26" s="46">
        <f t="shared" si="12"/>
        <v>-1.4100000000000001</v>
      </c>
      <c r="Q26" s="46">
        <f t="shared" si="9"/>
        <v>-1.4100000000000001</v>
      </c>
      <c r="R26" s="11"/>
      <c r="S26" s="11"/>
      <c r="T26" s="11"/>
      <c r="U26" s="11"/>
      <c r="V26" s="11"/>
      <c r="W26" s="11"/>
      <c r="X26" s="11"/>
      <c r="Y26" s="11"/>
      <c r="Z26" s="11"/>
    </row>
    <row r="27" spans="1:26" ht="15.75" customHeight="1">
      <c r="A27" s="12">
        <f t="shared" si="1"/>
        <v>80</v>
      </c>
      <c r="B27" s="13">
        <v>17.440000000000001</v>
      </c>
      <c r="C27" s="13">
        <f t="shared" si="2"/>
        <v>16</v>
      </c>
      <c r="D27" s="13">
        <f t="shared" si="3"/>
        <v>1.4400000000000013</v>
      </c>
      <c r="E27" s="13">
        <f t="shared" si="4"/>
        <v>1.4400000000000013</v>
      </c>
      <c r="F27" s="13">
        <f t="shared" si="10"/>
        <v>7.2000000000000055</v>
      </c>
      <c r="G27" s="13">
        <f t="shared" si="5"/>
        <v>8.2568807339449606</v>
      </c>
      <c r="H27" s="44">
        <f t="shared" si="6"/>
        <v>7.2000000000000055</v>
      </c>
      <c r="I27" s="12">
        <f t="shared" si="7"/>
        <v>80</v>
      </c>
      <c r="J27" s="13">
        <v>17.440000000000001</v>
      </c>
      <c r="K27" s="13">
        <f t="shared" si="0"/>
        <v>16</v>
      </c>
      <c r="L27" s="12">
        <v>80</v>
      </c>
      <c r="M27" s="13">
        <v>17.440000000000001</v>
      </c>
      <c r="N27" s="50">
        <f t="shared" si="11"/>
        <v>0</v>
      </c>
      <c r="O27" s="50">
        <f t="shared" si="8"/>
        <v>0</v>
      </c>
      <c r="P27" s="46">
        <f t="shared" si="12"/>
        <v>-1.4400000000000013</v>
      </c>
      <c r="Q27" s="46">
        <f t="shared" si="9"/>
        <v>-1.4400000000000013</v>
      </c>
      <c r="R27" s="11"/>
      <c r="S27" s="11"/>
      <c r="T27" s="11"/>
      <c r="U27" s="11"/>
      <c r="V27" s="11"/>
      <c r="W27" s="11"/>
      <c r="X27" s="11"/>
      <c r="Y27" s="11"/>
      <c r="Z27" s="11"/>
    </row>
    <row r="28" spans="1:26" ht="15.75" customHeight="1">
      <c r="A28" s="12">
        <f t="shared" si="1"/>
        <v>85</v>
      </c>
      <c r="B28" s="13">
        <v>18.32</v>
      </c>
      <c r="C28" s="13">
        <f t="shared" si="2"/>
        <v>17</v>
      </c>
      <c r="D28" s="13">
        <f t="shared" si="3"/>
        <v>1.3200000000000003</v>
      </c>
      <c r="E28" s="13">
        <f t="shared" si="4"/>
        <v>1.3200000000000003</v>
      </c>
      <c r="F28" s="13">
        <f t="shared" si="10"/>
        <v>6.6000000000000014</v>
      </c>
      <c r="G28" s="13">
        <f t="shared" si="5"/>
        <v>7.2052401746724906</v>
      </c>
      <c r="H28" s="44">
        <f t="shared" si="6"/>
        <v>6.6000000000000014</v>
      </c>
      <c r="I28" s="12">
        <f t="shared" si="7"/>
        <v>85</v>
      </c>
      <c r="J28" s="13">
        <v>18.32</v>
      </c>
      <c r="K28" s="13">
        <f t="shared" si="0"/>
        <v>17</v>
      </c>
      <c r="L28" s="12">
        <v>85</v>
      </c>
      <c r="M28" s="13">
        <v>18.32</v>
      </c>
      <c r="N28" s="50">
        <f t="shared" si="11"/>
        <v>0</v>
      </c>
      <c r="O28" s="50">
        <f t="shared" si="8"/>
        <v>0</v>
      </c>
      <c r="P28" s="46">
        <f t="shared" si="12"/>
        <v>-1.3200000000000003</v>
      </c>
      <c r="Q28" s="46">
        <f t="shared" si="9"/>
        <v>-1.3200000000000003</v>
      </c>
      <c r="R28" s="11"/>
      <c r="S28" s="11"/>
      <c r="T28" s="11"/>
      <c r="U28" s="11"/>
      <c r="V28" s="11"/>
      <c r="W28" s="11"/>
      <c r="X28" s="11"/>
      <c r="Y28" s="11"/>
      <c r="Z28" s="11"/>
    </row>
    <row r="29" spans="1:26" ht="15.75" customHeight="1">
      <c r="A29" s="12">
        <f t="shared" si="1"/>
        <v>90</v>
      </c>
      <c r="B29" s="13">
        <v>19.27</v>
      </c>
      <c r="C29" s="13">
        <f t="shared" si="2"/>
        <v>18</v>
      </c>
      <c r="D29" s="13">
        <f t="shared" si="3"/>
        <v>1.2699999999999996</v>
      </c>
      <c r="E29" s="13">
        <f t="shared" si="4"/>
        <v>1.2699999999999996</v>
      </c>
      <c r="F29" s="13">
        <f t="shared" si="10"/>
        <v>6.3499999999999979</v>
      </c>
      <c r="G29" s="13">
        <f t="shared" si="5"/>
        <v>6.590555267254798</v>
      </c>
      <c r="H29" s="44">
        <f t="shared" si="6"/>
        <v>6.3499999999999979</v>
      </c>
      <c r="I29" s="12">
        <f t="shared" si="7"/>
        <v>90</v>
      </c>
      <c r="J29" s="13">
        <v>19.27</v>
      </c>
      <c r="K29" s="13">
        <f t="shared" si="0"/>
        <v>18</v>
      </c>
      <c r="L29" s="12">
        <v>90</v>
      </c>
      <c r="M29" s="13">
        <v>19.27</v>
      </c>
      <c r="N29" s="50">
        <f t="shared" si="11"/>
        <v>0</v>
      </c>
      <c r="O29" s="50">
        <f t="shared" si="8"/>
        <v>0</v>
      </c>
      <c r="P29" s="46">
        <f t="shared" si="12"/>
        <v>-1.2699999999999996</v>
      </c>
      <c r="Q29" s="46">
        <f t="shared" si="9"/>
        <v>-1.2699999999999996</v>
      </c>
      <c r="R29" s="11"/>
      <c r="S29" s="11"/>
      <c r="T29" s="11"/>
      <c r="U29" s="11"/>
      <c r="V29" s="11"/>
      <c r="W29" s="11"/>
      <c r="X29" s="11"/>
      <c r="Y29" s="11"/>
      <c r="Z29" s="11"/>
    </row>
    <row r="30" spans="1:26" ht="15.75" customHeight="1">
      <c r="A30" s="12">
        <f t="shared" si="1"/>
        <v>95</v>
      </c>
      <c r="B30" s="13">
        <v>19.61</v>
      </c>
      <c r="C30" s="13">
        <f t="shared" si="2"/>
        <v>19</v>
      </c>
      <c r="D30" s="13">
        <f t="shared" si="3"/>
        <v>0.60999999999999943</v>
      </c>
      <c r="E30" s="13">
        <f t="shared" si="4"/>
        <v>0.60999999999999943</v>
      </c>
      <c r="F30" s="13">
        <f t="shared" si="10"/>
        <v>3.0499999999999972</v>
      </c>
      <c r="G30" s="13">
        <f t="shared" si="5"/>
        <v>3.1106578276389567</v>
      </c>
      <c r="H30" s="44">
        <f t="shared" si="6"/>
        <v>3.0499999999999972</v>
      </c>
      <c r="I30" s="12">
        <f t="shared" si="7"/>
        <v>95</v>
      </c>
      <c r="J30" s="13">
        <v>19.61</v>
      </c>
      <c r="K30" s="13">
        <f t="shared" si="0"/>
        <v>19</v>
      </c>
      <c r="L30" s="12">
        <v>95</v>
      </c>
      <c r="M30" s="13">
        <v>19.61</v>
      </c>
      <c r="N30" s="50">
        <f t="shared" si="11"/>
        <v>0</v>
      </c>
      <c r="O30" s="50">
        <f t="shared" si="8"/>
        <v>0</v>
      </c>
      <c r="P30" s="46">
        <f t="shared" si="12"/>
        <v>-0.60999999999999943</v>
      </c>
      <c r="Q30" s="46">
        <f t="shared" si="9"/>
        <v>-0.60999999999999943</v>
      </c>
      <c r="R30" s="11"/>
      <c r="S30" s="11"/>
      <c r="T30" s="11"/>
      <c r="U30" s="11"/>
      <c r="V30" s="11"/>
      <c r="W30" s="11"/>
      <c r="X30" s="11"/>
      <c r="Y30" s="11"/>
      <c r="Z30" s="11"/>
    </row>
    <row r="31" spans="1:26" ht="15.75" customHeight="1">
      <c r="A31" s="12">
        <f t="shared" si="1"/>
        <v>100</v>
      </c>
      <c r="B31" s="13">
        <v>20.02</v>
      </c>
      <c r="C31" s="13">
        <f t="shared" si="2"/>
        <v>20</v>
      </c>
      <c r="D31" s="13">
        <f t="shared" si="3"/>
        <v>1.9999999999999574E-2</v>
      </c>
      <c r="E31" s="13">
        <f t="shared" si="4"/>
        <v>1.9999999999999574E-2</v>
      </c>
      <c r="F31" s="13">
        <f t="shared" si="10"/>
        <v>9.9999999999997868E-2</v>
      </c>
      <c r="G31" s="13">
        <f t="shared" si="5"/>
        <v>9.9900099900097766E-2</v>
      </c>
      <c r="H31" s="44">
        <f t="shared" si="6"/>
        <v>9.9999999999997868E-2</v>
      </c>
      <c r="I31" s="12">
        <f t="shared" si="7"/>
        <v>100</v>
      </c>
      <c r="J31" s="13">
        <v>20.02</v>
      </c>
      <c r="K31" s="13">
        <f t="shared" si="0"/>
        <v>20</v>
      </c>
      <c r="L31" s="12">
        <v>100</v>
      </c>
      <c r="M31" s="13">
        <v>20.02</v>
      </c>
      <c r="N31" s="50">
        <f t="shared" si="11"/>
        <v>0</v>
      </c>
      <c r="O31" s="50">
        <f t="shared" si="8"/>
        <v>0</v>
      </c>
      <c r="P31" s="46">
        <f t="shared" si="12"/>
        <v>-1.9999999999999574E-2</v>
      </c>
      <c r="Q31" s="46">
        <f t="shared" si="9"/>
        <v>-1.9999999999999574E-2</v>
      </c>
      <c r="R31" s="11"/>
      <c r="S31" s="11"/>
      <c r="T31" s="11"/>
      <c r="U31" s="11"/>
      <c r="V31" s="11"/>
      <c r="W31" s="11"/>
      <c r="X31" s="11"/>
      <c r="Y31" s="11"/>
      <c r="Z31" s="11"/>
    </row>
    <row r="32" spans="1:26" ht="15.75" customHeight="1">
      <c r="A32" s="12">
        <v>100</v>
      </c>
      <c r="B32" s="13">
        <v>19.53</v>
      </c>
      <c r="C32" s="13">
        <f t="shared" si="2"/>
        <v>20</v>
      </c>
      <c r="D32" s="13">
        <f t="shared" si="3"/>
        <v>-0.46999999999999886</v>
      </c>
      <c r="E32" s="13">
        <f t="shared" si="4"/>
        <v>0.46999999999999886</v>
      </c>
      <c r="F32" s="13">
        <f t="shared" si="10"/>
        <v>2.3499999999999943</v>
      </c>
      <c r="G32" s="13">
        <f t="shared" si="5"/>
        <v>2.4065540194572392</v>
      </c>
      <c r="H32" s="44">
        <f t="shared" si="6"/>
        <v>2.3499999999999943</v>
      </c>
      <c r="I32" s="11"/>
      <c r="J32" s="13">
        <v>19.53</v>
      </c>
      <c r="K32" s="11"/>
      <c r="L32" s="11"/>
      <c r="M32" s="13">
        <v>19.53</v>
      </c>
      <c r="N32" s="11"/>
      <c r="O32" s="16"/>
      <c r="P32" s="17"/>
      <c r="Q32" s="18"/>
      <c r="R32" s="11"/>
      <c r="S32" s="11"/>
      <c r="T32" s="11"/>
      <c r="U32" s="11"/>
      <c r="V32" s="11"/>
      <c r="W32" s="11"/>
      <c r="X32" s="11"/>
      <c r="Y32" s="11"/>
      <c r="Z32" s="11"/>
    </row>
    <row r="33" spans="1:26" ht="15.75" customHeight="1">
      <c r="A33" s="12">
        <f t="shared" ref="A33:A52" si="13">A32-5</f>
        <v>95</v>
      </c>
      <c r="B33" s="13">
        <v>18.96</v>
      </c>
      <c r="C33" s="13">
        <f t="shared" si="2"/>
        <v>19</v>
      </c>
      <c r="D33" s="13">
        <f t="shared" si="3"/>
        <v>-3.9999999999999147E-2</v>
      </c>
      <c r="E33" s="13">
        <f t="shared" si="4"/>
        <v>3.9999999999999147E-2</v>
      </c>
      <c r="F33" s="13">
        <f t="shared" si="10"/>
        <v>0.19999999999999574</v>
      </c>
      <c r="G33" s="13">
        <f t="shared" si="5"/>
        <v>0.21097046413501658</v>
      </c>
      <c r="H33" s="44">
        <f t="shared" si="6"/>
        <v>0.19999999999999574</v>
      </c>
      <c r="I33" s="11"/>
      <c r="J33" s="13">
        <v>18.96</v>
      </c>
      <c r="K33" s="11"/>
      <c r="L33" s="11"/>
      <c r="M33" s="13">
        <v>18.96</v>
      </c>
      <c r="N33" s="11"/>
      <c r="O33" s="19" t="s">
        <v>30</v>
      </c>
      <c r="P33" s="20" t="s">
        <v>40</v>
      </c>
      <c r="Q33" s="21" t="s">
        <v>41</v>
      </c>
      <c r="R33" s="11"/>
      <c r="S33" s="11"/>
      <c r="T33" s="11"/>
      <c r="U33" s="11"/>
      <c r="V33" s="11"/>
      <c r="W33" s="11"/>
      <c r="X33" s="11"/>
      <c r="Y33" s="11"/>
      <c r="Z33" s="11"/>
    </row>
    <row r="34" spans="1:26" ht="15.75" customHeight="1">
      <c r="A34" s="12">
        <f t="shared" si="13"/>
        <v>90</v>
      </c>
      <c r="B34" s="13">
        <v>17.760000000000002</v>
      </c>
      <c r="C34" s="13">
        <f t="shared" si="2"/>
        <v>18</v>
      </c>
      <c r="D34" s="13">
        <f t="shared" si="3"/>
        <v>-0.23999999999999844</v>
      </c>
      <c r="E34" s="13">
        <f t="shared" si="4"/>
        <v>0.23999999999999844</v>
      </c>
      <c r="F34" s="13">
        <f t="shared" si="10"/>
        <v>1.1999999999999922</v>
      </c>
      <c r="G34" s="13">
        <f t="shared" si="5"/>
        <v>1.3513513513513424</v>
      </c>
      <c r="H34" s="44">
        <f t="shared" si="6"/>
        <v>1.1999999999999922</v>
      </c>
      <c r="I34" s="11"/>
      <c r="J34" s="13">
        <v>17.760000000000002</v>
      </c>
      <c r="K34" s="11"/>
      <c r="L34" s="11"/>
      <c r="M34" s="13">
        <v>17.760000000000002</v>
      </c>
      <c r="N34" s="22"/>
      <c r="O34" s="23" t="s">
        <v>20</v>
      </c>
      <c r="P34" s="58" t="s">
        <v>21</v>
      </c>
      <c r="Q34" s="59"/>
      <c r="R34" s="11"/>
      <c r="S34" s="11"/>
      <c r="T34" s="11"/>
      <c r="U34" s="11"/>
      <c r="V34" s="11"/>
      <c r="W34" s="11"/>
      <c r="X34" s="11"/>
      <c r="Y34" s="11"/>
      <c r="Z34" s="11"/>
    </row>
    <row r="35" spans="1:26" ht="15.75" customHeight="1">
      <c r="A35" s="12">
        <f t="shared" si="13"/>
        <v>85</v>
      </c>
      <c r="B35" s="13">
        <v>16.579999999999998</v>
      </c>
      <c r="C35" s="13">
        <f t="shared" si="2"/>
        <v>17</v>
      </c>
      <c r="D35" s="13">
        <f t="shared" si="3"/>
        <v>-0.42000000000000171</v>
      </c>
      <c r="E35" s="13">
        <f t="shared" si="4"/>
        <v>0.42000000000000171</v>
      </c>
      <c r="F35" s="13">
        <f t="shared" si="10"/>
        <v>2.1000000000000085</v>
      </c>
      <c r="G35" s="13">
        <f t="shared" si="5"/>
        <v>2.5331724969843288</v>
      </c>
      <c r="H35" s="44">
        <f t="shared" si="6"/>
        <v>2.1000000000000085</v>
      </c>
      <c r="I35" s="11"/>
      <c r="J35" s="13">
        <v>16.579999999999998</v>
      </c>
      <c r="K35" s="11"/>
      <c r="L35" s="11"/>
      <c r="M35" s="13">
        <v>16.579999999999998</v>
      </c>
      <c r="N35" s="11"/>
      <c r="O35" s="11"/>
      <c r="P35" s="11"/>
      <c r="Q35" s="11"/>
      <c r="R35" s="11"/>
      <c r="S35" s="11"/>
      <c r="T35" s="11"/>
      <c r="U35" s="11"/>
      <c r="V35" s="11"/>
      <c r="W35" s="11"/>
      <c r="X35" s="11"/>
      <c r="Y35" s="11"/>
      <c r="Z35" s="11"/>
    </row>
    <row r="36" spans="1:26" ht="15.75" customHeight="1">
      <c r="A36" s="12">
        <f t="shared" si="13"/>
        <v>80</v>
      </c>
      <c r="B36" s="13">
        <v>15.2</v>
      </c>
      <c r="C36" s="13">
        <f t="shared" si="2"/>
        <v>16</v>
      </c>
      <c r="D36" s="13">
        <f t="shared" si="3"/>
        <v>-0.80000000000000071</v>
      </c>
      <c r="E36" s="13">
        <f t="shared" si="4"/>
        <v>0.80000000000000071</v>
      </c>
      <c r="F36" s="13">
        <f t="shared" si="10"/>
        <v>4.0000000000000036</v>
      </c>
      <c r="G36" s="13">
        <f t="shared" si="5"/>
        <v>5.2631578947368469</v>
      </c>
      <c r="H36" s="44">
        <f t="shared" si="6"/>
        <v>4.0000000000000036</v>
      </c>
      <c r="I36" s="11"/>
      <c r="J36" s="13">
        <v>15.2</v>
      </c>
      <c r="K36" s="11"/>
      <c r="L36" s="11"/>
      <c r="M36" s="13">
        <v>15.2</v>
      </c>
      <c r="N36" s="11"/>
      <c r="O36" s="11"/>
      <c r="P36" s="11"/>
      <c r="Q36" s="11"/>
      <c r="R36" s="11"/>
      <c r="S36" s="11"/>
      <c r="T36" s="11"/>
      <c r="U36" s="11"/>
      <c r="V36" s="11"/>
      <c r="W36" s="11"/>
      <c r="X36" s="11"/>
      <c r="Y36" s="11"/>
      <c r="Z36" s="11"/>
    </row>
    <row r="37" spans="1:26" ht="15.75" customHeight="1">
      <c r="A37" s="12">
        <f t="shared" si="13"/>
        <v>75</v>
      </c>
      <c r="B37" s="13">
        <v>14.45</v>
      </c>
      <c r="C37" s="13">
        <f t="shared" si="2"/>
        <v>15</v>
      </c>
      <c r="D37" s="13">
        <f t="shared" si="3"/>
        <v>-0.55000000000000071</v>
      </c>
      <c r="E37" s="13">
        <f t="shared" si="4"/>
        <v>0.55000000000000071</v>
      </c>
      <c r="F37" s="13">
        <f t="shared" si="10"/>
        <v>2.7500000000000036</v>
      </c>
      <c r="G37" s="13">
        <f t="shared" si="5"/>
        <v>3.8062283737024272</v>
      </c>
      <c r="H37" s="44">
        <f t="shared" si="6"/>
        <v>2.7500000000000036</v>
      </c>
      <c r="I37" s="11"/>
      <c r="J37" s="13">
        <v>14.45</v>
      </c>
      <c r="K37" s="11"/>
      <c r="L37" s="11"/>
      <c r="M37" s="13">
        <v>14.45</v>
      </c>
      <c r="N37" s="11"/>
      <c r="O37" s="11"/>
      <c r="P37" s="11"/>
      <c r="Q37" s="11"/>
      <c r="R37" s="11"/>
      <c r="S37" s="11"/>
      <c r="T37" s="11"/>
      <c r="U37" s="11"/>
      <c r="V37" s="11"/>
      <c r="W37" s="11"/>
      <c r="X37" s="11"/>
      <c r="Y37" s="11"/>
      <c r="Z37" s="11"/>
    </row>
    <row r="38" spans="1:26" ht="15.75" customHeight="1">
      <c r="A38" s="12">
        <f t="shared" si="13"/>
        <v>70</v>
      </c>
      <c r="B38" s="13">
        <v>13.52</v>
      </c>
      <c r="C38" s="13">
        <f t="shared" si="2"/>
        <v>14</v>
      </c>
      <c r="D38" s="13">
        <f t="shared" si="3"/>
        <v>-0.48000000000000043</v>
      </c>
      <c r="E38" s="13">
        <f t="shared" si="4"/>
        <v>0.48000000000000043</v>
      </c>
      <c r="F38" s="13">
        <f t="shared" si="10"/>
        <v>2.4000000000000021</v>
      </c>
      <c r="G38" s="13">
        <f t="shared" si="5"/>
        <v>3.5502958579881692</v>
      </c>
      <c r="H38" s="44">
        <f t="shared" si="6"/>
        <v>2.4000000000000021</v>
      </c>
      <c r="I38" s="11"/>
      <c r="J38" s="13">
        <v>13.52</v>
      </c>
      <c r="K38" s="11"/>
      <c r="L38" s="11"/>
      <c r="M38" s="13">
        <v>13.52</v>
      </c>
      <c r="N38" s="11"/>
      <c r="O38" s="11"/>
      <c r="P38" s="11"/>
      <c r="Q38" s="11"/>
      <c r="R38" s="11"/>
      <c r="S38" s="11"/>
      <c r="T38" s="11"/>
      <c r="U38" s="11"/>
      <c r="V38" s="11"/>
      <c r="W38" s="11"/>
      <c r="X38" s="11"/>
      <c r="Y38" s="11"/>
      <c r="Z38" s="11"/>
    </row>
    <row r="39" spans="1:26" ht="15.75" customHeight="1">
      <c r="A39" s="12">
        <f t="shared" si="13"/>
        <v>65</v>
      </c>
      <c r="B39" s="13">
        <v>12.6</v>
      </c>
      <c r="C39" s="13">
        <f t="shared" si="2"/>
        <v>13</v>
      </c>
      <c r="D39" s="13">
        <f t="shared" si="3"/>
        <v>-0.40000000000000036</v>
      </c>
      <c r="E39" s="13">
        <f t="shared" si="4"/>
        <v>0.40000000000000036</v>
      </c>
      <c r="F39" s="13">
        <f t="shared" si="10"/>
        <v>2.0000000000000018</v>
      </c>
      <c r="G39" s="13">
        <f t="shared" si="5"/>
        <v>3.1746031746031775</v>
      </c>
      <c r="H39" s="44">
        <f t="shared" si="6"/>
        <v>2.0000000000000018</v>
      </c>
      <c r="I39" s="11"/>
      <c r="J39" s="13">
        <v>12.6</v>
      </c>
      <c r="K39" s="11"/>
      <c r="L39" s="11"/>
      <c r="M39" s="13">
        <v>12.6</v>
      </c>
      <c r="N39" s="11"/>
      <c r="O39" s="11"/>
      <c r="P39" s="11"/>
      <c r="Q39" s="11"/>
      <c r="R39" s="11"/>
      <c r="S39" s="11"/>
      <c r="T39" s="11"/>
      <c r="U39" s="11"/>
      <c r="V39" s="11"/>
      <c r="W39" s="11"/>
      <c r="X39" s="11"/>
      <c r="Y39" s="11"/>
      <c r="Z39" s="11"/>
    </row>
    <row r="40" spans="1:26" ht="15.75" customHeight="1">
      <c r="A40" s="12">
        <f t="shared" si="13"/>
        <v>60</v>
      </c>
      <c r="B40" s="13">
        <v>11.21</v>
      </c>
      <c r="C40" s="13">
        <f t="shared" si="2"/>
        <v>12</v>
      </c>
      <c r="D40" s="13">
        <f t="shared" si="3"/>
        <v>-0.78999999999999915</v>
      </c>
      <c r="E40" s="13">
        <f t="shared" si="4"/>
        <v>0.78999999999999915</v>
      </c>
      <c r="F40" s="13">
        <f t="shared" si="10"/>
        <v>3.9499999999999957</v>
      </c>
      <c r="G40" s="13">
        <f t="shared" si="5"/>
        <v>7.0472792149866113</v>
      </c>
      <c r="H40" s="44">
        <f t="shared" si="6"/>
        <v>3.9499999999999957</v>
      </c>
      <c r="I40" s="11"/>
      <c r="J40" s="13">
        <v>11.21</v>
      </c>
      <c r="K40" s="11"/>
      <c r="L40" s="11"/>
      <c r="M40" s="13">
        <v>11.21</v>
      </c>
      <c r="N40" s="11"/>
      <c r="O40" s="11"/>
      <c r="P40" s="11"/>
      <c r="Q40" s="11"/>
      <c r="R40" s="11"/>
      <c r="S40" s="11"/>
      <c r="T40" s="11"/>
      <c r="U40" s="11"/>
      <c r="V40" s="11"/>
      <c r="W40" s="11"/>
      <c r="X40" s="11"/>
      <c r="Y40" s="11"/>
      <c r="Z40" s="11"/>
    </row>
    <row r="41" spans="1:26" ht="15.75" customHeight="1">
      <c r="A41" s="12">
        <f t="shared" si="13"/>
        <v>55</v>
      </c>
      <c r="B41" s="13">
        <v>9.9499999999999993</v>
      </c>
      <c r="C41" s="13">
        <f t="shared" si="2"/>
        <v>11</v>
      </c>
      <c r="D41" s="13">
        <f t="shared" si="3"/>
        <v>-1.0500000000000007</v>
      </c>
      <c r="E41" s="13">
        <f t="shared" si="4"/>
        <v>1.0500000000000007</v>
      </c>
      <c r="F41" s="13">
        <f t="shared" si="10"/>
        <v>5.2500000000000036</v>
      </c>
      <c r="G41" s="13">
        <f t="shared" si="5"/>
        <v>10.552763819095485</v>
      </c>
      <c r="H41" s="44">
        <f t="shared" si="6"/>
        <v>5.2500000000000036</v>
      </c>
      <c r="I41" s="11"/>
      <c r="J41" s="13">
        <v>9.9499999999999993</v>
      </c>
      <c r="K41" s="11"/>
      <c r="L41" s="11"/>
      <c r="M41" s="13">
        <v>9.9499999999999993</v>
      </c>
      <c r="N41" s="11"/>
      <c r="O41" s="11"/>
      <c r="P41" s="11"/>
      <c r="Q41" s="11"/>
      <c r="R41" s="11"/>
      <c r="S41" s="11"/>
      <c r="T41" s="11"/>
      <c r="U41" s="11"/>
      <c r="V41" s="11"/>
      <c r="W41" s="11"/>
      <c r="X41" s="11"/>
      <c r="Y41" s="11"/>
      <c r="Z41" s="11"/>
    </row>
    <row r="42" spans="1:26" ht="15.75" customHeight="1">
      <c r="A42" s="12">
        <f t="shared" si="13"/>
        <v>50</v>
      </c>
      <c r="B42" s="13">
        <v>0</v>
      </c>
      <c r="C42" s="13">
        <f t="shared" si="2"/>
        <v>10</v>
      </c>
      <c r="D42" s="13">
        <f t="shared" si="3"/>
        <v>-10</v>
      </c>
      <c r="E42" s="13">
        <f t="shared" si="4"/>
        <v>10</v>
      </c>
      <c r="F42" s="13">
        <f t="shared" si="10"/>
        <v>50</v>
      </c>
      <c r="G42" s="13"/>
      <c r="H42" s="44">
        <f t="shared" si="6"/>
        <v>50</v>
      </c>
      <c r="I42" s="11"/>
      <c r="J42" s="13">
        <v>0</v>
      </c>
      <c r="K42" s="11"/>
      <c r="L42" s="11"/>
      <c r="M42" s="13">
        <v>0</v>
      </c>
      <c r="N42" s="11"/>
      <c r="O42" s="11"/>
      <c r="P42" s="11"/>
      <c r="Q42" s="11"/>
      <c r="R42" s="11"/>
      <c r="S42" s="11"/>
      <c r="T42" s="11"/>
      <c r="U42" s="11"/>
      <c r="V42" s="11"/>
      <c r="W42" s="11"/>
      <c r="X42" s="11"/>
      <c r="Y42" s="11"/>
      <c r="Z42" s="11"/>
    </row>
    <row r="43" spans="1:26" ht="15.75" customHeight="1">
      <c r="A43" s="12">
        <f t="shared" si="13"/>
        <v>45</v>
      </c>
      <c r="B43" s="13">
        <v>7.74</v>
      </c>
      <c r="C43" s="13">
        <f t="shared" si="2"/>
        <v>9</v>
      </c>
      <c r="D43" s="13">
        <f t="shared" si="3"/>
        <v>-1.2599999999999998</v>
      </c>
      <c r="E43" s="13">
        <f t="shared" si="4"/>
        <v>1.2599999999999998</v>
      </c>
      <c r="F43" s="13">
        <f t="shared" si="10"/>
        <v>6.2999999999999989</v>
      </c>
      <c r="G43" s="13">
        <f t="shared" si="5"/>
        <v>16.279069767441857</v>
      </c>
      <c r="H43" s="44">
        <f t="shared" si="6"/>
        <v>6.2999999999999989</v>
      </c>
      <c r="I43" s="11"/>
      <c r="J43" s="13">
        <v>7.74</v>
      </c>
      <c r="K43" s="11"/>
      <c r="L43" s="11"/>
      <c r="M43" s="13">
        <v>7.74</v>
      </c>
      <c r="N43" s="11"/>
      <c r="O43" s="11"/>
      <c r="P43" s="11"/>
      <c r="Q43" s="11"/>
      <c r="R43" s="11"/>
      <c r="S43" s="11"/>
      <c r="T43" s="11"/>
      <c r="U43" s="11"/>
      <c r="V43" s="11"/>
      <c r="W43" s="11"/>
      <c r="X43" s="11"/>
      <c r="Y43" s="11"/>
      <c r="Z43" s="11"/>
    </row>
    <row r="44" spans="1:26" ht="15.75" customHeight="1">
      <c r="A44" s="12">
        <f t="shared" si="13"/>
        <v>40</v>
      </c>
      <c r="B44" s="13">
        <v>6.73</v>
      </c>
      <c r="C44" s="13">
        <f t="shared" si="2"/>
        <v>8</v>
      </c>
      <c r="D44" s="13">
        <f t="shared" si="3"/>
        <v>-1.2699999999999996</v>
      </c>
      <c r="E44" s="13">
        <f t="shared" si="4"/>
        <v>1.2699999999999996</v>
      </c>
      <c r="F44" s="13">
        <f t="shared" si="10"/>
        <v>6.3499999999999979</v>
      </c>
      <c r="G44" s="13">
        <f t="shared" si="5"/>
        <v>18.870728083209503</v>
      </c>
      <c r="H44" s="44">
        <f t="shared" si="6"/>
        <v>6.3499999999999979</v>
      </c>
      <c r="I44" s="11"/>
      <c r="J44" s="13">
        <v>6.73</v>
      </c>
      <c r="K44" s="11"/>
      <c r="L44" s="11"/>
      <c r="M44" s="13">
        <v>6.73</v>
      </c>
      <c r="N44" s="11"/>
      <c r="O44" s="11"/>
      <c r="P44" s="11"/>
      <c r="Q44" s="11"/>
      <c r="R44" s="11"/>
      <c r="S44" s="11"/>
      <c r="T44" s="11"/>
      <c r="U44" s="11"/>
      <c r="V44" s="11"/>
      <c r="W44" s="11"/>
      <c r="X44" s="11"/>
      <c r="Y44" s="11"/>
      <c r="Z44" s="11"/>
    </row>
    <row r="45" spans="1:26" ht="15.75" customHeight="1">
      <c r="A45" s="12">
        <f t="shared" si="13"/>
        <v>35</v>
      </c>
      <c r="B45" s="13">
        <v>5.8</v>
      </c>
      <c r="C45" s="13">
        <f t="shared" si="2"/>
        <v>7</v>
      </c>
      <c r="D45" s="13">
        <f t="shared" si="3"/>
        <v>-1.2000000000000002</v>
      </c>
      <c r="E45" s="13">
        <f t="shared" si="4"/>
        <v>1.2000000000000002</v>
      </c>
      <c r="F45" s="13">
        <f t="shared" si="10"/>
        <v>6.0000000000000009</v>
      </c>
      <c r="G45" s="13">
        <f t="shared" si="5"/>
        <v>20.689655172413797</v>
      </c>
      <c r="H45" s="44">
        <f t="shared" si="6"/>
        <v>6.0000000000000009</v>
      </c>
      <c r="I45" s="11"/>
      <c r="J45" s="13">
        <v>5.8</v>
      </c>
      <c r="K45" s="11"/>
      <c r="L45" s="11"/>
      <c r="M45" s="13">
        <v>5.8</v>
      </c>
      <c r="N45" s="11"/>
      <c r="O45" s="11"/>
      <c r="P45" s="11"/>
      <c r="Q45" s="11"/>
      <c r="R45" s="11"/>
      <c r="S45" s="11"/>
      <c r="T45" s="11"/>
      <c r="U45" s="11"/>
      <c r="V45" s="11"/>
      <c r="W45" s="11"/>
      <c r="X45" s="11"/>
      <c r="Y45" s="11"/>
      <c r="Z45" s="11"/>
    </row>
    <row r="46" spans="1:26" ht="15.75" customHeight="1">
      <c r="A46" s="12">
        <f t="shared" si="13"/>
        <v>30</v>
      </c>
      <c r="B46" s="13">
        <v>4.88</v>
      </c>
      <c r="C46" s="13">
        <f t="shared" si="2"/>
        <v>6</v>
      </c>
      <c r="D46" s="13">
        <f t="shared" si="3"/>
        <v>-1.1200000000000001</v>
      </c>
      <c r="E46" s="13">
        <f t="shared" si="4"/>
        <v>1.1200000000000001</v>
      </c>
      <c r="F46" s="13">
        <f t="shared" si="10"/>
        <v>5.6000000000000005</v>
      </c>
      <c r="G46" s="13">
        <f t="shared" si="5"/>
        <v>22.95081967213115</v>
      </c>
      <c r="H46" s="44">
        <f t="shared" si="6"/>
        <v>5.6000000000000005</v>
      </c>
      <c r="I46" s="11"/>
      <c r="J46" s="13">
        <v>4.88</v>
      </c>
      <c r="K46" s="11"/>
      <c r="L46" s="11"/>
      <c r="M46" s="13">
        <v>4.88</v>
      </c>
      <c r="N46" s="11"/>
      <c r="O46" s="11"/>
      <c r="P46" s="11"/>
      <c r="Q46" s="11"/>
      <c r="R46" s="11"/>
      <c r="S46" s="11"/>
      <c r="T46" s="11"/>
      <c r="U46" s="11"/>
      <c r="V46" s="11"/>
      <c r="W46" s="11"/>
      <c r="X46" s="11"/>
      <c r="Y46" s="11"/>
      <c r="Z46" s="11"/>
    </row>
    <row r="47" spans="1:26" ht="15.75" customHeight="1">
      <c r="A47" s="12">
        <f t="shared" si="13"/>
        <v>25</v>
      </c>
      <c r="B47" s="13">
        <v>3.93</v>
      </c>
      <c r="C47" s="13">
        <f t="shared" si="2"/>
        <v>5</v>
      </c>
      <c r="D47" s="13">
        <f t="shared" si="3"/>
        <v>-1.0699999999999998</v>
      </c>
      <c r="E47" s="13">
        <f t="shared" si="4"/>
        <v>1.0699999999999998</v>
      </c>
      <c r="F47" s="13">
        <f t="shared" si="10"/>
        <v>5.35</v>
      </c>
      <c r="G47" s="13">
        <f t="shared" si="5"/>
        <v>27.226463104325695</v>
      </c>
      <c r="H47" s="44">
        <f t="shared" si="6"/>
        <v>5.35</v>
      </c>
      <c r="I47" s="11"/>
      <c r="J47" s="13">
        <v>3.93</v>
      </c>
      <c r="K47" s="11"/>
      <c r="L47" s="11"/>
      <c r="M47" s="13">
        <v>3.93</v>
      </c>
      <c r="N47" s="11"/>
      <c r="O47" s="11"/>
      <c r="P47" s="11"/>
      <c r="Q47" s="11"/>
      <c r="R47" s="11"/>
      <c r="S47" s="11"/>
      <c r="T47" s="11"/>
      <c r="U47" s="11"/>
      <c r="V47" s="11"/>
      <c r="W47" s="11"/>
      <c r="X47" s="11"/>
      <c r="Y47" s="11"/>
      <c r="Z47" s="11"/>
    </row>
    <row r="48" spans="1:26" ht="15.75" customHeight="1">
      <c r="A48" s="12">
        <f t="shared" si="13"/>
        <v>20</v>
      </c>
      <c r="B48" s="13">
        <v>2.88</v>
      </c>
      <c r="C48" s="13">
        <f t="shared" si="2"/>
        <v>4</v>
      </c>
      <c r="D48" s="13">
        <f t="shared" si="3"/>
        <v>-1.1200000000000001</v>
      </c>
      <c r="E48" s="13">
        <f t="shared" si="4"/>
        <v>1.1200000000000001</v>
      </c>
      <c r="F48" s="13">
        <f t="shared" si="10"/>
        <v>5.6000000000000005</v>
      </c>
      <c r="G48" s="13">
        <f t="shared" si="5"/>
        <v>38.888888888888893</v>
      </c>
      <c r="H48" s="44">
        <f t="shared" si="6"/>
        <v>5.6000000000000005</v>
      </c>
      <c r="I48" s="11"/>
      <c r="J48" s="13">
        <v>2.88</v>
      </c>
      <c r="K48" s="11"/>
      <c r="L48" s="11"/>
      <c r="M48" s="13">
        <v>2.88</v>
      </c>
      <c r="N48" s="11"/>
      <c r="O48" s="11"/>
      <c r="P48" s="11"/>
      <c r="Q48" s="11"/>
      <c r="R48" s="11"/>
      <c r="S48" s="11"/>
      <c r="T48" s="11"/>
      <c r="U48" s="11"/>
      <c r="V48" s="11"/>
      <c r="W48" s="11"/>
      <c r="X48" s="11"/>
      <c r="Y48" s="11"/>
      <c r="Z48" s="11"/>
    </row>
    <row r="49" spans="1:26" ht="15.75" customHeight="1">
      <c r="A49" s="12">
        <f t="shared" si="13"/>
        <v>15</v>
      </c>
      <c r="B49" s="13">
        <v>2.71</v>
      </c>
      <c r="C49" s="13">
        <f t="shared" si="2"/>
        <v>3</v>
      </c>
      <c r="D49" s="13">
        <f t="shared" si="3"/>
        <v>-0.29000000000000004</v>
      </c>
      <c r="E49" s="13">
        <f t="shared" si="4"/>
        <v>0.29000000000000004</v>
      </c>
      <c r="F49" s="13">
        <f t="shared" si="10"/>
        <v>1.4500000000000002</v>
      </c>
      <c r="G49" s="13">
        <f t="shared" si="5"/>
        <v>10.701107011070112</v>
      </c>
      <c r="H49" s="44">
        <f t="shared" si="6"/>
        <v>1.4500000000000002</v>
      </c>
      <c r="I49" s="11"/>
      <c r="J49" s="13">
        <v>2.71</v>
      </c>
      <c r="K49" s="11"/>
      <c r="L49" s="11"/>
      <c r="M49" s="13">
        <v>2.71</v>
      </c>
      <c r="N49" s="11"/>
      <c r="O49" s="11"/>
      <c r="P49" s="11"/>
      <c r="Q49" s="11"/>
      <c r="R49" s="11"/>
      <c r="S49" s="11"/>
      <c r="T49" s="11"/>
      <c r="U49" s="11"/>
      <c r="V49" s="11"/>
      <c r="W49" s="11"/>
      <c r="X49" s="11"/>
      <c r="Y49" s="11"/>
      <c r="Z49" s="11"/>
    </row>
    <row r="50" spans="1:26" ht="15.75" customHeight="1">
      <c r="A50" s="12">
        <f t="shared" si="13"/>
        <v>10</v>
      </c>
      <c r="B50" s="13">
        <v>1.52</v>
      </c>
      <c r="C50" s="13">
        <f t="shared" si="2"/>
        <v>2</v>
      </c>
      <c r="D50" s="13">
        <f t="shared" si="3"/>
        <v>-0.48</v>
      </c>
      <c r="E50" s="13">
        <f t="shared" si="4"/>
        <v>0.48</v>
      </c>
      <c r="F50" s="13">
        <f t="shared" si="10"/>
        <v>2.4</v>
      </c>
      <c r="G50" s="13">
        <f t="shared" si="5"/>
        <v>31.578947368421051</v>
      </c>
      <c r="H50" s="44">
        <f t="shared" si="6"/>
        <v>2.4</v>
      </c>
      <c r="I50" s="11"/>
      <c r="J50" s="13">
        <v>1.52</v>
      </c>
      <c r="K50" s="11"/>
      <c r="L50" s="11"/>
      <c r="M50" s="13">
        <v>1.52</v>
      </c>
      <c r="N50" s="11"/>
      <c r="O50" s="11"/>
      <c r="P50" s="11"/>
      <c r="Q50" s="11"/>
      <c r="R50" s="11"/>
      <c r="S50" s="11"/>
      <c r="T50" s="11"/>
      <c r="U50" s="11"/>
      <c r="V50" s="11"/>
      <c r="W50" s="11"/>
      <c r="X50" s="11"/>
      <c r="Y50" s="11"/>
      <c r="Z50" s="11"/>
    </row>
    <row r="51" spans="1:26" ht="15.75" customHeight="1">
      <c r="A51" s="12">
        <f t="shared" si="13"/>
        <v>5</v>
      </c>
      <c r="B51" s="13">
        <v>0.75</v>
      </c>
      <c r="C51" s="13">
        <f t="shared" si="2"/>
        <v>1</v>
      </c>
      <c r="D51" s="13">
        <f t="shared" si="3"/>
        <v>-0.25</v>
      </c>
      <c r="E51" s="13">
        <f t="shared" si="4"/>
        <v>0.25</v>
      </c>
      <c r="F51" s="13">
        <f t="shared" si="10"/>
        <v>1.25</v>
      </c>
      <c r="G51" s="13">
        <f t="shared" si="5"/>
        <v>33.333333333333336</v>
      </c>
      <c r="H51" s="44">
        <f t="shared" si="6"/>
        <v>1.25</v>
      </c>
      <c r="I51" s="11"/>
      <c r="J51" s="13">
        <v>0.75</v>
      </c>
      <c r="K51" s="11"/>
      <c r="L51" s="11"/>
      <c r="M51" s="13">
        <v>0.75</v>
      </c>
      <c r="N51" s="11"/>
      <c r="O51" s="11"/>
      <c r="P51" s="11"/>
      <c r="Q51" s="11"/>
      <c r="R51" s="11"/>
      <c r="S51" s="11"/>
      <c r="T51" s="11"/>
      <c r="U51" s="11"/>
      <c r="V51" s="11"/>
      <c r="W51" s="11"/>
      <c r="X51" s="11"/>
      <c r="Y51" s="11"/>
      <c r="Z51" s="11"/>
    </row>
    <row r="52" spans="1:26" ht="15.75" customHeight="1">
      <c r="A52" s="12">
        <f t="shared" si="13"/>
        <v>0</v>
      </c>
      <c r="B52" s="13">
        <v>0.08</v>
      </c>
      <c r="C52" s="13">
        <f t="shared" si="2"/>
        <v>0</v>
      </c>
      <c r="D52" s="13">
        <f t="shared" si="3"/>
        <v>0.08</v>
      </c>
      <c r="E52" s="13">
        <f t="shared" si="4"/>
        <v>0.08</v>
      </c>
      <c r="F52" s="13">
        <f t="shared" si="10"/>
        <v>0.4</v>
      </c>
      <c r="G52" s="13">
        <f t="shared" si="5"/>
        <v>100</v>
      </c>
      <c r="H52" s="44">
        <f t="shared" si="6"/>
        <v>0.4</v>
      </c>
      <c r="I52" s="11"/>
      <c r="J52" s="13">
        <v>0.08</v>
      </c>
      <c r="K52" s="11"/>
      <c r="L52" s="11"/>
      <c r="M52" s="13">
        <v>0.08</v>
      </c>
      <c r="N52" s="11"/>
      <c r="O52" s="11"/>
      <c r="P52" s="11"/>
      <c r="Q52" s="11"/>
      <c r="R52" s="11"/>
      <c r="S52" s="11"/>
      <c r="T52" s="11"/>
      <c r="U52" s="11"/>
      <c r="V52" s="11"/>
      <c r="W52" s="11"/>
      <c r="X52" s="11"/>
      <c r="Y52" s="11"/>
      <c r="Z52" s="11"/>
    </row>
    <row r="53" spans="1:26" ht="15.75" customHeight="1">
      <c r="A53" s="11"/>
      <c r="B53" s="11"/>
      <c r="C53" s="11"/>
      <c r="D53" s="11"/>
      <c r="E53" s="24"/>
      <c r="F53" s="24"/>
      <c r="G53" s="24"/>
      <c r="H53" s="24"/>
      <c r="I53" s="11"/>
      <c r="J53" s="11"/>
      <c r="K53" s="11"/>
      <c r="L53" s="11"/>
      <c r="M53" s="11"/>
      <c r="N53" s="11"/>
      <c r="O53" s="11"/>
      <c r="P53" s="11"/>
      <c r="Q53" s="11"/>
      <c r="R53" s="11"/>
      <c r="S53" s="11"/>
      <c r="T53" s="11"/>
      <c r="U53" s="11"/>
      <c r="V53" s="11"/>
      <c r="W53" s="11"/>
      <c r="X53" s="11"/>
      <c r="Y53" s="11"/>
      <c r="Z53" s="11"/>
    </row>
    <row r="54" spans="1:26" ht="15.75" customHeight="1">
      <c r="A54" s="11"/>
      <c r="B54" s="25" t="s">
        <v>42</v>
      </c>
      <c r="C54" s="25" t="s">
        <v>43</v>
      </c>
      <c r="D54" s="11"/>
      <c r="E54" s="26"/>
      <c r="F54" s="26" t="s">
        <v>30</v>
      </c>
      <c r="G54" s="26" t="s">
        <v>34</v>
      </c>
      <c r="H54" s="26" t="s">
        <v>35</v>
      </c>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60" t="s">
        <v>26</v>
      </c>
      <c r="G55" s="52"/>
      <c r="H55" s="52"/>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43"/>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22" t="s">
        <v>44</v>
      </c>
      <c r="G57" s="22"/>
      <c r="H57" s="43"/>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43"/>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43"/>
      <c r="I59" s="11"/>
      <c r="J59" s="11"/>
      <c r="K59" s="11"/>
      <c r="L59" s="11"/>
      <c r="M59" s="11"/>
      <c r="N59" s="11"/>
      <c r="O59" s="11"/>
      <c r="P59" s="11"/>
      <c r="Q59" s="11"/>
      <c r="R59" s="11"/>
      <c r="S59" s="11"/>
      <c r="T59" s="11"/>
      <c r="U59" s="11"/>
      <c r="V59" s="11"/>
      <c r="W59" s="11"/>
      <c r="X59" s="11"/>
      <c r="Y59" s="11"/>
      <c r="Z59" s="11"/>
    </row>
    <row r="60" spans="1:26" ht="15.75" customHeight="1">
      <c r="A60" s="11"/>
      <c r="B60" s="27" t="s">
        <v>45</v>
      </c>
      <c r="C60" s="11"/>
      <c r="D60" s="11"/>
      <c r="E60" s="11"/>
      <c r="F60" s="11"/>
      <c r="G60" s="11"/>
      <c r="H60" s="43"/>
      <c r="I60" s="11"/>
      <c r="J60" s="11"/>
      <c r="K60" s="11"/>
      <c r="L60" s="11"/>
      <c r="M60" s="11"/>
      <c r="N60" s="11"/>
      <c r="O60" s="11"/>
      <c r="P60" s="11"/>
      <c r="Q60" s="11"/>
      <c r="R60" s="11"/>
      <c r="S60" s="11"/>
      <c r="T60" s="11"/>
      <c r="U60" s="11"/>
      <c r="V60" s="11"/>
      <c r="W60" s="11"/>
      <c r="X60" s="11"/>
      <c r="Y60" s="11"/>
      <c r="Z60" s="11"/>
    </row>
    <row r="61" spans="1:26" ht="15.75" customHeight="1">
      <c r="A61" s="11"/>
      <c r="B61" s="28" t="s">
        <v>46</v>
      </c>
      <c r="C61" s="11"/>
      <c r="D61" s="11"/>
      <c r="E61" s="11"/>
      <c r="F61" s="11"/>
      <c r="G61" s="15">
        <f>AVERAGE(D11:D52)</f>
        <v>-0.13476190476190478</v>
      </c>
      <c r="H61" s="43"/>
      <c r="I61" s="11"/>
      <c r="J61" s="11"/>
      <c r="K61" s="11"/>
      <c r="L61" s="11"/>
      <c r="M61" s="11"/>
      <c r="N61" s="11"/>
      <c r="O61" s="11"/>
      <c r="P61" s="11"/>
      <c r="Q61" s="11"/>
      <c r="R61" s="11"/>
      <c r="S61" s="11"/>
      <c r="T61" s="11"/>
      <c r="U61" s="11"/>
      <c r="V61" s="11"/>
      <c r="W61" s="11"/>
      <c r="X61" s="11"/>
      <c r="Y61" s="11"/>
      <c r="Z61" s="11"/>
    </row>
    <row r="62" spans="1:26" ht="15.75" customHeight="1">
      <c r="A62" s="11"/>
      <c r="B62" s="28" t="s">
        <v>47</v>
      </c>
      <c r="C62" s="11"/>
      <c r="D62" s="11"/>
      <c r="E62" s="11"/>
      <c r="F62" s="11"/>
      <c r="G62" s="15">
        <f>AVERAGE(F11:F52)</f>
        <v>4.8738095238095234</v>
      </c>
      <c r="H62" s="47">
        <f>AVERAGE(G11:G52)</f>
        <v>15.535981258646583</v>
      </c>
      <c r="I62" s="11"/>
      <c r="J62" s="11"/>
      <c r="K62" s="11"/>
      <c r="L62" s="11"/>
      <c r="M62" s="11"/>
      <c r="N62" s="11"/>
      <c r="O62" s="11"/>
      <c r="P62" s="11"/>
      <c r="Q62" s="11"/>
      <c r="R62" s="11"/>
      <c r="S62" s="11"/>
      <c r="T62" s="11"/>
      <c r="U62" s="11"/>
      <c r="V62" s="11"/>
      <c r="W62" s="11"/>
      <c r="X62" s="11"/>
      <c r="Y62" s="11"/>
      <c r="Z62" s="11"/>
    </row>
    <row r="63" spans="1:26" ht="15.75" customHeight="1">
      <c r="A63" s="11"/>
      <c r="B63" s="28" t="s">
        <v>48</v>
      </c>
      <c r="C63" s="11"/>
      <c r="D63" s="11"/>
      <c r="E63" s="11"/>
      <c r="F63" s="11"/>
      <c r="G63" s="15">
        <f>AVERAGE(O11:O31)</f>
        <v>0</v>
      </c>
      <c r="H63" s="43"/>
      <c r="I63" s="11"/>
      <c r="J63" s="11"/>
      <c r="K63" s="11"/>
      <c r="L63" s="11"/>
      <c r="M63" s="11"/>
      <c r="N63" s="11"/>
      <c r="O63" s="11"/>
      <c r="P63" s="11"/>
      <c r="Q63" s="11"/>
      <c r="R63" s="11"/>
      <c r="S63" s="11"/>
      <c r="T63" s="11"/>
      <c r="U63" s="11"/>
      <c r="V63" s="11"/>
      <c r="W63" s="11"/>
      <c r="X63" s="11"/>
      <c r="Y63" s="11"/>
      <c r="Z63" s="11"/>
    </row>
    <row r="64" spans="1:26" ht="15.75" customHeight="1">
      <c r="A64" s="11"/>
      <c r="B64" s="28" t="s">
        <v>49</v>
      </c>
      <c r="C64" s="11"/>
      <c r="D64" s="11"/>
      <c r="E64" s="11"/>
      <c r="F64" s="11"/>
      <c r="G64" s="14"/>
      <c r="H64" s="43"/>
      <c r="I64" s="11"/>
      <c r="J64" s="11"/>
      <c r="K64" s="11"/>
      <c r="L64" s="11"/>
      <c r="M64" s="11"/>
      <c r="N64" s="11"/>
      <c r="O64" s="11"/>
      <c r="P64" s="11"/>
      <c r="Q64" s="11"/>
      <c r="R64" s="11"/>
      <c r="S64" s="11"/>
      <c r="T64" s="11"/>
      <c r="U64" s="11"/>
      <c r="V64" s="11"/>
      <c r="W64" s="11"/>
      <c r="X64" s="11"/>
      <c r="Y64" s="11"/>
      <c r="Z64" s="11"/>
    </row>
    <row r="65" spans="1:26" ht="15.75" customHeight="1">
      <c r="A65" s="11"/>
      <c r="B65" s="28" t="s">
        <v>50</v>
      </c>
      <c r="C65" s="11"/>
      <c r="D65" s="11"/>
      <c r="E65" s="11"/>
      <c r="F65" s="11"/>
      <c r="G65" s="14"/>
      <c r="H65" s="43"/>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43"/>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43"/>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43"/>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43"/>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43"/>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43"/>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43"/>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43"/>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43"/>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43"/>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43"/>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43"/>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43"/>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43"/>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43"/>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43"/>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43"/>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43"/>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43"/>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43"/>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43"/>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43"/>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43"/>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43"/>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43"/>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43"/>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43"/>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43"/>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43"/>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43"/>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43"/>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43"/>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43"/>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43"/>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43"/>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43"/>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43"/>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43"/>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43"/>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43"/>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43"/>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43"/>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43"/>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43"/>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43"/>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43"/>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43"/>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43"/>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43"/>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43"/>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43"/>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43"/>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43"/>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43"/>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43"/>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43"/>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43"/>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43"/>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43"/>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43"/>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43"/>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43"/>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43"/>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43"/>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43"/>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43"/>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43"/>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43"/>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43"/>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43"/>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43"/>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43"/>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43"/>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43"/>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43"/>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43"/>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43"/>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43"/>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43"/>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43"/>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43"/>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43"/>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43"/>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43"/>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43"/>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43"/>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43"/>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43"/>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43"/>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43"/>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43"/>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43"/>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43"/>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43"/>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43"/>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43"/>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43"/>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43"/>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43"/>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43"/>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43"/>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43"/>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43"/>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43"/>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43"/>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43"/>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43"/>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43"/>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43"/>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43"/>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43"/>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43"/>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43"/>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43"/>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43"/>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43"/>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43"/>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43"/>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43"/>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43"/>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43"/>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43"/>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43"/>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43"/>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43"/>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43"/>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43"/>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43"/>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43"/>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43"/>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43"/>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43"/>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43"/>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43"/>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43"/>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43"/>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43"/>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43"/>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43"/>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43"/>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43"/>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43"/>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43"/>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43"/>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43"/>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43"/>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43"/>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43"/>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43"/>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43"/>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43"/>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43"/>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43"/>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43"/>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43"/>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43"/>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43"/>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43"/>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43"/>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43"/>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43"/>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43"/>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43"/>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43"/>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43"/>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43"/>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43"/>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43"/>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43"/>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43"/>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43"/>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43"/>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43"/>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43"/>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43"/>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43"/>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43"/>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43"/>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43"/>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43"/>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43"/>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43"/>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43"/>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43"/>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43"/>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43"/>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43"/>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43"/>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43"/>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43"/>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43"/>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43"/>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43"/>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43"/>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43"/>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43"/>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43"/>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43"/>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43"/>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43"/>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43"/>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43"/>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43"/>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43"/>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43"/>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43"/>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43"/>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43"/>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43"/>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43"/>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43"/>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43"/>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43"/>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43"/>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43"/>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43"/>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43"/>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43"/>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43"/>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43"/>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43"/>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43"/>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43"/>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43"/>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43"/>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43"/>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43"/>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43"/>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43"/>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43"/>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43"/>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43"/>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43"/>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43"/>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43"/>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43"/>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43"/>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43"/>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43"/>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43"/>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43"/>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43"/>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43"/>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43"/>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43"/>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43"/>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43"/>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43"/>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43"/>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43"/>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43"/>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43"/>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43"/>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43"/>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43"/>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43"/>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43"/>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43"/>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43"/>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43"/>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43"/>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43"/>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43"/>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43"/>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43"/>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43"/>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43"/>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43"/>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43"/>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43"/>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43"/>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43"/>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43"/>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43"/>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43"/>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43"/>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43"/>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43"/>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43"/>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43"/>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43"/>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43"/>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43"/>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43"/>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43"/>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43"/>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43"/>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43"/>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43"/>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43"/>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43"/>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43"/>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43"/>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43"/>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43"/>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43"/>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43"/>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43"/>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43"/>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43"/>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43"/>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43"/>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43"/>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43"/>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43"/>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43"/>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43"/>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43"/>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43"/>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43"/>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43"/>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43"/>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43"/>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43"/>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43"/>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43"/>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43"/>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43"/>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43"/>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43"/>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43"/>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43"/>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43"/>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43"/>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43"/>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43"/>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43"/>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43"/>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43"/>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43"/>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43"/>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43"/>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43"/>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43"/>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43"/>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43"/>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43"/>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43"/>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43"/>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43"/>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43"/>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43"/>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43"/>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43"/>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43"/>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43"/>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43"/>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43"/>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43"/>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43"/>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43"/>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43"/>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43"/>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43"/>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43"/>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43"/>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43"/>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43"/>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43"/>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43"/>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43"/>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43"/>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43"/>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43"/>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43"/>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43"/>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43"/>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43"/>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43"/>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43"/>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43"/>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43"/>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43"/>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43"/>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43"/>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43"/>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43"/>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43"/>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43"/>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43"/>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43"/>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43"/>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43"/>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43"/>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43"/>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43"/>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43"/>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43"/>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43"/>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43"/>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43"/>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43"/>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43"/>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43"/>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43"/>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43"/>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43"/>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43"/>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43"/>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43"/>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43"/>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43"/>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43"/>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43"/>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43"/>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43"/>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43"/>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43"/>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43"/>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43"/>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43"/>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43"/>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43"/>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43"/>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43"/>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43"/>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43"/>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43"/>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43"/>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43"/>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43"/>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43"/>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43"/>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43"/>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43"/>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43"/>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43"/>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43"/>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43"/>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43"/>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43"/>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43"/>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43"/>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43"/>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43"/>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43"/>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43"/>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43"/>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43"/>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43"/>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43"/>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43"/>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43"/>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43"/>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43"/>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43"/>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43"/>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43"/>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43"/>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43"/>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43"/>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43"/>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43"/>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43"/>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43"/>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43"/>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43"/>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43"/>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43"/>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43"/>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43"/>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43"/>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43"/>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43"/>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43"/>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43"/>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43"/>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43"/>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43"/>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43"/>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43"/>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43"/>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43"/>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43"/>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43"/>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43"/>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43"/>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43"/>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43"/>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43"/>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43"/>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43"/>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43"/>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43"/>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43"/>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43"/>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43"/>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43"/>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43"/>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43"/>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43"/>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43"/>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43"/>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43"/>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43"/>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43"/>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43"/>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43"/>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43"/>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43"/>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43"/>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43"/>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43"/>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43"/>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43"/>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43"/>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43"/>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43"/>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43"/>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43"/>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43"/>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43"/>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43"/>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43"/>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43"/>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43"/>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43"/>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43"/>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43"/>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43"/>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43"/>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43"/>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43"/>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43"/>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43"/>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43"/>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43"/>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43"/>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43"/>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43"/>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43"/>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43"/>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43"/>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43"/>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43"/>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43"/>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43"/>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43"/>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43"/>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43"/>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43"/>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43"/>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43"/>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43"/>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43"/>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43"/>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43"/>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43"/>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43"/>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43"/>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43"/>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43"/>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43"/>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43"/>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43"/>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43"/>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43"/>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43"/>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43"/>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43"/>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43"/>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43"/>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43"/>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43"/>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43"/>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43"/>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43"/>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43"/>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43"/>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43"/>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43"/>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43"/>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43"/>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43"/>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43"/>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43"/>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43"/>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43"/>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43"/>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43"/>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43"/>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43"/>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43"/>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43"/>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43"/>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43"/>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43"/>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43"/>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43"/>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43"/>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43"/>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43"/>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43"/>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43"/>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43"/>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43"/>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43"/>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43"/>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43"/>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43"/>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43"/>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43"/>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43"/>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43"/>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43"/>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43"/>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43"/>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43"/>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43"/>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43"/>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43"/>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43"/>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43"/>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43"/>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43"/>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43"/>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43"/>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43"/>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43"/>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43"/>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43"/>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43"/>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43"/>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43"/>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43"/>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43"/>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43"/>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43"/>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43"/>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43"/>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43"/>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43"/>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43"/>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43"/>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43"/>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43"/>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43"/>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43"/>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43"/>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43"/>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43"/>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43"/>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43"/>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43"/>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43"/>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43"/>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43"/>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43"/>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43"/>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43"/>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43"/>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43"/>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43"/>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43"/>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43"/>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43"/>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43"/>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43"/>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43"/>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43"/>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43"/>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43"/>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43"/>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43"/>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43"/>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43"/>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43"/>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43"/>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43"/>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43"/>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43"/>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43"/>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43"/>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43"/>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43"/>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43"/>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43"/>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43"/>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43"/>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43"/>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43"/>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43"/>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43"/>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43"/>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43"/>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43"/>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43"/>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43"/>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43"/>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43"/>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43"/>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43"/>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43"/>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43"/>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43"/>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43"/>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43"/>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43"/>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43"/>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43"/>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43"/>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43"/>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43"/>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43"/>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43"/>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43"/>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43"/>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43"/>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43"/>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43"/>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43"/>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43"/>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43"/>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43"/>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43"/>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43"/>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43"/>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43"/>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43"/>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43"/>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43"/>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43"/>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43"/>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43"/>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43"/>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43"/>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43"/>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43"/>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43"/>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43"/>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43"/>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43"/>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43"/>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43"/>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43"/>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43"/>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43"/>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43"/>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43"/>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43"/>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43"/>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43"/>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43"/>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43"/>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43"/>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43"/>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43"/>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43"/>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43"/>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43"/>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43"/>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43"/>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43"/>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43"/>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43"/>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43"/>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43"/>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43"/>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43"/>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43"/>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43"/>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43"/>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43"/>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43"/>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43"/>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43"/>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43"/>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43"/>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43"/>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43"/>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43"/>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43"/>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43"/>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43"/>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43"/>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43"/>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43"/>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43"/>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43"/>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43"/>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43"/>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43"/>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43"/>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43"/>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43"/>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43"/>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43"/>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43"/>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43"/>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43"/>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43"/>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43"/>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43"/>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43"/>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43"/>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43"/>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43"/>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43"/>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43"/>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43"/>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43"/>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43"/>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43"/>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43"/>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43"/>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43"/>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43"/>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43"/>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43"/>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43"/>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43"/>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43"/>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43"/>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43"/>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43"/>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43"/>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43"/>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43"/>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43"/>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43"/>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43"/>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43"/>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43"/>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43"/>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43"/>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43"/>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43"/>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43"/>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43"/>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43"/>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43"/>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43"/>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43"/>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43"/>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43"/>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43"/>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43"/>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43"/>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43"/>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43"/>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43"/>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43"/>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43"/>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43"/>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43"/>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43"/>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43"/>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43"/>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43"/>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43"/>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43"/>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43"/>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43"/>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43"/>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43"/>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43"/>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43"/>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43"/>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43"/>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43"/>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43"/>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43"/>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43"/>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43"/>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43"/>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43"/>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43"/>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43"/>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43"/>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43"/>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43"/>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43"/>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43"/>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43"/>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43"/>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43"/>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43"/>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43"/>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43"/>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43"/>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43"/>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43"/>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43"/>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43"/>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43"/>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43"/>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43"/>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43"/>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43"/>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43"/>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43"/>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43"/>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43"/>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43"/>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43"/>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43"/>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43"/>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43"/>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43"/>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43"/>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43"/>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43"/>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43"/>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43"/>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43"/>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43"/>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43"/>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43"/>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43"/>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43"/>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43"/>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43"/>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43"/>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43"/>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43"/>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43"/>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43"/>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43"/>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43"/>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43"/>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43"/>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43"/>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43"/>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43"/>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43"/>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43"/>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43"/>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43"/>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43"/>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43"/>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43"/>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43"/>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43"/>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43"/>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43"/>
      <c r="I1000" s="11"/>
      <c r="J1000" s="11"/>
      <c r="K1000" s="11"/>
      <c r="L1000" s="11"/>
      <c r="M1000" s="11"/>
      <c r="N1000" s="11"/>
      <c r="O1000" s="11"/>
      <c r="P1000" s="11"/>
      <c r="Q1000" s="11"/>
      <c r="R1000" s="11"/>
      <c r="S1000" s="11"/>
      <c r="T1000" s="11"/>
      <c r="U1000" s="11"/>
      <c r="V1000" s="11"/>
      <c r="W1000" s="11"/>
      <c r="X1000" s="11"/>
      <c r="Y1000" s="11"/>
      <c r="Z1000" s="11"/>
    </row>
  </sheetData>
  <mergeCells count="10">
    <mergeCell ref="P8:Q8"/>
    <mergeCell ref="P34:Q34"/>
    <mergeCell ref="F55:H55"/>
    <mergeCell ref="B2:M2"/>
    <mergeCell ref="A6:G6"/>
    <mergeCell ref="P7:Q7"/>
    <mergeCell ref="A8:B8"/>
    <mergeCell ref="F8:H8"/>
    <mergeCell ref="I8:J8"/>
    <mergeCell ref="L8:M8"/>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1000"/>
  <sheetViews>
    <sheetView workbookViewId="0">
      <selection activeCell="A15" sqref="A15"/>
    </sheetView>
  </sheetViews>
  <sheetFormatPr baseColWidth="10" defaultColWidth="14.42578125" defaultRowHeight="15" customHeight="1"/>
  <cols>
    <col min="1" max="1" width="10.7109375" customWidth="1"/>
    <col min="2" max="2" width="12.85546875" customWidth="1"/>
    <col min="3" max="26" width="10.7109375" customWidth="1"/>
  </cols>
  <sheetData>
    <row r="2" spans="2:13" ht="71.25" customHeight="1">
      <c r="B2" s="63" t="s">
        <v>51</v>
      </c>
      <c r="C2" s="52"/>
      <c r="D2" s="52"/>
      <c r="E2" s="52"/>
      <c r="F2" s="52"/>
      <c r="G2" s="52"/>
      <c r="H2" s="52"/>
      <c r="I2" s="52"/>
      <c r="J2" s="52"/>
      <c r="K2" s="52"/>
      <c r="L2" s="52"/>
      <c r="M2" s="52"/>
    </row>
    <row r="4" spans="2:13" ht="33.75" customHeight="1">
      <c r="B4" s="64" t="s">
        <v>52</v>
      </c>
      <c r="C4" s="52"/>
      <c r="D4" s="52"/>
      <c r="E4" s="52"/>
      <c r="F4" s="52"/>
      <c r="G4" s="52"/>
      <c r="H4" s="52"/>
      <c r="I4" s="52"/>
      <c r="J4" s="52"/>
      <c r="K4" s="52"/>
      <c r="L4" s="52"/>
      <c r="M4" s="52"/>
    </row>
    <row r="6" spans="2:13">
      <c r="B6" s="29" t="s">
        <v>53</v>
      </c>
    </row>
    <row r="8" spans="2:13">
      <c r="B8" s="29" t="s">
        <v>54</v>
      </c>
      <c r="C8" s="29">
        <v>0.7</v>
      </c>
      <c r="D8" s="29" t="s">
        <v>55</v>
      </c>
    </row>
    <row r="9" spans="2:13">
      <c r="B9" s="29" t="s">
        <v>56</v>
      </c>
      <c r="C9" s="29">
        <v>1</v>
      </c>
      <c r="D9" s="29" t="s">
        <v>57</v>
      </c>
    </row>
    <row r="10" spans="2:13">
      <c r="B10" s="29" t="s">
        <v>58</v>
      </c>
      <c r="C10" s="29">
        <v>240</v>
      </c>
      <c r="D10" s="29" t="s">
        <v>59</v>
      </c>
    </row>
    <row r="12" spans="2:13">
      <c r="B12" s="29" t="s">
        <v>60</v>
      </c>
    </row>
    <row r="14" spans="2:13">
      <c r="B14" s="29" t="s">
        <v>61</v>
      </c>
      <c r="C14" s="29">
        <v>1000</v>
      </c>
    </row>
    <row r="15" spans="2:13">
      <c r="B15" s="29" t="s">
        <v>62</v>
      </c>
      <c r="C15" s="29">
        <v>290</v>
      </c>
      <c r="D15" s="29" t="s">
        <v>59</v>
      </c>
    </row>
    <row r="16" spans="2:13">
      <c r="B16" s="29" t="s">
        <v>56</v>
      </c>
      <c r="C16" s="48">
        <f>290/1000</f>
        <v>0.28999999999999998</v>
      </c>
    </row>
    <row r="18" spans="2:4">
      <c r="B18" s="29" t="s">
        <v>63</v>
      </c>
    </row>
    <row r="19" spans="2:4">
      <c r="B19" s="29" t="s">
        <v>64</v>
      </c>
      <c r="C19" s="30">
        <v>300</v>
      </c>
      <c r="D19" s="29" t="s">
        <v>65</v>
      </c>
    </row>
    <row r="21" spans="2:4" ht="15.75" customHeight="1">
      <c r="B21" s="29" t="s">
        <v>66</v>
      </c>
    </row>
    <row r="22" spans="2:4" ht="15.75" customHeight="1">
      <c r="B22" s="29" t="s">
        <v>67</v>
      </c>
      <c r="C22" s="30"/>
      <c r="D22" s="29" t="s">
        <v>68</v>
      </c>
    </row>
    <row r="23" spans="2:4" ht="15.75" customHeight="1"/>
    <row r="24" spans="2:4" ht="15.75" customHeight="1"/>
    <row r="25" spans="2:4" ht="15.75" customHeight="1"/>
    <row r="26" spans="2:4" ht="15.75" customHeight="1"/>
    <row r="27" spans="2:4" ht="15.75" customHeight="1"/>
    <row r="28" spans="2:4" ht="15.75" customHeight="1"/>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M2"/>
    <mergeCell ref="B4:M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000"/>
  <sheetViews>
    <sheetView workbookViewId="0">
      <selection activeCell="H17" sqref="H17"/>
    </sheetView>
  </sheetViews>
  <sheetFormatPr baseColWidth="10" defaultColWidth="14.42578125" defaultRowHeight="15" customHeight="1"/>
  <cols>
    <col min="1" max="26" width="10.7109375" customWidth="1"/>
  </cols>
  <sheetData>
    <row r="1" spans="2:3">
      <c r="B1" s="29" t="s">
        <v>69</v>
      </c>
    </row>
    <row r="3" spans="2:3">
      <c r="B3" s="29" t="s">
        <v>70</v>
      </c>
    </row>
    <row r="5" spans="2:3">
      <c r="B5" s="29" t="s">
        <v>71</v>
      </c>
    </row>
    <row r="7" spans="2:3">
      <c r="B7" s="29" t="s">
        <v>72</v>
      </c>
    </row>
    <row r="9" spans="2:3">
      <c r="B9" s="29" t="s">
        <v>73</v>
      </c>
      <c r="C9" s="49" t="s">
        <v>118</v>
      </c>
    </row>
    <row r="12" spans="2:3">
      <c r="B12" s="29" t="s">
        <v>74</v>
      </c>
    </row>
    <row r="14" spans="2:3">
      <c r="B14" s="31"/>
    </row>
    <row r="17" spans="2:4">
      <c r="B17" s="29" t="s">
        <v>75</v>
      </c>
    </row>
    <row r="19" spans="2:4">
      <c r="B19" s="29" t="s">
        <v>76</v>
      </c>
      <c r="C19" s="29">
        <v>20</v>
      </c>
      <c r="D19" s="29" t="s">
        <v>77</v>
      </c>
    </row>
    <row r="20" spans="2:4">
      <c r="B20" s="29" t="s">
        <v>78</v>
      </c>
      <c r="C20" s="29">
        <v>0.1</v>
      </c>
      <c r="D20" s="29" t="s">
        <v>77</v>
      </c>
    </row>
    <row r="21" spans="2:4" ht="15.75" customHeight="1"/>
    <row r="22" spans="2:4" ht="15.75" customHeight="1">
      <c r="B22" s="29" t="s">
        <v>79</v>
      </c>
    </row>
    <row r="23" spans="2:4" ht="15.75" customHeight="1"/>
    <row r="24" spans="2:4" ht="15.75" customHeight="1">
      <c r="B24" s="29" t="s">
        <v>76</v>
      </c>
      <c r="C24" s="29">
        <v>100</v>
      </c>
      <c r="D24" s="29" t="s">
        <v>77</v>
      </c>
    </row>
    <row r="25" spans="2:4" ht="15.75" customHeight="1">
      <c r="B25" s="29" t="s">
        <v>80</v>
      </c>
      <c r="C25" s="29">
        <v>0.2</v>
      </c>
      <c r="D25" s="29" t="s">
        <v>39</v>
      </c>
    </row>
    <row r="26" spans="2:4" ht="15.75" customHeight="1"/>
    <row r="27" spans="2:4" ht="15.75" customHeight="1">
      <c r="B27" s="29" t="s">
        <v>81</v>
      </c>
    </row>
    <row r="28" spans="2:4" ht="15.75" customHeight="1"/>
    <row r="29" spans="2:4" ht="15.75" customHeight="1">
      <c r="B29" s="29" t="s">
        <v>73</v>
      </c>
    </row>
    <row r="30" spans="2:4" ht="15.75" customHeight="1">
      <c r="B30" s="48" t="s">
        <v>118</v>
      </c>
    </row>
    <row r="31" spans="2:4" ht="15.75" customHeight="1"/>
    <row r="32" spans="2:4" ht="15.75" customHeight="1">
      <c r="B32" s="29" t="s">
        <v>82</v>
      </c>
    </row>
    <row r="33" spans="2:5" ht="15.75" customHeight="1">
      <c r="B33" s="65"/>
      <c r="C33" s="66"/>
      <c r="D33" s="66"/>
      <c r="E33" s="67"/>
    </row>
    <row r="34" spans="2:5" ht="15.75" customHeight="1">
      <c r="B34" s="68"/>
      <c r="C34" s="52"/>
      <c r="D34" s="52"/>
      <c r="E34" s="69"/>
    </row>
    <row r="35" spans="2:5" ht="15.75" customHeight="1">
      <c r="B35" s="68"/>
      <c r="C35" s="52"/>
      <c r="D35" s="52"/>
      <c r="E35" s="69"/>
    </row>
    <row r="36" spans="2:5" ht="15.75" customHeight="1">
      <c r="B36" s="68"/>
      <c r="C36" s="52"/>
      <c r="D36" s="52"/>
      <c r="E36" s="69"/>
    </row>
    <row r="37" spans="2:5" ht="15.75" customHeight="1">
      <c r="B37" s="68"/>
      <c r="C37" s="52"/>
      <c r="D37" s="52"/>
      <c r="E37" s="69"/>
    </row>
    <row r="38" spans="2:5" ht="15.75" customHeight="1">
      <c r="B38" s="70"/>
      <c r="C38" s="71"/>
      <c r="D38" s="71"/>
      <c r="E38" s="72"/>
    </row>
    <row r="39" spans="2:5" ht="15.75" customHeight="1"/>
    <row r="40" spans="2:5" ht="15.75" customHeight="1"/>
    <row r="41" spans="2:5" ht="15.75" customHeight="1"/>
    <row r="42" spans="2:5" ht="15.75" customHeight="1"/>
    <row r="43" spans="2:5" ht="15.75" customHeight="1"/>
    <row r="44" spans="2:5" ht="15.75" customHeight="1"/>
    <row r="45" spans="2:5" ht="15.75" customHeight="1"/>
    <row r="46" spans="2:5" ht="15.75" customHeight="1"/>
    <row r="47" spans="2:5" ht="15.75" customHeight="1"/>
    <row r="48" spans="2: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3:E3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1000"/>
  <sheetViews>
    <sheetView workbookViewId="0">
      <selection activeCell="B11" sqref="B11"/>
    </sheetView>
  </sheetViews>
  <sheetFormatPr baseColWidth="10" defaultColWidth="14.42578125" defaultRowHeight="15" customHeight="1"/>
  <cols>
    <col min="1" max="26" width="10.7109375" customWidth="1"/>
  </cols>
  <sheetData>
    <row r="1" spans="2:9">
      <c r="B1" s="29" t="s">
        <v>83</v>
      </c>
    </row>
    <row r="4" spans="2:9">
      <c r="B4" s="29" t="s">
        <v>84</v>
      </c>
    </row>
    <row r="6" spans="2:9">
      <c r="B6" s="29" t="s">
        <v>73</v>
      </c>
    </row>
    <row r="7" spans="2:9">
      <c r="B7" s="73" t="s">
        <v>119</v>
      </c>
      <c r="C7" s="66"/>
      <c r="D7" s="66"/>
      <c r="E7" s="66"/>
      <c r="F7" s="66"/>
      <c r="G7" s="66"/>
      <c r="H7" s="66"/>
      <c r="I7" s="67"/>
    </row>
    <row r="8" spans="2:9">
      <c r="B8" s="68"/>
      <c r="C8" s="52"/>
      <c r="D8" s="52"/>
      <c r="E8" s="52"/>
      <c r="F8" s="52"/>
      <c r="G8" s="52"/>
      <c r="H8" s="52"/>
      <c r="I8" s="69"/>
    </row>
    <row r="9" spans="2:9">
      <c r="B9" s="68"/>
      <c r="C9" s="52"/>
      <c r="D9" s="52"/>
      <c r="E9" s="52"/>
      <c r="F9" s="52"/>
      <c r="G9" s="52"/>
      <c r="H9" s="52"/>
      <c r="I9" s="69"/>
    </row>
    <row r="10" spans="2:9">
      <c r="B10" s="70"/>
      <c r="C10" s="71"/>
      <c r="D10" s="71"/>
      <c r="E10" s="71"/>
      <c r="F10" s="71"/>
      <c r="G10" s="71"/>
      <c r="H10" s="71"/>
      <c r="I10"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7:I10"/>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000"/>
  <sheetViews>
    <sheetView workbookViewId="0">
      <selection activeCell="D12" sqref="D12"/>
    </sheetView>
  </sheetViews>
  <sheetFormatPr baseColWidth="10" defaultColWidth="14.42578125" defaultRowHeight="15" customHeight="1"/>
  <cols>
    <col min="1" max="26" width="10.7109375" customWidth="1"/>
  </cols>
  <sheetData>
    <row r="3" spans="2:4">
      <c r="B3" s="29" t="s">
        <v>85</v>
      </c>
    </row>
    <row r="6" spans="2:4">
      <c r="B6" s="29" t="s">
        <v>86</v>
      </c>
    </row>
    <row r="8" spans="2:4">
      <c r="B8" s="29" t="s">
        <v>87</v>
      </c>
      <c r="D8" s="29">
        <v>120</v>
      </c>
    </row>
    <row r="10" spans="2:4">
      <c r="B10" s="29" t="s">
        <v>56</v>
      </c>
    </row>
    <row r="11" spans="2:4">
      <c r="B11" s="30">
        <f>360/120</f>
        <v>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1000"/>
  <sheetViews>
    <sheetView workbookViewId="0">
      <selection activeCell="B5" sqref="B5:I8"/>
    </sheetView>
  </sheetViews>
  <sheetFormatPr baseColWidth="10" defaultColWidth="14.42578125" defaultRowHeight="15" customHeight="1"/>
  <cols>
    <col min="1" max="26" width="10.7109375" customWidth="1"/>
  </cols>
  <sheetData>
    <row r="2" spans="2:9">
      <c r="B2" s="29" t="s">
        <v>88</v>
      </c>
    </row>
    <row r="4" spans="2:9">
      <c r="B4" s="29" t="s">
        <v>73</v>
      </c>
    </row>
    <row r="5" spans="2:9">
      <c r="B5" s="65"/>
      <c r="C5" s="74"/>
      <c r="D5" s="74"/>
      <c r="E5" s="74"/>
      <c r="F5" s="74"/>
      <c r="G5" s="74"/>
      <c r="H5" s="74"/>
      <c r="I5" s="75"/>
    </row>
    <row r="6" spans="2:9">
      <c r="B6" s="76"/>
      <c r="C6" s="77"/>
      <c r="D6" s="77"/>
      <c r="E6" s="77"/>
      <c r="F6" s="77"/>
      <c r="G6" s="77"/>
      <c r="H6" s="77"/>
      <c r="I6" s="78"/>
    </row>
    <row r="7" spans="2:9">
      <c r="B7" s="76"/>
      <c r="C7" s="77"/>
      <c r="D7" s="77"/>
      <c r="E7" s="77"/>
      <c r="F7" s="77"/>
      <c r="G7" s="77"/>
      <c r="H7" s="77"/>
      <c r="I7" s="78"/>
    </row>
    <row r="8" spans="2:9">
      <c r="B8" s="79"/>
      <c r="C8" s="80"/>
      <c r="D8" s="80"/>
      <c r="E8" s="80"/>
      <c r="F8" s="80"/>
      <c r="G8" s="80"/>
      <c r="H8" s="80"/>
      <c r="I8" s="8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I8"/>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1000"/>
  <sheetViews>
    <sheetView workbookViewId="0">
      <selection activeCell="B5" sqref="B5:I8"/>
    </sheetView>
  </sheetViews>
  <sheetFormatPr baseColWidth="10" defaultColWidth="14.42578125" defaultRowHeight="15" customHeight="1"/>
  <cols>
    <col min="1" max="1" width="10.7109375" customWidth="1"/>
    <col min="2" max="9" width="44.5703125" customWidth="1"/>
    <col min="10" max="26" width="10.7109375" customWidth="1"/>
  </cols>
  <sheetData>
    <row r="2" spans="2:9">
      <c r="B2" s="29" t="s">
        <v>89</v>
      </c>
    </row>
    <row r="4" spans="2:9">
      <c r="B4" s="29" t="s">
        <v>73</v>
      </c>
    </row>
    <row r="5" spans="2:9">
      <c r="B5" s="82"/>
      <c r="C5" s="66"/>
      <c r="D5" s="66"/>
      <c r="E5" s="66"/>
      <c r="F5" s="66"/>
      <c r="G5" s="66"/>
      <c r="H5" s="66"/>
      <c r="I5" s="67"/>
    </row>
    <row r="6" spans="2:9">
      <c r="B6" s="68"/>
      <c r="C6" s="52"/>
      <c r="D6" s="52"/>
      <c r="E6" s="52"/>
      <c r="F6" s="52"/>
      <c r="G6" s="52"/>
      <c r="H6" s="52"/>
      <c r="I6" s="69"/>
    </row>
    <row r="7" spans="2:9">
      <c r="B7" s="68"/>
      <c r="C7" s="52"/>
      <c r="D7" s="52"/>
      <c r="E7" s="52"/>
      <c r="F7" s="52"/>
      <c r="G7" s="52"/>
      <c r="H7" s="52"/>
      <c r="I7" s="69"/>
    </row>
    <row r="8" spans="2:9">
      <c r="B8" s="70"/>
      <c r="C8" s="71"/>
      <c r="D8" s="71"/>
      <c r="E8" s="71"/>
      <c r="F8" s="71"/>
      <c r="G8" s="71"/>
      <c r="H8" s="71"/>
      <c r="I8"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I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PRESENTACION</vt:lpstr>
      <vt:lpstr>PRIMERO</vt:lpstr>
      <vt:lpstr>SEGUNDO</vt:lpstr>
      <vt:lpstr>TERCERO</vt:lpstr>
      <vt:lpstr>CUARTO</vt:lpstr>
      <vt:lpstr>QUINTO</vt:lpstr>
      <vt:lpstr>SEXTO</vt:lpstr>
      <vt:lpstr>SEPTIMO</vt:lpstr>
      <vt:lpstr>OCTAVO</vt:lpstr>
      <vt:lpstr>NOVENO</vt:lpstr>
      <vt:lpstr>DECIMO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Gaby Castro</cp:lastModifiedBy>
  <dcterms:created xsi:type="dcterms:W3CDTF">2023-03-27T01:52:31Z</dcterms:created>
  <dcterms:modified xsi:type="dcterms:W3CDTF">2023-10-08T17:03:30Z</dcterms:modified>
</cp:coreProperties>
</file>