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A7FD232-6516-4E80-AD38-F155ACEB223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Investments" sheetId="1" r:id="rId1"/>
    <sheet name="Loan" sheetId="2" r:id="rId2"/>
    <sheet name="Lease" sheetId="4" r:id="rId3"/>
    <sheet name="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5" i="3"/>
  <c r="B4" i="3"/>
  <c r="B3" i="3"/>
  <c r="B2" i="3"/>
  <c r="B6" i="4"/>
  <c r="B11" i="2"/>
  <c r="B9" i="2"/>
  <c r="B10" i="2" s="1"/>
  <c r="B11" i="1"/>
  <c r="B24" i="1"/>
  <c r="B17" i="1"/>
  <c r="B5" i="1"/>
  <c r="B6" i="2"/>
</calcChain>
</file>

<file path=xl/sharedStrings.xml><?xml version="1.0" encoding="utf-8"?>
<sst xmlns="http://schemas.openxmlformats.org/spreadsheetml/2006/main" count="43" uniqueCount="34">
  <si>
    <t>Annual Return Rate</t>
  </si>
  <si>
    <t>Investment Duration in Years</t>
  </si>
  <si>
    <t>Desired Future Value</t>
  </si>
  <si>
    <t>Present Value to Invest</t>
  </si>
  <si>
    <t>Total Cost per Year</t>
  </si>
  <si>
    <t>Investment Plan</t>
  </si>
  <si>
    <t>Investment for Funding</t>
  </si>
  <si>
    <t>Year to Fund</t>
  </si>
  <si>
    <t>Amount Invested</t>
  </si>
  <si>
    <t>Future Investment Value</t>
  </si>
  <si>
    <t>Monthly Investment</t>
  </si>
  <si>
    <t>One-Time Investment</t>
  </si>
  <si>
    <t>Recurring Investment</t>
  </si>
  <si>
    <t>Repayment Years</t>
  </si>
  <si>
    <t>Total Asset Cost</t>
  </si>
  <si>
    <t>Down Payment</t>
  </si>
  <si>
    <t>Loan Principal</t>
  </si>
  <si>
    <t>Monthly Loan Payment</t>
  </si>
  <si>
    <t>Loan</t>
  </si>
  <si>
    <t>Summary</t>
  </si>
  <si>
    <t>Lease Term in Months</t>
  </si>
  <si>
    <t>Asset Cost</t>
  </si>
  <si>
    <t>Residual Value</t>
  </si>
  <si>
    <t>Lease</t>
  </si>
  <si>
    <t>Monthly Lease Payment</t>
  </si>
  <si>
    <t>APR</t>
  </si>
  <si>
    <t>Contract Date</t>
  </si>
  <si>
    <t>Closing Date</t>
  </si>
  <si>
    <t>First Payment Date</t>
  </si>
  <si>
    <t>Fiscal Year</t>
  </si>
  <si>
    <t>Value of Asset Leased</t>
  </si>
  <si>
    <t>Total Present Value Investments</t>
  </si>
  <si>
    <t>Total Future Value Investments</t>
  </si>
  <si>
    <t>Amount Borrowed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</si>
</sst>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0A8E6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1" xfId="0" applyFont="1" applyBorder="1"/>
    <xf numFmtId="10" fontId="4" fillId="3" borderId="1" xfId="2" applyNumberFormat="1" applyFont="1" applyFill="1" applyBorder="1"/>
    <xf numFmtId="0" fontId="4" fillId="3" borderId="1" xfId="0" applyFont="1" applyFill="1" applyBorder="1"/>
    <xf numFmtId="164" fontId="4" fillId="3" borderId="1" xfId="1" applyNumberFormat="1" applyFont="1" applyFill="1" applyBorder="1"/>
    <xf numFmtId="0" fontId="5" fillId="0" borderId="1" xfId="0" applyFont="1" applyBorder="1" applyAlignment="1">
      <alignment horizontal="center"/>
    </xf>
    <xf numFmtId="6" fontId="5" fillId="0" borderId="1" xfId="0" applyNumberFormat="1" applyFont="1" applyFill="1" applyBorder="1"/>
    <xf numFmtId="0" fontId="4" fillId="0" borderId="0" xfId="0" applyFont="1"/>
    <xf numFmtId="6" fontId="5" fillId="0" borderId="1" xfId="0" applyNumberFormat="1" applyFont="1" applyBorder="1"/>
    <xf numFmtId="8" fontId="5" fillId="0" borderId="1" xfId="0" applyNumberFormat="1" applyFont="1" applyBorder="1" applyAlignment="1"/>
    <xf numFmtId="0" fontId="5" fillId="0" borderId="1" xfId="0" applyFont="1" applyBorder="1" applyAlignment="1">
      <alignment horizontal="left"/>
    </xf>
    <xf numFmtId="165" fontId="4" fillId="3" borderId="1" xfId="2" applyNumberFormat="1" applyFont="1" applyFill="1" applyBorder="1"/>
    <xf numFmtId="8" fontId="4" fillId="0" borderId="0" xfId="0" applyNumberFormat="1" applyFont="1"/>
    <xf numFmtId="44" fontId="4" fillId="0" borderId="0" xfId="0" applyNumberFormat="1" applyFont="1"/>
    <xf numFmtId="0" fontId="4" fillId="0" borderId="1" xfId="0" applyNumberFormat="1" applyFont="1" applyBorder="1"/>
    <xf numFmtId="14" fontId="0" fillId="0" borderId="0" xfId="0" applyNumberFormat="1"/>
    <xf numFmtId="164" fontId="4" fillId="0" borderId="1" xfId="1" applyNumberFormat="1" applyFont="1" applyBorder="1"/>
    <xf numFmtId="14" fontId="4" fillId="0" borderId="1" xfId="0" applyNumberFormat="1" applyFont="1" applyBorder="1"/>
    <xf numFmtId="0" fontId="4" fillId="0" borderId="2" xfId="0" applyFont="1" applyBorder="1"/>
    <xf numFmtId="14" fontId="4" fillId="0" borderId="4" xfId="0" applyNumberFormat="1" applyFont="1" applyBorder="1"/>
    <xf numFmtId="10" fontId="4" fillId="3" borderId="5" xfId="2" applyNumberFormat="1" applyFont="1" applyFill="1" applyBorder="1"/>
    <xf numFmtId="0" fontId="4" fillId="3" borderId="6" xfId="0" applyFont="1" applyFill="1" applyBorder="1"/>
    <xf numFmtId="164" fontId="4" fillId="3" borderId="6" xfId="1" applyNumberFormat="1" applyFont="1" applyFill="1" applyBorder="1"/>
    <xf numFmtId="164" fontId="4" fillId="0" borderId="7" xfId="0" applyNumberFormat="1" applyFont="1" applyBorder="1"/>
    <xf numFmtId="8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B24" sqref="B24"/>
    </sheetView>
  </sheetViews>
  <sheetFormatPr defaultColWidth="9.109375" defaultRowHeight="13.8" x14ac:dyDescent="0.25"/>
  <cols>
    <col min="1" max="1" width="32.6640625" style="1" customWidth="1"/>
    <col min="2" max="2" width="16.6640625" style="1" customWidth="1"/>
    <col min="3" max="3" width="9.109375" style="1"/>
    <col min="4" max="4" width="13.5546875" style="1" bestFit="1" customWidth="1"/>
    <col min="5" max="16384" width="9.109375" style="1"/>
  </cols>
  <sheetData>
    <row r="1" spans="1:9" ht="17.399999999999999" x14ac:dyDescent="0.25">
      <c r="A1" s="26" t="s">
        <v>5</v>
      </c>
      <c r="B1" s="26"/>
    </row>
    <row r="2" spans="1:9" ht="18" customHeight="1" x14ac:dyDescent="0.25">
      <c r="A2" s="2" t="s">
        <v>0</v>
      </c>
      <c r="B2" s="12">
        <v>7.161790195491162E-2</v>
      </c>
    </row>
    <row r="3" spans="1:9" ht="18" customHeight="1" x14ac:dyDescent="0.25">
      <c r="A3" s="2" t="s">
        <v>1</v>
      </c>
      <c r="B3" s="4">
        <v>25</v>
      </c>
    </row>
    <row r="4" spans="1:9" ht="18" customHeight="1" x14ac:dyDescent="0.25">
      <c r="A4" s="2" t="s">
        <v>2</v>
      </c>
      <c r="B4" s="5">
        <v>1550000</v>
      </c>
    </row>
    <row r="5" spans="1:9" ht="18.75" customHeight="1" x14ac:dyDescent="0.3">
      <c r="A5" s="6" t="s">
        <v>3</v>
      </c>
      <c r="B5" s="7">
        <f>PV(B2,B3,,-B4,1)</f>
        <v>275000.00084406335</v>
      </c>
    </row>
    <row r="6" spans="1:9" ht="20.100000000000001" customHeight="1" x14ac:dyDescent="0.25">
      <c r="A6" s="8"/>
      <c r="B6" s="8"/>
    </row>
    <row r="7" spans="1:9" ht="17.399999999999999" x14ac:dyDescent="0.25">
      <c r="A7" s="27" t="s">
        <v>6</v>
      </c>
      <c r="B7" s="27"/>
    </row>
    <row r="8" spans="1:9" ht="18" customHeight="1" x14ac:dyDescent="0.25">
      <c r="A8" s="2" t="s">
        <v>0</v>
      </c>
      <c r="B8" s="3">
        <v>5.2999999999999999E-2</v>
      </c>
      <c r="C8" s="8"/>
      <c r="D8" s="8"/>
      <c r="E8" s="8"/>
      <c r="F8" s="8"/>
      <c r="G8" s="8"/>
      <c r="H8" s="8"/>
      <c r="I8" s="8"/>
    </row>
    <row r="9" spans="1:9" ht="18" customHeight="1" x14ac:dyDescent="0.25">
      <c r="A9" s="2" t="s">
        <v>7</v>
      </c>
      <c r="B9" s="4">
        <v>5</v>
      </c>
      <c r="C9" s="8"/>
      <c r="D9" s="8"/>
      <c r="E9" s="8"/>
      <c r="F9" s="8"/>
      <c r="G9" s="8"/>
      <c r="H9" s="8"/>
      <c r="I9" s="8"/>
    </row>
    <row r="10" spans="1:9" ht="18" customHeight="1" x14ac:dyDescent="0.25">
      <c r="A10" s="2" t="s">
        <v>4</v>
      </c>
      <c r="B10" s="5">
        <v>22500</v>
      </c>
      <c r="C10" s="8"/>
      <c r="D10" s="8"/>
      <c r="E10" s="8"/>
      <c r="F10" s="8"/>
      <c r="G10" s="8"/>
      <c r="H10" s="8"/>
      <c r="I10" s="8"/>
    </row>
    <row r="11" spans="1:9" ht="20.25" customHeight="1" x14ac:dyDescent="0.3">
      <c r="A11" s="11" t="s">
        <v>3</v>
      </c>
      <c r="B11" s="9">
        <f>PV(B8,B9,-B10,,1)</f>
        <v>101731.01675003284</v>
      </c>
      <c r="C11" s="8"/>
      <c r="D11" s="13"/>
      <c r="E11" s="8"/>
      <c r="F11" s="8"/>
      <c r="G11" s="8"/>
      <c r="H11" s="8"/>
      <c r="I11" s="8"/>
    </row>
    <row r="12" spans="1:9" ht="20.100000000000001" customHeight="1" x14ac:dyDescent="0.25">
      <c r="A12" s="8"/>
      <c r="B12" s="8"/>
      <c r="C12" s="8"/>
      <c r="D12" s="8"/>
      <c r="E12" s="8"/>
      <c r="F12" s="8"/>
      <c r="G12" s="8"/>
      <c r="H12" s="8"/>
      <c r="I12" s="8"/>
    </row>
    <row r="13" spans="1:9" ht="17.399999999999999" x14ac:dyDescent="0.25">
      <c r="A13" s="28" t="s">
        <v>11</v>
      </c>
      <c r="B13" s="28"/>
      <c r="C13" s="8"/>
      <c r="D13" s="8"/>
      <c r="E13" s="8"/>
      <c r="F13" s="8"/>
      <c r="G13" s="8"/>
      <c r="H13" s="8"/>
      <c r="I13" s="8"/>
    </row>
    <row r="14" spans="1:9" ht="15" x14ac:dyDescent="0.25">
      <c r="A14" s="2" t="s">
        <v>0</v>
      </c>
      <c r="B14" s="3">
        <v>4.7500000000000001E-2</v>
      </c>
      <c r="C14" s="8"/>
      <c r="D14" s="8"/>
      <c r="E14" s="8"/>
      <c r="F14" s="8"/>
      <c r="G14" s="8"/>
      <c r="H14" s="8"/>
      <c r="I14" s="8"/>
    </row>
    <row r="15" spans="1:9" ht="15" x14ac:dyDescent="0.25">
      <c r="A15" s="2" t="s">
        <v>1</v>
      </c>
      <c r="B15" s="4">
        <v>13</v>
      </c>
      <c r="C15" s="8"/>
      <c r="D15" s="8"/>
      <c r="E15" s="8"/>
      <c r="F15" s="8"/>
      <c r="G15" s="8"/>
      <c r="H15" s="8"/>
      <c r="I15" s="8"/>
    </row>
    <row r="16" spans="1:9" ht="15" x14ac:dyDescent="0.25">
      <c r="A16" s="2" t="s">
        <v>8</v>
      </c>
      <c r="B16" s="5">
        <v>2500</v>
      </c>
      <c r="C16" s="8"/>
      <c r="D16" s="8"/>
      <c r="E16" s="8"/>
      <c r="F16" s="8"/>
      <c r="G16" s="8"/>
      <c r="H16" s="8"/>
      <c r="I16" s="8"/>
    </row>
    <row r="17" spans="1:9" ht="18" customHeight="1" x14ac:dyDescent="0.3">
      <c r="A17" s="11" t="s">
        <v>9</v>
      </c>
      <c r="B17" s="7">
        <f>FV(B14,B15,,-B16,)</f>
        <v>4570.2759154618634</v>
      </c>
      <c r="C17" s="8"/>
      <c r="D17" s="14"/>
      <c r="E17" s="8"/>
      <c r="F17" s="8"/>
      <c r="G17" s="8"/>
      <c r="H17" s="8"/>
      <c r="I17" s="8"/>
    </row>
    <row r="18" spans="1:9" ht="20.100000000000001" customHeight="1" x14ac:dyDescent="0.25">
      <c r="A18" s="8"/>
      <c r="B18" s="8"/>
      <c r="C18" s="8"/>
      <c r="D18" s="14"/>
      <c r="E18" s="8"/>
      <c r="F18" s="8"/>
      <c r="G18" s="8"/>
      <c r="H18" s="8"/>
      <c r="I18" s="8"/>
    </row>
    <row r="19" spans="1:9" ht="17.399999999999999" x14ac:dyDescent="0.25">
      <c r="A19" s="29" t="s">
        <v>12</v>
      </c>
      <c r="B19" s="29"/>
      <c r="C19" s="8"/>
      <c r="D19" s="8"/>
      <c r="E19" s="8"/>
      <c r="F19" s="8"/>
      <c r="G19" s="8"/>
      <c r="H19" s="8"/>
      <c r="I19" s="8"/>
    </row>
    <row r="20" spans="1:9" ht="15" x14ac:dyDescent="0.25">
      <c r="A20" s="2" t="s">
        <v>0</v>
      </c>
      <c r="B20" s="3">
        <v>0.04</v>
      </c>
      <c r="C20" s="8"/>
      <c r="D20" s="8"/>
      <c r="E20" s="8"/>
      <c r="F20" s="8"/>
      <c r="G20" s="8"/>
      <c r="H20" s="8"/>
      <c r="I20" s="8"/>
    </row>
    <row r="21" spans="1:9" ht="15" x14ac:dyDescent="0.25">
      <c r="A21" s="2" t="s">
        <v>1</v>
      </c>
      <c r="B21" s="4">
        <v>25</v>
      </c>
      <c r="C21" s="8"/>
      <c r="D21" s="8"/>
      <c r="E21" s="8"/>
      <c r="F21" s="8"/>
      <c r="G21" s="8"/>
      <c r="H21" s="8"/>
      <c r="I21" s="8"/>
    </row>
    <row r="22" spans="1:9" ht="15" x14ac:dyDescent="0.25">
      <c r="A22" s="2" t="s">
        <v>10</v>
      </c>
      <c r="B22" s="5">
        <v>250</v>
      </c>
    </row>
    <row r="23" spans="1:9" ht="15" x14ac:dyDescent="0.25">
      <c r="A23" s="2" t="s">
        <v>11</v>
      </c>
      <c r="B23" s="5">
        <v>5000</v>
      </c>
    </row>
    <row r="24" spans="1:9" ht="18" customHeight="1" x14ac:dyDescent="0.3">
      <c r="A24" s="11" t="s">
        <v>9</v>
      </c>
      <c r="B24" s="9">
        <f>FV(B20/12,B21,-B22,-B23,0)</f>
        <v>11940.274855167754</v>
      </c>
    </row>
  </sheetData>
  <mergeCells count="4">
    <mergeCell ref="A1:B1"/>
    <mergeCell ref="A7:B7"/>
    <mergeCell ref="A13:B13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zoomScale="145" zoomScaleNormal="145" workbookViewId="0">
      <selection activeCell="B13" sqref="B13"/>
    </sheetView>
  </sheetViews>
  <sheetFormatPr defaultRowHeight="14.4" x14ac:dyDescent="0.3"/>
  <cols>
    <col min="1" max="1" width="37.5546875" customWidth="1"/>
    <col min="2" max="2" width="16.88671875" customWidth="1"/>
  </cols>
  <sheetData>
    <row r="1" spans="1:2" ht="22.5" customHeight="1" thickBot="1" x14ac:dyDescent="0.35">
      <c r="A1" s="30" t="s">
        <v>18</v>
      </c>
      <c r="B1" s="31"/>
    </row>
    <row r="2" spans="1:2" ht="15.6" x14ac:dyDescent="0.3">
      <c r="A2" s="19" t="s">
        <v>25</v>
      </c>
      <c r="B2" s="21">
        <v>3.5000000000000003E-2</v>
      </c>
    </row>
    <row r="3" spans="1:2" ht="15.6" x14ac:dyDescent="0.3">
      <c r="A3" s="19" t="s">
        <v>13</v>
      </c>
      <c r="B3" s="22">
        <v>30</v>
      </c>
    </row>
    <row r="4" spans="1:2" ht="15.6" x14ac:dyDescent="0.3">
      <c r="A4" s="19" t="s">
        <v>14</v>
      </c>
      <c r="B4" s="23">
        <v>460000</v>
      </c>
    </row>
    <row r="5" spans="1:2" ht="15.6" x14ac:dyDescent="0.3">
      <c r="A5" s="19" t="s">
        <v>15</v>
      </c>
      <c r="B5" s="23">
        <v>125000</v>
      </c>
    </row>
    <row r="6" spans="1:2" ht="18" customHeight="1" thickBot="1" x14ac:dyDescent="0.35">
      <c r="A6" s="19" t="s">
        <v>16</v>
      </c>
      <c r="B6" s="24">
        <f>B4-B5</f>
        <v>335000</v>
      </c>
    </row>
    <row r="7" spans="1:2" ht="18" customHeight="1" x14ac:dyDescent="0.3">
      <c r="A7" s="2" t="s">
        <v>26</v>
      </c>
      <c r="B7" s="20">
        <v>44144</v>
      </c>
    </row>
    <row r="8" spans="1:2" ht="18" customHeight="1" x14ac:dyDescent="0.3">
      <c r="A8" s="2" t="s">
        <v>27</v>
      </c>
      <c r="B8" s="18">
        <f>B7+60</f>
        <v>44204</v>
      </c>
    </row>
    <row r="9" spans="1:2" ht="18" customHeight="1" x14ac:dyDescent="0.3">
      <c r="A9" s="2" t="s">
        <v>28</v>
      </c>
      <c r="B9" s="18">
        <f>EOMONTH(B8,1)</f>
        <v>44255</v>
      </c>
    </row>
    <row r="10" spans="1:2" ht="18" customHeight="1" x14ac:dyDescent="0.3">
      <c r="A10" s="2" t="s">
        <v>29</v>
      </c>
      <c r="B10" s="15">
        <f>YEAR(B9)</f>
        <v>2021</v>
      </c>
    </row>
    <row r="11" spans="1:2" ht="23.25" customHeight="1" x14ac:dyDescent="0.3">
      <c r="A11" s="10" t="s">
        <v>17</v>
      </c>
      <c r="B11" s="10">
        <f>PMT(B2/12,B3*12,-B6,0)</f>
        <v>1504.299704159562</v>
      </c>
    </row>
    <row r="12" spans="1:2" x14ac:dyDescent="0.3">
      <c r="B12" s="25"/>
    </row>
    <row r="14" spans="1:2" x14ac:dyDescent="0.3">
      <c r="B14" s="16"/>
    </row>
  </sheetData>
  <protectedRanges>
    <protectedRange sqref="B2:B5" name="Loan Payment Variables"/>
  </protectedRanges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K10" sqref="K10"/>
    </sheetView>
  </sheetViews>
  <sheetFormatPr defaultRowHeight="14.4" x14ac:dyDescent="0.3"/>
  <cols>
    <col min="1" max="1" width="31.109375" customWidth="1"/>
    <col min="2" max="2" width="14.6640625" customWidth="1"/>
  </cols>
  <sheetData>
    <row r="1" spans="1:2" ht="22.5" customHeight="1" x14ac:dyDescent="0.3">
      <c r="A1" s="32" t="s">
        <v>23</v>
      </c>
      <c r="B1" s="32"/>
    </row>
    <row r="2" spans="1:2" ht="15.6" x14ac:dyDescent="0.3">
      <c r="A2" s="2" t="s">
        <v>25</v>
      </c>
      <c r="B2" s="3">
        <v>2.5000000000000001E-2</v>
      </c>
    </row>
    <row r="3" spans="1:2" ht="15.6" x14ac:dyDescent="0.3">
      <c r="A3" s="2" t="s">
        <v>20</v>
      </c>
      <c r="B3" s="4">
        <v>36</v>
      </c>
    </row>
    <row r="4" spans="1:2" ht="15.6" x14ac:dyDescent="0.3">
      <c r="A4" s="2" t="s">
        <v>21</v>
      </c>
      <c r="B4" s="5">
        <v>28000</v>
      </c>
    </row>
    <row r="5" spans="1:2" ht="15.6" x14ac:dyDescent="0.3">
      <c r="A5" s="2" t="s">
        <v>22</v>
      </c>
      <c r="B5" s="5">
        <v>10000</v>
      </c>
    </row>
    <row r="6" spans="1:2" ht="22.5" customHeight="1" x14ac:dyDescent="0.3">
      <c r="A6" s="10" t="s">
        <v>24</v>
      </c>
      <c r="B6" s="10">
        <f>PMT(B2/12,B3,-B4,B5,0)</f>
        <v>540.33809530659016</v>
      </c>
    </row>
  </sheetData>
  <sheetProtection sheet="1" objects="1" scenarios="1"/>
  <protectedRanges>
    <protectedRange sqref="B2:B5" name="Lease Data"/>
  </protectedRanges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defaultColWidth="9.109375" defaultRowHeight="15" x14ac:dyDescent="0.25"/>
  <cols>
    <col min="1" max="1" width="35.5546875" style="8" customWidth="1"/>
    <col min="2" max="2" width="17.88671875" style="8" customWidth="1"/>
    <col min="3" max="16384" width="9.109375" style="8"/>
  </cols>
  <sheetData>
    <row r="1" spans="1:2" ht="21.75" customHeight="1" x14ac:dyDescent="0.25">
      <c r="A1" s="33" t="s">
        <v>19</v>
      </c>
      <c r="B1" s="33"/>
    </row>
    <row r="2" spans="1:2" ht="18" customHeight="1" x14ac:dyDescent="0.25">
      <c r="A2" s="2" t="s">
        <v>30</v>
      </c>
      <c r="B2" s="17">
        <f>Lease!B4</f>
        <v>28000</v>
      </c>
    </row>
    <row r="3" spans="1:2" ht="18" customHeight="1" x14ac:dyDescent="0.25">
      <c r="A3" s="2" t="s">
        <v>33</v>
      </c>
      <c r="B3" s="17">
        <f>Loan!B6</f>
        <v>335000</v>
      </c>
    </row>
    <row r="4" spans="1:2" ht="18" customHeight="1" x14ac:dyDescent="0.25">
      <c r="A4" s="2" t="s">
        <v>31</v>
      </c>
      <c r="B4" s="17">
        <f>Investments!B5+Investments!B11</f>
        <v>376731.01759409619</v>
      </c>
    </row>
    <row r="5" spans="1:2" ht="18" customHeight="1" x14ac:dyDescent="0.25">
      <c r="A5" s="2" t="s">
        <v>32</v>
      </c>
      <c r="B5" s="17">
        <f>Investments!B17+Investments!B24</f>
        <v>16510.550770629619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Investments</vt:lpstr>
      <vt:lpstr>Loan</vt:lpstr>
      <vt:lpstr>Lease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 Manzo</dc:creator>
  <cp:lastModifiedBy>User</cp:lastModifiedBy>
  <dcterms:created xsi:type="dcterms:W3CDTF">2019-06-13T19:56:03Z</dcterms:created>
  <dcterms:modified xsi:type="dcterms:W3CDTF">2022-04-14T22:31:22Z</dcterms:modified>
</cp:coreProperties>
</file>