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13755"/>
  </bookViews>
  <sheets>
    <sheet name="Pad Foundation Design" sheetId="2" r:id="rId1"/>
    <sheet name="Notes" sheetId="3" r:id="rId2"/>
    <sheet name="Sample Data" sheetId="1" r:id="rId3"/>
    <sheet name="Overflow Sheet 1" sheetId="4" r:id="rId4"/>
    <sheet name="Overflow Sheet 2" sheetId="5" r:id="rId5"/>
    <sheet name="Overflow Sheet 3" sheetId="6" r:id="rId6"/>
  </sheets>
  <calcPr calcId="145621"/>
</workbook>
</file>

<file path=xl/calcChain.xml><?xml version="1.0" encoding="utf-8"?>
<calcChain xmlns="http://schemas.openxmlformats.org/spreadsheetml/2006/main">
  <c r="BC17" i="6" l="1"/>
  <c r="BC23" i="6"/>
  <c r="BC29" i="6"/>
  <c r="BC35" i="6"/>
  <c r="BC41" i="6"/>
  <c r="BC47" i="6"/>
  <c r="BC53" i="6"/>
  <c r="BC59" i="6"/>
  <c r="BC65" i="6"/>
  <c r="BC71" i="6"/>
  <c r="BC77" i="6"/>
  <c r="BC83" i="6"/>
  <c r="BC89" i="6"/>
  <c r="BC95" i="6"/>
  <c r="BC101" i="6"/>
  <c r="BC107" i="6"/>
  <c r="BC113" i="6"/>
  <c r="BC119" i="6"/>
  <c r="BC125" i="6"/>
  <c r="BC131" i="6"/>
  <c r="BC137" i="6"/>
  <c r="BC143" i="6"/>
  <c r="BC149" i="6"/>
  <c r="BC155" i="6"/>
  <c r="BC161" i="6"/>
  <c r="BC167" i="6"/>
  <c r="BC173" i="6"/>
  <c r="BC179" i="6"/>
  <c r="BC185" i="6"/>
  <c r="BC191" i="6"/>
  <c r="BC197" i="6"/>
  <c r="BC203" i="6"/>
  <c r="BC209" i="6"/>
  <c r="BC215" i="6"/>
  <c r="BC221" i="6"/>
  <c r="BC227" i="6"/>
  <c r="BC233" i="6"/>
  <c r="BC239" i="6"/>
  <c r="BC245" i="6"/>
  <c r="BC251" i="6"/>
  <c r="BC257" i="6"/>
  <c r="BC263" i="6"/>
  <c r="BC269" i="6"/>
  <c r="BC275" i="6"/>
  <c r="BC281" i="6"/>
  <c r="BC287" i="6"/>
  <c r="BC293" i="6"/>
  <c r="BC299" i="6"/>
  <c r="BC305" i="6"/>
  <c r="BC11" i="6"/>
  <c r="BC17" i="5"/>
  <c r="BC23" i="5"/>
  <c r="BC29" i="5"/>
  <c r="BC35" i="5"/>
  <c r="BC41" i="5"/>
  <c r="BC47" i="5"/>
  <c r="BC53" i="5"/>
  <c r="BC59" i="5"/>
  <c r="BC65" i="5"/>
  <c r="BC71" i="5"/>
  <c r="BC77" i="5"/>
  <c r="BC83" i="5"/>
  <c r="BC89" i="5"/>
  <c r="BC95" i="5"/>
  <c r="BC101" i="5"/>
  <c r="BC107" i="5"/>
  <c r="BC113" i="5"/>
  <c r="BC119" i="5"/>
  <c r="BC125" i="5"/>
  <c r="BC131" i="5"/>
  <c r="BC137" i="5"/>
  <c r="BC143" i="5"/>
  <c r="BC149" i="5"/>
  <c r="BC155" i="5"/>
  <c r="BC161" i="5"/>
  <c r="BC167" i="5"/>
  <c r="BC173" i="5"/>
  <c r="BC179" i="5"/>
  <c r="BC185" i="5"/>
  <c r="BC191" i="5"/>
  <c r="BC197" i="5"/>
  <c r="BC203" i="5"/>
  <c r="BC209" i="5"/>
  <c r="BC215" i="5"/>
  <c r="BC221" i="5"/>
  <c r="BC227" i="5"/>
  <c r="BC233" i="5"/>
  <c r="BC239" i="5"/>
  <c r="BC245" i="5"/>
  <c r="BC251" i="5"/>
  <c r="BC257" i="5"/>
  <c r="BC263" i="5"/>
  <c r="BC269" i="5"/>
  <c r="BC275" i="5"/>
  <c r="BC281" i="5"/>
  <c r="BC287" i="5"/>
  <c r="BC293" i="5"/>
  <c r="BC299" i="5"/>
  <c r="BC305" i="5"/>
  <c r="BC11" i="5"/>
  <c r="BC17" i="4"/>
  <c r="BC23" i="4"/>
  <c r="BC29" i="4"/>
  <c r="BC35" i="4"/>
  <c r="BC41" i="4"/>
  <c r="BC47" i="4"/>
  <c r="BC53" i="4"/>
  <c r="BC59" i="4"/>
  <c r="BC65" i="4"/>
  <c r="BC71" i="4"/>
  <c r="BC77" i="4"/>
  <c r="BC83" i="4"/>
  <c r="BC89" i="4"/>
  <c r="BC95" i="4"/>
  <c r="BC101" i="4"/>
  <c r="BC107" i="4"/>
  <c r="BC113" i="4"/>
  <c r="BC119" i="4"/>
  <c r="BC125" i="4"/>
  <c r="BC131" i="4"/>
  <c r="BC137" i="4"/>
  <c r="BC143" i="4"/>
  <c r="BC149" i="4"/>
  <c r="BC155" i="4"/>
  <c r="BC161" i="4"/>
  <c r="BC167" i="4"/>
  <c r="BC173" i="4"/>
  <c r="BC179" i="4"/>
  <c r="BC185" i="4"/>
  <c r="BC191" i="4"/>
  <c r="BC197" i="4"/>
  <c r="BC203" i="4"/>
  <c r="BC209" i="4"/>
  <c r="BC215" i="4"/>
  <c r="BC221" i="4"/>
  <c r="BC227" i="4"/>
  <c r="BC233" i="4"/>
  <c r="BC239" i="4"/>
  <c r="BC245" i="4"/>
  <c r="BC251" i="4"/>
  <c r="BC257" i="4"/>
  <c r="BC263" i="4"/>
  <c r="BC269" i="4"/>
  <c r="BC275" i="4"/>
  <c r="BC281" i="4"/>
  <c r="BC287" i="4"/>
  <c r="BC293" i="4"/>
  <c r="BC299" i="4"/>
  <c r="BC305" i="4"/>
  <c r="BC11" i="4"/>
  <c r="BC17" i="2" l="1"/>
  <c r="BC23" i="2"/>
  <c r="BC29" i="2"/>
  <c r="BC35" i="2"/>
  <c r="BC41" i="2"/>
  <c r="BC47" i="2"/>
  <c r="BC53" i="2"/>
  <c r="BC59" i="2"/>
  <c r="BC65" i="2"/>
  <c r="BC71" i="2"/>
  <c r="BC77" i="2"/>
  <c r="BC83" i="2"/>
  <c r="BC89" i="2"/>
  <c r="BC95" i="2"/>
  <c r="BC101" i="2"/>
  <c r="BC107" i="2"/>
  <c r="BC113" i="2"/>
  <c r="BC119" i="2"/>
  <c r="BC125" i="2"/>
  <c r="BC131" i="2"/>
  <c r="BC137" i="2"/>
  <c r="BC143" i="2"/>
  <c r="BC149" i="2"/>
  <c r="BC155" i="2"/>
  <c r="BC161" i="2"/>
  <c r="BC167" i="2"/>
  <c r="BC173" i="2"/>
  <c r="BC179" i="2"/>
  <c r="BC185" i="2"/>
  <c r="BC191" i="2"/>
  <c r="BC197" i="2"/>
  <c r="BC203" i="2"/>
  <c r="BC209" i="2"/>
  <c r="BC215" i="2"/>
  <c r="BC221" i="2"/>
  <c r="BC227" i="2"/>
  <c r="BC233" i="2"/>
  <c r="BC239" i="2"/>
  <c r="BC245" i="2"/>
  <c r="BC251" i="2"/>
  <c r="BC257" i="2"/>
  <c r="BC263" i="2"/>
  <c r="BC269" i="2"/>
  <c r="BC275" i="2"/>
  <c r="BC281" i="2"/>
  <c r="BC287" i="2"/>
  <c r="BC293" i="2"/>
  <c r="BC299" i="2"/>
  <c r="BC305" i="2"/>
  <c r="BC11" i="2"/>
  <c r="BA305" i="6" l="1"/>
  <c r="BA299" i="6"/>
  <c r="BA293" i="6"/>
  <c r="BA287" i="6"/>
  <c r="BA281" i="6"/>
  <c r="BA275" i="6"/>
  <c r="BA269" i="6"/>
  <c r="BA263" i="6"/>
  <c r="BA257" i="6"/>
  <c r="BA251" i="6"/>
  <c r="BA245" i="6"/>
  <c r="BA239" i="6"/>
  <c r="BA233" i="6"/>
  <c r="BA227" i="6"/>
  <c r="BA221" i="6"/>
  <c r="BA215" i="6"/>
  <c r="BA209" i="6"/>
  <c r="BA203" i="6"/>
  <c r="BA197" i="6"/>
  <c r="BA191" i="6"/>
  <c r="BA185" i="6"/>
  <c r="BA179" i="6"/>
  <c r="BA173" i="6"/>
  <c r="BA167" i="6"/>
  <c r="BA161" i="6"/>
  <c r="BA155" i="6"/>
  <c r="BA149" i="6"/>
  <c r="BA143" i="6"/>
  <c r="BA137" i="6"/>
  <c r="BA131" i="6"/>
  <c r="BA125" i="6"/>
  <c r="BA119" i="6"/>
  <c r="BA113" i="6"/>
  <c r="BA107" i="6"/>
  <c r="BA101" i="6"/>
  <c r="BA95" i="6"/>
  <c r="BA89" i="6"/>
  <c r="BA83" i="6"/>
  <c r="BA77" i="6"/>
  <c r="BA71" i="6"/>
  <c r="BA65" i="6"/>
  <c r="BA59" i="6"/>
  <c r="BA53" i="6"/>
  <c r="BA47" i="6"/>
  <c r="BA41" i="6"/>
  <c r="BA35" i="6"/>
  <c r="BA29" i="6"/>
  <c r="BA23" i="6"/>
  <c r="BA17" i="6"/>
  <c r="BA11" i="6"/>
  <c r="BA305" i="5"/>
  <c r="BA299" i="5"/>
  <c r="BA293" i="5"/>
  <c r="BA287" i="5"/>
  <c r="BA281" i="5"/>
  <c r="BA275" i="5"/>
  <c r="BA269" i="5"/>
  <c r="BA263" i="5"/>
  <c r="BA257" i="5"/>
  <c r="BA251" i="5"/>
  <c r="BA245" i="5"/>
  <c r="BA239" i="5"/>
  <c r="BA233" i="5"/>
  <c r="BA227" i="5"/>
  <c r="BA221" i="5"/>
  <c r="BA215" i="5"/>
  <c r="BA209" i="5"/>
  <c r="BA203" i="5"/>
  <c r="BA197" i="5"/>
  <c r="BA191" i="5"/>
  <c r="BA185" i="5"/>
  <c r="BA179" i="5"/>
  <c r="BA173" i="5"/>
  <c r="BA167" i="5"/>
  <c r="BA161" i="5"/>
  <c r="BA155" i="5"/>
  <c r="BA149" i="5"/>
  <c r="BA143" i="5"/>
  <c r="BA137" i="5"/>
  <c r="BA131" i="5"/>
  <c r="BA125" i="5"/>
  <c r="BA119" i="5"/>
  <c r="BA113" i="5"/>
  <c r="BA107" i="5"/>
  <c r="BA101" i="5"/>
  <c r="BA95" i="5"/>
  <c r="BA89" i="5"/>
  <c r="BA83" i="5"/>
  <c r="BA77" i="5"/>
  <c r="BA71" i="5"/>
  <c r="BA65" i="5"/>
  <c r="BA59" i="5"/>
  <c r="BA53" i="5"/>
  <c r="BA47" i="5"/>
  <c r="BA41" i="5"/>
  <c r="BA35" i="5"/>
  <c r="BA29" i="5"/>
  <c r="BA23" i="5"/>
  <c r="BA17" i="5"/>
  <c r="BA11" i="5"/>
  <c r="BA305" i="4"/>
  <c r="BA299" i="4"/>
  <c r="BA293" i="4"/>
  <c r="BA287" i="4"/>
  <c r="BA281" i="4"/>
  <c r="BA275" i="4"/>
  <c r="BA269" i="4"/>
  <c r="BA263" i="4"/>
  <c r="BA257" i="4"/>
  <c r="BA251" i="4"/>
  <c r="BA245" i="4"/>
  <c r="BA239" i="4"/>
  <c r="BA233" i="4"/>
  <c r="BA227" i="4"/>
  <c r="BA221" i="4"/>
  <c r="BA215" i="4"/>
  <c r="BA209" i="4"/>
  <c r="BA203" i="4"/>
  <c r="BA197" i="4"/>
  <c r="BA191" i="4"/>
  <c r="BA185" i="4"/>
  <c r="BA179" i="4"/>
  <c r="BA173" i="4"/>
  <c r="BA167" i="4"/>
  <c r="BA161" i="4"/>
  <c r="BA155" i="4"/>
  <c r="BA149" i="4"/>
  <c r="BA143" i="4"/>
  <c r="BA137" i="4"/>
  <c r="BA131" i="4"/>
  <c r="BA125" i="4"/>
  <c r="BA119" i="4"/>
  <c r="BA113" i="4"/>
  <c r="BA107" i="4"/>
  <c r="BA101" i="4"/>
  <c r="BA95" i="4"/>
  <c r="BA89" i="4"/>
  <c r="BA83" i="4"/>
  <c r="BA77" i="4"/>
  <c r="BA71" i="4"/>
  <c r="BA65" i="4"/>
  <c r="BA59" i="4"/>
  <c r="BA53" i="4"/>
  <c r="BA47" i="4"/>
  <c r="BA41" i="4"/>
  <c r="BA35" i="4"/>
  <c r="BA29" i="4"/>
  <c r="BA23" i="4"/>
  <c r="BA17" i="4"/>
  <c r="BA11" i="4"/>
  <c r="BA17" i="2"/>
  <c r="BA23" i="2"/>
  <c r="BA29" i="2"/>
  <c r="BA35" i="2"/>
  <c r="BA41" i="2"/>
  <c r="BA47" i="2"/>
  <c r="BA53" i="2"/>
  <c r="BA59" i="2"/>
  <c r="BA65" i="2"/>
  <c r="BA71" i="2"/>
  <c r="BA77" i="2"/>
  <c r="BA83" i="2"/>
  <c r="BA89" i="2"/>
  <c r="BA95" i="2"/>
  <c r="BA101" i="2"/>
  <c r="BA107" i="2"/>
  <c r="BA113" i="2"/>
  <c r="BA119" i="2"/>
  <c r="BA125" i="2"/>
  <c r="BA131" i="2"/>
  <c r="BA137" i="2"/>
  <c r="BA143" i="2"/>
  <c r="BA149" i="2"/>
  <c r="BA155" i="2"/>
  <c r="BA161" i="2"/>
  <c r="BA167" i="2"/>
  <c r="BA173" i="2"/>
  <c r="BA179" i="2"/>
  <c r="BA185" i="2"/>
  <c r="BA191" i="2"/>
  <c r="BA197" i="2"/>
  <c r="BA203" i="2"/>
  <c r="BA209" i="2"/>
  <c r="BA215" i="2"/>
  <c r="BA221" i="2"/>
  <c r="BA227" i="2"/>
  <c r="BA233" i="2"/>
  <c r="BA239" i="2"/>
  <c r="BA245" i="2"/>
  <c r="BA251" i="2"/>
  <c r="BA257" i="2"/>
  <c r="BA263" i="2"/>
  <c r="BA269" i="2"/>
  <c r="BA275" i="2"/>
  <c r="BA281" i="2"/>
  <c r="BA287" i="2"/>
  <c r="BA293" i="2"/>
  <c r="BA299" i="2"/>
  <c r="BA305" i="2"/>
  <c r="BA11" i="2"/>
  <c r="Q308" i="6" l="1"/>
  <c r="P308" i="6"/>
  <c r="Q307" i="6"/>
  <c r="P307" i="6"/>
  <c r="U305" i="6" s="1"/>
  <c r="Q306" i="6"/>
  <c r="P306" i="6"/>
  <c r="BL305" i="6"/>
  <c r="BI305" i="6"/>
  <c r="AY305" i="6"/>
  <c r="Q305" i="6"/>
  <c r="P305" i="6"/>
  <c r="Y304" i="6"/>
  <c r="AB304" i="6" s="1"/>
  <c r="AF304" i="6" s="1"/>
  <c r="AJ304" i="6" s="1"/>
  <c r="U304" i="6"/>
  <c r="S304" i="6"/>
  <c r="Q304" i="6"/>
  <c r="P304" i="6"/>
  <c r="Q303" i="6"/>
  <c r="U306" i="6" s="1"/>
  <c r="P303" i="6"/>
  <c r="Q302" i="6"/>
  <c r="P302" i="6"/>
  <c r="Q301" i="6"/>
  <c r="P301" i="6"/>
  <c r="Q300" i="6"/>
  <c r="P300" i="6"/>
  <c r="BI299" i="6"/>
  <c r="AY299" i="6"/>
  <c r="U299" i="6"/>
  <c r="S299" i="6" s="1"/>
  <c r="Y299" i="6" s="1"/>
  <c r="AB299" i="6" s="1"/>
  <c r="AF299" i="6" s="1"/>
  <c r="AJ299" i="6" s="1"/>
  <c r="Q299" i="6"/>
  <c r="P299" i="6"/>
  <c r="BG298" i="6"/>
  <c r="U298" i="6"/>
  <c r="S298" i="6"/>
  <c r="Y298" i="6" s="1"/>
  <c r="AB298" i="6" s="1"/>
  <c r="AF298" i="6" s="1"/>
  <c r="AJ298" i="6" s="1"/>
  <c r="Q298" i="6"/>
  <c r="P298" i="6"/>
  <c r="Q297" i="6"/>
  <c r="P297" i="6"/>
  <c r="Q296" i="6"/>
  <c r="P296" i="6"/>
  <c r="Q295" i="6"/>
  <c r="P295" i="6"/>
  <c r="Q294" i="6"/>
  <c r="P294" i="6"/>
  <c r="BI293" i="6"/>
  <c r="AY293" i="6"/>
  <c r="Q293" i="6"/>
  <c r="P293" i="6"/>
  <c r="S292" i="6"/>
  <c r="Q292" i="6"/>
  <c r="P292" i="6"/>
  <c r="Q291" i="6"/>
  <c r="P291" i="6"/>
  <c r="Q290" i="6"/>
  <c r="P290" i="6"/>
  <c r="Q289" i="6"/>
  <c r="P289" i="6"/>
  <c r="Q288" i="6"/>
  <c r="P288" i="6"/>
  <c r="BL287" i="6"/>
  <c r="BI287" i="6"/>
  <c r="AY287" i="6"/>
  <c r="Q287" i="6"/>
  <c r="P287" i="6"/>
  <c r="AF286" i="6"/>
  <c r="AJ286" i="6" s="1"/>
  <c r="Y286" i="6"/>
  <c r="AB286" i="6" s="1"/>
  <c r="U286" i="6"/>
  <c r="S286" i="6"/>
  <c r="Q286" i="6"/>
  <c r="P286" i="6"/>
  <c r="Q285" i="6"/>
  <c r="P285" i="6"/>
  <c r="Q284" i="6"/>
  <c r="P284" i="6"/>
  <c r="Q283" i="6"/>
  <c r="P283" i="6"/>
  <c r="AF282" i="6"/>
  <c r="AJ282" i="6" s="1"/>
  <c r="U282" i="6"/>
  <c r="S282" i="6" s="1"/>
  <c r="Y282" i="6" s="1"/>
  <c r="AB282" i="6" s="1"/>
  <c r="Q282" i="6"/>
  <c r="P282" i="6"/>
  <c r="BI281" i="6"/>
  <c r="AY281" i="6"/>
  <c r="Q281" i="6"/>
  <c r="P281" i="6"/>
  <c r="AN280" i="6"/>
  <c r="AR280" i="6" s="1"/>
  <c r="AU280" i="6" s="1"/>
  <c r="AB280" i="6"/>
  <c r="AF280" i="6" s="1"/>
  <c r="AJ280" i="6" s="1"/>
  <c r="Y280" i="6"/>
  <c r="U280" i="6"/>
  <c r="BL281" i="6" s="1"/>
  <c r="S280" i="6"/>
  <c r="Q280" i="6"/>
  <c r="P280" i="6"/>
  <c r="Q279" i="6"/>
  <c r="P279" i="6"/>
  <c r="Q278" i="6"/>
  <c r="P278" i="6"/>
  <c r="Q277" i="6"/>
  <c r="P277" i="6"/>
  <c r="Q276" i="6"/>
  <c r="P276" i="6"/>
  <c r="BI275" i="6"/>
  <c r="AY275" i="6"/>
  <c r="U275" i="6"/>
  <c r="S275" i="6" s="1"/>
  <c r="Y275" i="6" s="1"/>
  <c r="AB275" i="6" s="1"/>
  <c r="AF275" i="6" s="1"/>
  <c r="AJ275" i="6" s="1"/>
  <c r="Q275" i="6"/>
  <c r="P275" i="6"/>
  <c r="S274" i="6"/>
  <c r="Q274" i="6"/>
  <c r="P274" i="6"/>
  <c r="Q273" i="6"/>
  <c r="P273" i="6"/>
  <c r="Q272" i="6"/>
  <c r="P272" i="6"/>
  <c r="Q271" i="6"/>
  <c r="P271" i="6"/>
  <c r="Q270" i="6"/>
  <c r="P270" i="6"/>
  <c r="BI269" i="6"/>
  <c r="AY269" i="6"/>
  <c r="Q269" i="6"/>
  <c r="P269" i="6"/>
  <c r="AF268" i="6"/>
  <c r="AJ268" i="6" s="1"/>
  <c r="U268" i="6"/>
  <c r="S268" i="6"/>
  <c r="Y268" i="6" s="1"/>
  <c r="AB268" i="6" s="1"/>
  <c r="Q268" i="6"/>
  <c r="P268" i="6"/>
  <c r="Q267" i="6"/>
  <c r="P267" i="6"/>
  <c r="Q266" i="6"/>
  <c r="P266" i="6"/>
  <c r="Q265" i="6"/>
  <c r="P265" i="6"/>
  <c r="Q264" i="6"/>
  <c r="P264" i="6"/>
  <c r="BI263" i="6"/>
  <c r="AY263" i="6"/>
  <c r="Q263" i="6"/>
  <c r="U264" i="6" s="1"/>
  <c r="P263" i="6"/>
  <c r="S262" i="6"/>
  <c r="Q262" i="6"/>
  <c r="P262" i="6"/>
  <c r="U263" i="6" s="1"/>
  <c r="Q261" i="6"/>
  <c r="P261" i="6"/>
  <c r="Q260" i="6"/>
  <c r="P260" i="6"/>
  <c r="Q259" i="6"/>
  <c r="P259" i="6"/>
  <c r="S258" i="6"/>
  <c r="Y258" i="6" s="1"/>
  <c r="AB258" i="6" s="1"/>
  <c r="AF258" i="6" s="1"/>
  <c r="AJ258" i="6" s="1"/>
  <c r="Q258" i="6"/>
  <c r="P258" i="6"/>
  <c r="BL257" i="6"/>
  <c r="BI257" i="6"/>
  <c r="AY257" i="6"/>
  <c r="Q257" i="6"/>
  <c r="P257" i="6"/>
  <c r="Y256" i="6"/>
  <c r="AB256" i="6" s="1"/>
  <c r="AF256" i="6" s="1"/>
  <c r="AJ256" i="6" s="1"/>
  <c r="U256" i="6"/>
  <c r="S256" i="6"/>
  <c r="Q256" i="6"/>
  <c r="U258" i="6" s="1"/>
  <c r="P256" i="6"/>
  <c r="U257" i="6" s="1"/>
  <c r="Q255" i="6"/>
  <c r="P255" i="6"/>
  <c r="Q254" i="6"/>
  <c r="P254" i="6"/>
  <c r="U251" i="6" s="1"/>
  <c r="Q253" i="6"/>
  <c r="P253" i="6"/>
  <c r="U252" i="6"/>
  <c r="Q252" i="6"/>
  <c r="P252" i="6"/>
  <c r="BI251" i="6"/>
  <c r="AY251" i="6"/>
  <c r="Q251" i="6"/>
  <c r="P251" i="6"/>
  <c r="AF250" i="6"/>
  <c r="AJ250" i="6" s="1"/>
  <c r="U250" i="6"/>
  <c r="S250" i="6"/>
  <c r="Y250" i="6" s="1"/>
  <c r="AB250" i="6" s="1"/>
  <c r="Q250" i="6"/>
  <c r="P250" i="6"/>
  <c r="Q249" i="6"/>
  <c r="P249" i="6"/>
  <c r="Q248" i="6"/>
  <c r="P248" i="6"/>
  <c r="Q247" i="6"/>
  <c r="P247" i="6"/>
  <c r="Q246" i="6"/>
  <c r="P246" i="6"/>
  <c r="U245" i="6" s="1"/>
  <c r="BI245" i="6"/>
  <c r="AY245" i="6"/>
  <c r="S245" i="6"/>
  <c r="Y245" i="6" s="1"/>
  <c r="AB245" i="6" s="1"/>
  <c r="AF245" i="6" s="1"/>
  <c r="AJ245" i="6" s="1"/>
  <c r="Q245" i="6"/>
  <c r="P245" i="6"/>
  <c r="S244" i="6"/>
  <c r="Q244" i="6"/>
  <c r="P244" i="6"/>
  <c r="Q243" i="6"/>
  <c r="P243" i="6"/>
  <c r="Q242" i="6"/>
  <c r="P242" i="6"/>
  <c r="Q241" i="6"/>
  <c r="P241" i="6"/>
  <c r="Q240" i="6"/>
  <c r="P240" i="6"/>
  <c r="BL239" i="6"/>
  <c r="BI239" i="6"/>
  <c r="AY239" i="6"/>
  <c r="Q239" i="6"/>
  <c r="P239" i="6"/>
  <c r="AF238" i="6"/>
  <c r="AJ238" i="6" s="1"/>
  <c r="AB238" i="6"/>
  <c r="Y238" i="6"/>
  <c r="U238" i="6"/>
  <c r="S238" i="6"/>
  <c r="Q238" i="6"/>
  <c r="U240" i="6" s="1"/>
  <c r="P238" i="6"/>
  <c r="Q237" i="6"/>
  <c r="P237" i="6"/>
  <c r="Q236" i="6"/>
  <c r="P236" i="6"/>
  <c r="Q235" i="6"/>
  <c r="P235" i="6"/>
  <c r="Q234" i="6"/>
  <c r="P234" i="6"/>
  <c r="BL233" i="6"/>
  <c r="BI233" i="6"/>
  <c r="AY233" i="6"/>
  <c r="Q233" i="6"/>
  <c r="U234" i="6" s="1"/>
  <c r="P233" i="6"/>
  <c r="BG232" i="6"/>
  <c r="AB232" i="6"/>
  <c r="AF232" i="6" s="1"/>
  <c r="AJ232" i="6" s="1"/>
  <c r="Y232" i="6"/>
  <c r="U232" i="6"/>
  <c r="S232" i="6"/>
  <c r="Q232" i="6"/>
  <c r="P232" i="6"/>
  <c r="U233" i="6" s="1"/>
  <c r="Q231" i="6"/>
  <c r="P231" i="6"/>
  <c r="Q230" i="6"/>
  <c r="P230" i="6"/>
  <c r="Q229" i="6"/>
  <c r="P229" i="6"/>
  <c r="Q228" i="6"/>
  <c r="P228" i="6"/>
  <c r="BI227" i="6"/>
  <c r="AY227" i="6"/>
  <c r="U227" i="6"/>
  <c r="Q227" i="6"/>
  <c r="P227" i="6"/>
  <c r="S226" i="6"/>
  <c r="Q226" i="6"/>
  <c r="P226" i="6"/>
  <c r="Q225" i="6"/>
  <c r="P225" i="6"/>
  <c r="Q224" i="6"/>
  <c r="P224" i="6"/>
  <c r="Q223" i="6"/>
  <c r="P223" i="6"/>
  <c r="Q222" i="6"/>
  <c r="U222" i="6" s="1"/>
  <c r="P222" i="6"/>
  <c r="BI221" i="6"/>
  <c r="AY221" i="6"/>
  <c r="Q221" i="6"/>
  <c r="P221" i="6"/>
  <c r="AF220" i="6"/>
  <c r="AJ220" i="6" s="1"/>
  <c r="U220" i="6"/>
  <c r="S220" i="6"/>
  <c r="Y220" i="6" s="1"/>
  <c r="AB220" i="6" s="1"/>
  <c r="Q220" i="6"/>
  <c r="P220" i="6"/>
  <c r="Q219" i="6"/>
  <c r="P219" i="6"/>
  <c r="U221" i="6" s="1"/>
  <c r="Q218" i="6"/>
  <c r="P218" i="6"/>
  <c r="Q217" i="6"/>
  <c r="P217" i="6"/>
  <c r="Q216" i="6"/>
  <c r="P216" i="6"/>
  <c r="BI215" i="6"/>
  <c r="AY215" i="6"/>
  <c r="U215" i="6"/>
  <c r="Q215" i="6"/>
  <c r="U216" i="6" s="1"/>
  <c r="P215" i="6"/>
  <c r="S214" i="6"/>
  <c r="Q214" i="6"/>
  <c r="P214" i="6"/>
  <c r="Q213" i="6"/>
  <c r="P213" i="6"/>
  <c r="Q212" i="6"/>
  <c r="P212" i="6"/>
  <c r="Q211" i="6"/>
  <c r="P211" i="6"/>
  <c r="Q210" i="6"/>
  <c r="P210" i="6"/>
  <c r="BL209" i="6"/>
  <c r="BI209" i="6"/>
  <c r="AY209" i="6"/>
  <c r="U209" i="6"/>
  <c r="S209" i="6"/>
  <c r="Y209" i="6" s="1"/>
  <c r="AB209" i="6" s="1"/>
  <c r="AF209" i="6" s="1"/>
  <c r="AJ209" i="6" s="1"/>
  <c r="Q209" i="6"/>
  <c r="P209" i="6"/>
  <c r="Y208" i="6"/>
  <c r="AB208" i="6" s="1"/>
  <c r="AF208" i="6" s="1"/>
  <c r="AJ208" i="6" s="1"/>
  <c r="U208" i="6"/>
  <c r="S208" i="6"/>
  <c r="Q208" i="6"/>
  <c r="P208" i="6"/>
  <c r="Q207" i="6"/>
  <c r="U210" i="6" s="1"/>
  <c r="P207" i="6"/>
  <c r="Q206" i="6"/>
  <c r="P206" i="6"/>
  <c r="Q205" i="6"/>
  <c r="P205" i="6"/>
  <c r="U204" i="6"/>
  <c r="Q204" i="6"/>
  <c r="P204" i="6"/>
  <c r="BI203" i="6"/>
  <c r="AY203" i="6"/>
  <c r="Q203" i="6"/>
  <c r="P203" i="6"/>
  <c r="U202" i="6"/>
  <c r="BL203" i="6" s="1"/>
  <c r="S202" i="6"/>
  <c r="Y202" i="6" s="1"/>
  <c r="AB202" i="6" s="1"/>
  <c r="AF202" i="6" s="1"/>
  <c r="AJ202" i="6" s="1"/>
  <c r="Q202" i="6"/>
  <c r="P202" i="6"/>
  <c r="Q201" i="6"/>
  <c r="P201" i="6"/>
  <c r="U203" i="6" s="1"/>
  <c r="Q200" i="6"/>
  <c r="P200" i="6"/>
  <c r="Q199" i="6"/>
  <c r="P199" i="6"/>
  <c r="Q198" i="6"/>
  <c r="P198" i="6"/>
  <c r="U197" i="6" s="1"/>
  <c r="BL197" i="6"/>
  <c r="BI197" i="6"/>
  <c r="AY197" i="6"/>
  <c r="Q197" i="6"/>
  <c r="P197" i="6"/>
  <c r="Y196" i="6"/>
  <c r="AB196" i="6" s="1"/>
  <c r="AF196" i="6" s="1"/>
  <c r="AJ196" i="6" s="1"/>
  <c r="S196" i="6"/>
  <c r="U196" i="6" s="1"/>
  <c r="Q196" i="6"/>
  <c r="P196" i="6"/>
  <c r="Q195" i="6"/>
  <c r="P195" i="6"/>
  <c r="Q194" i="6"/>
  <c r="P194" i="6"/>
  <c r="Q193" i="6"/>
  <c r="P193" i="6"/>
  <c r="Q192" i="6"/>
  <c r="P192" i="6"/>
  <c r="BI191" i="6"/>
  <c r="AY191" i="6"/>
  <c r="Q191" i="6"/>
  <c r="P191" i="6"/>
  <c r="AB190" i="6"/>
  <c r="AF190" i="6" s="1"/>
  <c r="AJ190" i="6" s="1"/>
  <c r="Y190" i="6"/>
  <c r="U190" i="6"/>
  <c r="S190" i="6"/>
  <c r="Q190" i="6"/>
  <c r="P190" i="6"/>
  <c r="Q189" i="6"/>
  <c r="P189" i="6"/>
  <c r="Q188" i="6"/>
  <c r="P188" i="6"/>
  <c r="Q187" i="6"/>
  <c r="P187" i="6"/>
  <c r="Q186" i="6"/>
  <c r="P186" i="6"/>
  <c r="BI185" i="6"/>
  <c r="AY185" i="6"/>
  <c r="AJ185" i="6"/>
  <c r="Q185" i="6"/>
  <c r="P185" i="6"/>
  <c r="S184" i="6"/>
  <c r="Q184" i="6"/>
  <c r="P184" i="6"/>
  <c r="Q183" i="6"/>
  <c r="P183" i="6"/>
  <c r="U185" i="6" s="1"/>
  <c r="S185" i="6" s="1"/>
  <c r="Y185" i="6" s="1"/>
  <c r="AB185" i="6" s="1"/>
  <c r="AF185" i="6" s="1"/>
  <c r="Q182" i="6"/>
  <c r="P182" i="6"/>
  <c r="Q181" i="6"/>
  <c r="P181" i="6"/>
  <c r="S180" i="6"/>
  <c r="Y180" i="6" s="1"/>
  <c r="AB180" i="6" s="1"/>
  <c r="AF180" i="6" s="1"/>
  <c r="AJ180" i="6" s="1"/>
  <c r="Q180" i="6"/>
  <c r="P180" i="6"/>
  <c r="BL179" i="6"/>
  <c r="BI179" i="6"/>
  <c r="AY179" i="6"/>
  <c r="Q179" i="6"/>
  <c r="P179" i="6"/>
  <c r="AJ178" i="6"/>
  <c r="Y178" i="6"/>
  <c r="AB178" i="6" s="1"/>
  <c r="AF178" i="6" s="1"/>
  <c r="U178" i="6"/>
  <c r="AN178" i="6" s="1"/>
  <c r="AR178" i="6" s="1"/>
  <c r="AU178" i="6" s="1"/>
  <c r="S178" i="6"/>
  <c r="Q178" i="6"/>
  <c r="P178" i="6"/>
  <c r="U179" i="6" s="1"/>
  <c r="Q177" i="6"/>
  <c r="U180" i="6" s="1"/>
  <c r="P177" i="6"/>
  <c r="Q176" i="6"/>
  <c r="P176" i="6"/>
  <c r="Q175" i="6"/>
  <c r="P175" i="6"/>
  <c r="Q174" i="6"/>
  <c r="P174" i="6"/>
  <c r="BI173" i="6"/>
  <c r="AY173" i="6"/>
  <c r="Q173" i="6"/>
  <c r="P173" i="6"/>
  <c r="S172" i="6"/>
  <c r="Q172" i="6"/>
  <c r="P172" i="6"/>
  <c r="Q171" i="6"/>
  <c r="P171" i="6"/>
  <c r="Q170" i="6"/>
  <c r="P170" i="6"/>
  <c r="Q169" i="6"/>
  <c r="P169" i="6"/>
  <c r="Q168" i="6"/>
  <c r="P168" i="6"/>
  <c r="BL167" i="6"/>
  <c r="BI167" i="6"/>
  <c r="AY167" i="6"/>
  <c r="Q167" i="6"/>
  <c r="P167" i="6"/>
  <c r="Y166" i="6"/>
  <c r="AB166" i="6" s="1"/>
  <c r="AF166" i="6" s="1"/>
  <c r="AJ166" i="6" s="1"/>
  <c r="S166" i="6"/>
  <c r="U166" i="6" s="1"/>
  <c r="Q166" i="6"/>
  <c r="P166" i="6"/>
  <c r="Q165" i="6"/>
  <c r="U168" i="6" s="1"/>
  <c r="P165" i="6"/>
  <c r="Q164" i="6"/>
  <c r="P164" i="6"/>
  <c r="Q163" i="6"/>
  <c r="P163" i="6"/>
  <c r="U162" i="6"/>
  <c r="Q162" i="6"/>
  <c r="P162" i="6"/>
  <c r="BI161" i="6"/>
  <c r="AY161" i="6"/>
  <c r="Y161" i="6"/>
  <c r="AB161" i="6" s="1"/>
  <c r="AF161" i="6" s="1"/>
  <c r="AJ161" i="6" s="1"/>
  <c r="Q161" i="6"/>
  <c r="P161" i="6"/>
  <c r="AB160" i="6"/>
  <c r="AF160" i="6" s="1"/>
  <c r="AJ160" i="6" s="1"/>
  <c r="Y160" i="6"/>
  <c r="U160" i="6"/>
  <c r="BL161" i="6" s="1"/>
  <c r="S160" i="6"/>
  <c r="Q160" i="6"/>
  <c r="P160" i="6"/>
  <c r="Q159" i="6"/>
  <c r="P159" i="6"/>
  <c r="U161" i="6" s="1"/>
  <c r="S161" i="6" s="1"/>
  <c r="Q158" i="6"/>
  <c r="P158" i="6"/>
  <c r="Q157" i="6"/>
  <c r="P157" i="6"/>
  <c r="Q156" i="6"/>
  <c r="P156" i="6"/>
  <c r="BI155" i="6"/>
  <c r="AY155" i="6"/>
  <c r="Q155" i="6"/>
  <c r="P155" i="6"/>
  <c r="U155" i="6" s="1"/>
  <c r="S155" i="6" s="1"/>
  <c r="Y155" i="6" s="1"/>
  <c r="AB155" i="6" s="1"/>
  <c r="AF155" i="6" s="1"/>
  <c r="AJ155" i="6" s="1"/>
  <c r="S154" i="6"/>
  <c r="Q154" i="6"/>
  <c r="P154" i="6"/>
  <c r="Q153" i="6"/>
  <c r="P153" i="6"/>
  <c r="Q152" i="6"/>
  <c r="P152" i="6"/>
  <c r="Q151" i="6"/>
  <c r="P151" i="6"/>
  <c r="U149" i="6" s="1"/>
  <c r="Q150" i="6"/>
  <c r="P150" i="6"/>
  <c r="BI149" i="6"/>
  <c r="AY149" i="6"/>
  <c r="Q149" i="6"/>
  <c r="P149" i="6"/>
  <c r="S148" i="6"/>
  <c r="Q148" i="6"/>
  <c r="P148" i="6"/>
  <c r="Q147" i="6"/>
  <c r="P147" i="6"/>
  <c r="Q146" i="6"/>
  <c r="P146" i="6"/>
  <c r="Q145" i="6"/>
  <c r="P145" i="6"/>
  <c r="U144" i="6"/>
  <c r="Q144" i="6"/>
  <c r="P144" i="6"/>
  <c r="BI143" i="6"/>
  <c r="AY143" i="6"/>
  <c r="Q143" i="6"/>
  <c r="P143" i="6"/>
  <c r="S142" i="6"/>
  <c r="Q142" i="6"/>
  <c r="P142" i="6"/>
  <c r="Q141" i="6"/>
  <c r="P141" i="6"/>
  <c r="Q140" i="6"/>
  <c r="P140" i="6"/>
  <c r="Q139" i="6"/>
  <c r="P139" i="6"/>
  <c r="AN138" i="6"/>
  <c r="AR138" i="6" s="1"/>
  <c r="AU138" i="6" s="1"/>
  <c r="U138" i="6"/>
  <c r="S138" i="6" s="1"/>
  <c r="Y138" i="6" s="1"/>
  <c r="AB138" i="6" s="1"/>
  <c r="AF138" i="6" s="1"/>
  <c r="AJ138" i="6" s="1"/>
  <c r="BG138" i="6" s="1"/>
  <c r="Q138" i="6"/>
  <c r="P138" i="6"/>
  <c r="BL137" i="6"/>
  <c r="BI137" i="6"/>
  <c r="AY137" i="6"/>
  <c r="Q137" i="6"/>
  <c r="P137" i="6"/>
  <c r="AB136" i="6"/>
  <c r="AF136" i="6" s="1"/>
  <c r="AJ136" i="6" s="1"/>
  <c r="Y136" i="6"/>
  <c r="S136" i="6"/>
  <c r="U136" i="6" s="1"/>
  <c r="Q136" i="6"/>
  <c r="P136" i="6"/>
  <c r="U137" i="6" s="1"/>
  <c r="Q135" i="6"/>
  <c r="P135" i="6"/>
  <c r="Q134" i="6"/>
  <c r="P134" i="6"/>
  <c r="Q133" i="6"/>
  <c r="P133" i="6"/>
  <c r="Q132" i="6"/>
  <c r="U132" i="6" s="1"/>
  <c r="P132" i="6"/>
  <c r="BL131" i="6"/>
  <c r="BI131" i="6"/>
  <c r="AY131" i="6"/>
  <c r="Q131" i="6"/>
  <c r="P131" i="6"/>
  <c r="AB130" i="6"/>
  <c r="AF130" i="6" s="1"/>
  <c r="AJ130" i="6" s="1"/>
  <c r="Y130" i="6"/>
  <c r="U130" i="6"/>
  <c r="S130" i="6"/>
  <c r="Q130" i="6"/>
  <c r="P130" i="6"/>
  <c r="U131" i="6" s="1"/>
  <c r="Q129" i="6"/>
  <c r="P129" i="6"/>
  <c r="Q128" i="6"/>
  <c r="P128" i="6"/>
  <c r="Q127" i="6"/>
  <c r="P127" i="6"/>
  <c r="Q126" i="6"/>
  <c r="P126" i="6"/>
  <c r="BI125" i="6"/>
  <c r="AY125" i="6"/>
  <c r="Q125" i="6"/>
  <c r="P125" i="6"/>
  <c r="AB124" i="6"/>
  <c r="AF124" i="6" s="1"/>
  <c r="AJ124" i="6" s="1"/>
  <c r="Y124" i="6"/>
  <c r="U124" i="6"/>
  <c r="S124" i="6"/>
  <c r="Q124" i="6"/>
  <c r="P124" i="6"/>
  <c r="Q123" i="6"/>
  <c r="P123" i="6"/>
  <c r="Q122" i="6"/>
  <c r="P122" i="6"/>
  <c r="Q121" i="6"/>
  <c r="P121" i="6"/>
  <c r="Q120" i="6"/>
  <c r="P120" i="6"/>
  <c r="BI119" i="6"/>
  <c r="AY119" i="6"/>
  <c r="U119" i="6"/>
  <c r="S119" i="6" s="1"/>
  <c r="Y119" i="6" s="1"/>
  <c r="AB119" i="6" s="1"/>
  <c r="AF119" i="6" s="1"/>
  <c r="AJ119" i="6" s="1"/>
  <c r="Q119" i="6"/>
  <c r="P119" i="6"/>
  <c r="BG118" i="6"/>
  <c r="Y118" i="6"/>
  <c r="AB118" i="6" s="1"/>
  <c r="AF118" i="6" s="1"/>
  <c r="AJ118" i="6" s="1"/>
  <c r="U118" i="6"/>
  <c r="BL119" i="6" s="1"/>
  <c r="S118" i="6"/>
  <c r="Q118" i="6"/>
  <c r="P118" i="6"/>
  <c r="Q117" i="6"/>
  <c r="U120" i="6" s="1"/>
  <c r="P117" i="6"/>
  <c r="Q116" i="6"/>
  <c r="P116" i="6"/>
  <c r="Q115" i="6"/>
  <c r="P115" i="6"/>
  <c r="Q114" i="6"/>
  <c r="P114" i="6"/>
  <c r="BI113" i="6"/>
  <c r="AY113" i="6"/>
  <c r="Q113" i="6"/>
  <c r="P113" i="6"/>
  <c r="S112" i="6"/>
  <c r="Y112" i="6" s="1"/>
  <c r="AB112" i="6" s="1"/>
  <c r="AF112" i="6" s="1"/>
  <c r="AJ112" i="6" s="1"/>
  <c r="Q112" i="6"/>
  <c r="P112" i="6"/>
  <c r="Q111" i="6"/>
  <c r="P111" i="6"/>
  <c r="U113" i="6" s="1"/>
  <c r="Q110" i="6"/>
  <c r="P110" i="6"/>
  <c r="Q109" i="6"/>
  <c r="P109" i="6"/>
  <c r="Q108" i="6"/>
  <c r="U108" i="6" s="1"/>
  <c r="P108" i="6"/>
  <c r="BI107" i="6"/>
  <c r="AY107" i="6"/>
  <c r="Q107" i="6"/>
  <c r="P107" i="6"/>
  <c r="S106" i="6"/>
  <c r="Q106" i="6"/>
  <c r="P106" i="6"/>
  <c r="Q105" i="6"/>
  <c r="P105" i="6"/>
  <c r="U107" i="6" s="1"/>
  <c r="S107" i="6" s="1"/>
  <c r="Y107" i="6" s="1"/>
  <c r="AB107" i="6" s="1"/>
  <c r="AF107" i="6" s="1"/>
  <c r="AJ107" i="6" s="1"/>
  <c r="Q104" i="6"/>
  <c r="P104" i="6"/>
  <c r="Q103" i="6"/>
  <c r="P103" i="6"/>
  <c r="Q102" i="6"/>
  <c r="P102" i="6"/>
  <c r="BI101" i="6"/>
  <c r="AY101" i="6"/>
  <c r="Q101" i="6"/>
  <c r="P101" i="6"/>
  <c r="AJ100" i="6"/>
  <c r="BG100" i="6" s="1"/>
  <c r="AB100" i="6"/>
  <c r="AF100" i="6" s="1"/>
  <c r="Y100" i="6"/>
  <c r="S100" i="6"/>
  <c r="U100" i="6" s="1"/>
  <c r="Q100" i="6"/>
  <c r="P100" i="6"/>
  <c r="U101" i="6" s="1"/>
  <c r="Q99" i="6"/>
  <c r="U102" i="6" s="1"/>
  <c r="P99" i="6"/>
  <c r="Q98" i="6"/>
  <c r="P98" i="6"/>
  <c r="Q97" i="6"/>
  <c r="P97" i="6"/>
  <c r="U96" i="6"/>
  <c r="Q96" i="6"/>
  <c r="P96" i="6"/>
  <c r="BI95" i="6"/>
  <c r="AY95" i="6"/>
  <c r="Q95" i="6"/>
  <c r="P95" i="6"/>
  <c r="BG94" i="6"/>
  <c r="Y94" i="6"/>
  <c r="AB94" i="6" s="1"/>
  <c r="AF94" i="6" s="1"/>
  <c r="AJ94" i="6" s="1"/>
  <c r="U94" i="6"/>
  <c r="BL95" i="6" s="1"/>
  <c r="S94" i="6"/>
  <c r="Q94" i="6"/>
  <c r="P94" i="6"/>
  <c r="U95" i="6" s="1"/>
  <c r="Q93" i="6"/>
  <c r="P93" i="6"/>
  <c r="Q92" i="6"/>
  <c r="P92" i="6"/>
  <c r="Q91" i="6"/>
  <c r="P91" i="6"/>
  <c r="Q90" i="6"/>
  <c r="P90" i="6"/>
  <c r="BI89" i="6"/>
  <c r="AY89" i="6"/>
  <c r="Q89" i="6"/>
  <c r="P89" i="6"/>
  <c r="AB88" i="6"/>
  <c r="AF88" i="6" s="1"/>
  <c r="AJ88" i="6" s="1"/>
  <c r="U88" i="6"/>
  <c r="BL89" i="6" s="1"/>
  <c r="S88" i="6"/>
  <c r="Y88" i="6" s="1"/>
  <c r="Q88" i="6"/>
  <c r="P88" i="6"/>
  <c r="Q87" i="6"/>
  <c r="U90" i="6" s="1"/>
  <c r="P87" i="6"/>
  <c r="Q86" i="6"/>
  <c r="P86" i="6"/>
  <c r="Q85" i="6"/>
  <c r="P85" i="6"/>
  <c r="AN84" i="6"/>
  <c r="AR84" i="6" s="1"/>
  <c r="AU84" i="6" s="1"/>
  <c r="Q84" i="6"/>
  <c r="P84" i="6"/>
  <c r="BI83" i="6"/>
  <c r="AY83" i="6"/>
  <c r="Q83" i="6"/>
  <c r="P83" i="6"/>
  <c r="S82" i="6"/>
  <c r="Q82" i="6"/>
  <c r="P82" i="6"/>
  <c r="Q81" i="6"/>
  <c r="U84" i="6" s="1"/>
  <c r="S84" i="6" s="1"/>
  <c r="Y84" i="6" s="1"/>
  <c r="AB84" i="6" s="1"/>
  <c r="AF84" i="6" s="1"/>
  <c r="AJ84" i="6" s="1"/>
  <c r="P81" i="6"/>
  <c r="Q80" i="6"/>
  <c r="P80" i="6"/>
  <c r="Q79" i="6"/>
  <c r="P79" i="6"/>
  <c r="AJ78" i="6"/>
  <c r="Q78" i="6"/>
  <c r="P78" i="6"/>
  <c r="BI77" i="6"/>
  <c r="AY77" i="6"/>
  <c r="Q77" i="6"/>
  <c r="P77" i="6"/>
  <c r="U77" i="6" s="1"/>
  <c r="AB76" i="6"/>
  <c r="AF76" i="6" s="1"/>
  <c r="AJ76" i="6" s="1"/>
  <c r="Y76" i="6"/>
  <c r="U76" i="6"/>
  <c r="BL77" i="6" s="1"/>
  <c r="S76" i="6"/>
  <c r="Q76" i="6"/>
  <c r="P76" i="6"/>
  <c r="Q75" i="6"/>
  <c r="U78" i="6" s="1"/>
  <c r="S78" i="6" s="1"/>
  <c r="Y78" i="6" s="1"/>
  <c r="AB78" i="6" s="1"/>
  <c r="AF78" i="6" s="1"/>
  <c r="P75" i="6"/>
  <c r="Q74" i="6"/>
  <c r="P74" i="6"/>
  <c r="Q73" i="6"/>
  <c r="P73" i="6"/>
  <c r="Q72" i="6"/>
  <c r="P72" i="6"/>
  <c r="BI71" i="6"/>
  <c r="AY71" i="6"/>
  <c r="Q71" i="6"/>
  <c r="P71" i="6"/>
  <c r="AJ70" i="6"/>
  <c r="U70" i="6"/>
  <c r="S70" i="6"/>
  <c r="Y70" i="6" s="1"/>
  <c r="AB70" i="6" s="1"/>
  <c r="AF70" i="6" s="1"/>
  <c r="Q70" i="6"/>
  <c r="P70" i="6"/>
  <c r="Q69" i="6"/>
  <c r="P69" i="6"/>
  <c r="Q68" i="6"/>
  <c r="P68" i="6"/>
  <c r="Q67" i="6"/>
  <c r="P67" i="6"/>
  <c r="U66" i="6"/>
  <c r="S66" i="6" s="1"/>
  <c r="Y66" i="6" s="1"/>
  <c r="AB66" i="6" s="1"/>
  <c r="AF66" i="6" s="1"/>
  <c r="AJ66" i="6" s="1"/>
  <c r="Q66" i="6"/>
  <c r="P66" i="6"/>
  <c r="BI65" i="6"/>
  <c r="AY65" i="6"/>
  <c r="Q65" i="6"/>
  <c r="P65" i="6"/>
  <c r="AF64" i="6"/>
  <c r="AJ64" i="6" s="1"/>
  <c r="S64" i="6"/>
  <c r="Y64" i="6" s="1"/>
  <c r="AB64" i="6" s="1"/>
  <c r="Q64" i="6"/>
  <c r="P64" i="6"/>
  <c r="Q63" i="6"/>
  <c r="P63" i="6"/>
  <c r="Q62" i="6"/>
  <c r="P62" i="6"/>
  <c r="Q61" i="6"/>
  <c r="P61" i="6"/>
  <c r="Q60" i="6"/>
  <c r="P60" i="6"/>
  <c r="BL59" i="6"/>
  <c r="BI59" i="6"/>
  <c r="AY59" i="6"/>
  <c r="Q59" i="6"/>
  <c r="P59" i="6"/>
  <c r="AB58" i="6"/>
  <c r="AF58" i="6" s="1"/>
  <c r="AJ58" i="6" s="1"/>
  <c r="Y58" i="6"/>
  <c r="S58" i="6"/>
  <c r="U58" i="6" s="1"/>
  <c r="Q58" i="6"/>
  <c r="P58" i="6"/>
  <c r="U59" i="6" s="1"/>
  <c r="S59" i="6" s="1"/>
  <c r="Y59" i="6" s="1"/>
  <c r="AB59" i="6" s="1"/>
  <c r="AF59" i="6" s="1"/>
  <c r="AJ59" i="6" s="1"/>
  <c r="Q57" i="6"/>
  <c r="P57" i="6"/>
  <c r="Q56" i="6"/>
  <c r="P56" i="6"/>
  <c r="U53" i="6" s="1"/>
  <c r="Q55" i="6"/>
  <c r="P55" i="6"/>
  <c r="Q54" i="6"/>
  <c r="P54" i="6"/>
  <c r="BL53" i="6"/>
  <c r="BI53" i="6"/>
  <c r="AY53" i="6"/>
  <c r="S53" i="6"/>
  <c r="Y53" i="6" s="1"/>
  <c r="AB53" i="6" s="1"/>
  <c r="AF53" i="6" s="1"/>
  <c r="AJ53" i="6" s="1"/>
  <c r="Q53" i="6"/>
  <c r="P53" i="6"/>
  <c r="AN52" i="6"/>
  <c r="AR52" i="6" s="1"/>
  <c r="AU52" i="6" s="1"/>
  <c r="Y52" i="6"/>
  <c r="AB52" i="6" s="1"/>
  <c r="AF52" i="6" s="1"/>
  <c r="AJ52" i="6" s="1"/>
  <c r="U52" i="6"/>
  <c r="S52" i="6"/>
  <c r="Q52" i="6"/>
  <c r="P52" i="6"/>
  <c r="Q51" i="6"/>
  <c r="U54" i="6" s="1"/>
  <c r="P51" i="6"/>
  <c r="Q50" i="6"/>
  <c r="P50" i="6"/>
  <c r="Q49" i="6"/>
  <c r="P49" i="6"/>
  <c r="Q48" i="6"/>
  <c r="P48" i="6"/>
  <c r="BI47" i="6"/>
  <c r="BR17" i="6" s="1"/>
  <c r="BT17" i="6" s="1"/>
  <c r="AY47" i="6"/>
  <c r="Q47" i="6"/>
  <c r="P47" i="6"/>
  <c r="AJ46" i="6"/>
  <c r="AB46" i="6"/>
  <c r="AF46" i="6" s="1"/>
  <c r="U46" i="6"/>
  <c r="S46" i="6"/>
  <c r="Y46" i="6" s="1"/>
  <c r="Q46" i="6"/>
  <c r="P46" i="6"/>
  <c r="Q45" i="6"/>
  <c r="U48" i="6" s="1"/>
  <c r="P45" i="6"/>
  <c r="U47" i="6" s="1"/>
  <c r="Q44" i="6"/>
  <c r="P44" i="6"/>
  <c r="Q43" i="6"/>
  <c r="P43" i="6"/>
  <c r="Q42" i="6"/>
  <c r="P42" i="6"/>
  <c r="BI41" i="6"/>
  <c r="AY41" i="6"/>
  <c r="U41" i="6"/>
  <c r="Q41" i="6"/>
  <c r="P41" i="6"/>
  <c r="S40" i="6"/>
  <c r="U40" i="6" s="1"/>
  <c r="BL41" i="6" s="1"/>
  <c r="Q40" i="6"/>
  <c r="P40" i="6"/>
  <c r="Q39" i="6"/>
  <c r="P39" i="6"/>
  <c r="Q38" i="6"/>
  <c r="P38" i="6"/>
  <c r="Q37" i="6"/>
  <c r="P37" i="6"/>
  <c r="Q36" i="6"/>
  <c r="P36" i="6"/>
  <c r="BI35" i="6"/>
  <c r="AY35" i="6"/>
  <c r="Q35" i="6"/>
  <c r="P35" i="6"/>
  <c r="AB34" i="6"/>
  <c r="AF34" i="6" s="1"/>
  <c r="AJ34" i="6" s="1"/>
  <c r="Y34" i="6"/>
  <c r="U34" i="6"/>
  <c r="S34" i="6"/>
  <c r="Q34" i="6"/>
  <c r="P34" i="6"/>
  <c r="Q33" i="6"/>
  <c r="P33" i="6"/>
  <c r="Q32" i="6"/>
  <c r="P32" i="6"/>
  <c r="Q31" i="6"/>
  <c r="P31" i="6"/>
  <c r="U30" i="6"/>
  <c r="Q30" i="6"/>
  <c r="P30" i="6"/>
  <c r="BI29" i="6"/>
  <c r="AY29" i="6"/>
  <c r="Q29" i="6"/>
  <c r="P29" i="6"/>
  <c r="S28" i="6"/>
  <c r="Q28" i="6"/>
  <c r="P28" i="6"/>
  <c r="U29" i="6" s="1"/>
  <c r="Q27" i="6"/>
  <c r="P27" i="6"/>
  <c r="Q26" i="6"/>
  <c r="P26" i="6"/>
  <c r="Q25" i="6"/>
  <c r="P25" i="6"/>
  <c r="Q24" i="6"/>
  <c r="P24" i="6"/>
  <c r="BI23" i="6"/>
  <c r="AY23" i="6"/>
  <c r="Q23" i="6"/>
  <c r="P23" i="6"/>
  <c r="AB22" i="6"/>
  <c r="AF22" i="6" s="1"/>
  <c r="AJ22" i="6" s="1"/>
  <c r="Y22" i="6"/>
  <c r="U22" i="6"/>
  <c r="S22" i="6"/>
  <c r="Q22" i="6"/>
  <c r="U24" i="6" s="1"/>
  <c r="P22" i="6"/>
  <c r="Q21" i="6"/>
  <c r="P21" i="6"/>
  <c r="Q20" i="6"/>
  <c r="P20" i="6"/>
  <c r="Q19" i="6"/>
  <c r="P19" i="6"/>
  <c r="U18" i="6"/>
  <c r="S18" i="6"/>
  <c r="Y18" i="6" s="1"/>
  <c r="AB18" i="6" s="1"/>
  <c r="AF18" i="6" s="1"/>
  <c r="AJ18" i="6" s="1"/>
  <c r="Q18" i="6"/>
  <c r="P18" i="6"/>
  <c r="BI17" i="6"/>
  <c r="AY17" i="6"/>
  <c r="Q17" i="6"/>
  <c r="P17" i="6"/>
  <c r="S16" i="6"/>
  <c r="U16" i="6" s="1"/>
  <c r="BL17" i="6" s="1"/>
  <c r="Q16" i="6"/>
  <c r="P16" i="6"/>
  <c r="Q15" i="6"/>
  <c r="P15" i="6"/>
  <c r="U17" i="6" s="1"/>
  <c r="S17" i="6" s="1"/>
  <c r="Y17" i="6" s="1"/>
  <c r="AB17" i="6" s="1"/>
  <c r="AF17" i="6" s="1"/>
  <c r="AJ17" i="6" s="1"/>
  <c r="Q14" i="6"/>
  <c r="P14" i="6"/>
  <c r="Q13" i="6"/>
  <c r="P13" i="6"/>
  <c r="Q12" i="6"/>
  <c r="P12" i="6"/>
  <c r="BL11" i="6"/>
  <c r="BI11" i="6"/>
  <c r="AY11" i="6"/>
  <c r="U11" i="6"/>
  <c r="S11" i="6" s="1"/>
  <c r="Y11" i="6" s="1"/>
  <c r="AB11" i="6" s="1"/>
  <c r="AF11" i="6" s="1"/>
  <c r="AJ11" i="6" s="1"/>
  <c r="Q11" i="6"/>
  <c r="P11" i="6"/>
  <c r="AJ10" i="6"/>
  <c r="AB10" i="6"/>
  <c r="AF10" i="6" s="1"/>
  <c r="Y10" i="6"/>
  <c r="U10" i="6"/>
  <c r="S10" i="6"/>
  <c r="Q10" i="6"/>
  <c r="P10" i="6"/>
  <c r="Q9" i="6"/>
  <c r="P9" i="6"/>
  <c r="Q308" i="5"/>
  <c r="P308" i="5"/>
  <c r="Q307" i="5"/>
  <c r="P307" i="5"/>
  <c r="Q306" i="5"/>
  <c r="P306" i="5"/>
  <c r="BI305" i="5"/>
  <c r="AY305" i="5"/>
  <c r="Q305" i="5"/>
  <c r="P305" i="5"/>
  <c r="AN304" i="5"/>
  <c r="AR304" i="5" s="1"/>
  <c r="AU304" i="5" s="1"/>
  <c r="AB304" i="5"/>
  <c r="AF304" i="5" s="1"/>
  <c r="AJ304" i="5" s="1"/>
  <c r="Y304" i="5"/>
  <c r="U304" i="5"/>
  <c r="BL305" i="5" s="1"/>
  <c r="S304" i="5"/>
  <c r="Q304" i="5"/>
  <c r="U306" i="5" s="1"/>
  <c r="P304" i="5"/>
  <c r="Q303" i="5"/>
  <c r="P303" i="5"/>
  <c r="Q302" i="5"/>
  <c r="P302" i="5"/>
  <c r="Q301" i="5"/>
  <c r="P301" i="5"/>
  <c r="U300" i="5"/>
  <c r="S300" i="5"/>
  <c r="Y300" i="5" s="1"/>
  <c r="AB300" i="5" s="1"/>
  <c r="AF300" i="5" s="1"/>
  <c r="AJ300" i="5" s="1"/>
  <c r="Q300" i="5"/>
  <c r="P300" i="5"/>
  <c r="BI299" i="5"/>
  <c r="AY299" i="5"/>
  <c r="Y299" i="5"/>
  <c r="AB299" i="5" s="1"/>
  <c r="AF299" i="5" s="1"/>
  <c r="AJ299" i="5" s="1"/>
  <c r="U299" i="5"/>
  <c r="S299" i="5" s="1"/>
  <c r="Q299" i="5"/>
  <c r="P299" i="5"/>
  <c r="S298" i="5"/>
  <c r="Q298" i="5"/>
  <c r="P298" i="5"/>
  <c r="Q297" i="5"/>
  <c r="P297" i="5"/>
  <c r="Q296" i="5"/>
  <c r="P296" i="5"/>
  <c r="Q295" i="5"/>
  <c r="P295" i="5"/>
  <c r="U293" i="5" s="1"/>
  <c r="Q294" i="5"/>
  <c r="P294" i="5"/>
  <c r="BI293" i="5"/>
  <c r="AY293" i="5"/>
  <c r="Q293" i="5"/>
  <c r="P293" i="5"/>
  <c r="AJ292" i="5"/>
  <c r="AF292" i="5"/>
  <c r="U292" i="5"/>
  <c r="S292" i="5"/>
  <c r="Y292" i="5" s="1"/>
  <c r="AB292" i="5" s="1"/>
  <c r="Q292" i="5"/>
  <c r="P292" i="5"/>
  <c r="Q291" i="5"/>
  <c r="P291" i="5"/>
  <c r="Q290" i="5"/>
  <c r="P290" i="5"/>
  <c r="Q289" i="5"/>
  <c r="P289" i="5"/>
  <c r="U288" i="5"/>
  <c r="Q288" i="5"/>
  <c r="P288" i="5"/>
  <c r="BI287" i="5"/>
  <c r="AY287" i="5"/>
  <c r="Q287" i="5"/>
  <c r="P287" i="5"/>
  <c r="S286" i="5"/>
  <c r="Q286" i="5"/>
  <c r="P286" i="5"/>
  <c r="Q285" i="5"/>
  <c r="P285" i="5"/>
  <c r="Q284" i="5"/>
  <c r="P284" i="5"/>
  <c r="Q283" i="5"/>
  <c r="P283" i="5"/>
  <c r="U281" i="5" s="1"/>
  <c r="Q282" i="5"/>
  <c r="P282" i="5"/>
  <c r="BL281" i="5"/>
  <c r="BI281" i="5"/>
  <c r="AY281" i="5"/>
  <c r="Q281" i="5"/>
  <c r="P281" i="5"/>
  <c r="AJ280" i="5"/>
  <c r="AB280" i="5"/>
  <c r="AF280" i="5" s="1"/>
  <c r="Y280" i="5"/>
  <c r="U280" i="5"/>
  <c r="S280" i="5"/>
  <c r="Q280" i="5"/>
  <c r="P280" i="5"/>
  <c r="Q279" i="5"/>
  <c r="U282" i="5" s="1"/>
  <c r="P279" i="5"/>
  <c r="Q278" i="5"/>
  <c r="P278" i="5"/>
  <c r="Q277" i="5"/>
  <c r="P277" i="5"/>
  <c r="U276" i="5"/>
  <c r="Q276" i="5"/>
  <c r="P276" i="5"/>
  <c r="BI275" i="5"/>
  <c r="AY275" i="5"/>
  <c r="Q275" i="5"/>
  <c r="P275" i="5"/>
  <c r="BG274" i="5"/>
  <c r="AF274" i="5"/>
  <c r="AJ274" i="5" s="1"/>
  <c r="Y274" i="5"/>
  <c r="AB274" i="5" s="1"/>
  <c r="U274" i="5"/>
  <c r="S274" i="5"/>
  <c r="Q274" i="5"/>
  <c r="P274" i="5"/>
  <c r="Q273" i="5"/>
  <c r="P273" i="5"/>
  <c r="U275" i="5" s="1"/>
  <c r="Q272" i="5"/>
  <c r="P272" i="5"/>
  <c r="Q271" i="5"/>
  <c r="P271" i="5"/>
  <c r="Q270" i="5"/>
  <c r="P270" i="5"/>
  <c r="U269" i="5" s="1"/>
  <c r="BI269" i="5"/>
  <c r="AY269" i="5"/>
  <c r="Q269" i="5"/>
  <c r="P269" i="5"/>
  <c r="AB268" i="5"/>
  <c r="AF268" i="5" s="1"/>
  <c r="AJ268" i="5" s="1"/>
  <c r="U268" i="5"/>
  <c r="S268" i="5"/>
  <c r="Y268" i="5" s="1"/>
  <c r="Q268" i="5"/>
  <c r="P268" i="5"/>
  <c r="Q267" i="5"/>
  <c r="P267" i="5"/>
  <c r="Q266" i="5"/>
  <c r="P266" i="5"/>
  <c r="Q265" i="5"/>
  <c r="P265" i="5"/>
  <c r="Q264" i="5"/>
  <c r="P264" i="5"/>
  <c r="BI263" i="5"/>
  <c r="BG263" i="5"/>
  <c r="AY263" i="5"/>
  <c r="AN263" i="5"/>
  <c r="AR263" i="5" s="1"/>
  <c r="AU263" i="5" s="1"/>
  <c r="AF263" i="5"/>
  <c r="AJ263" i="5" s="1"/>
  <c r="Q263" i="5"/>
  <c r="P263" i="5"/>
  <c r="Y262" i="5"/>
  <c r="AB262" i="5" s="1"/>
  <c r="AF262" i="5" s="1"/>
  <c r="AJ262" i="5" s="1"/>
  <c r="S262" i="5"/>
  <c r="U262" i="5" s="1"/>
  <c r="Q262" i="5"/>
  <c r="P262" i="5"/>
  <c r="Q261" i="5"/>
  <c r="P261" i="5"/>
  <c r="U263" i="5" s="1"/>
  <c r="S263" i="5" s="1"/>
  <c r="Y263" i="5" s="1"/>
  <c r="AB263" i="5" s="1"/>
  <c r="Q260" i="5"/>
  <c r="P260" i="5"/>
  <c r="Q259" i="5"/>
  <c r="P259" i="5"/>
  <c r="AN258" i="5"/>
  <c r="AR258" i="5" s="1"/>
  <c r="AU258" i="5" s="1"/>
  <c r="Y258" i="5"/>
  <c r="AB258" i="5" s="1"/>
  <c r="AF258" i="5" s="1"/>
  <c r="AJ258" i="5" s="1"/>
  <c r="Q258" i="5"/>
  <c r="P258" i="5"/>
  <c r="BI257" i="5"/>
  <c r="AY257" i="5"/>
  <c r="Q257" i="5"/>
  <c r="P257" i="5"/>
  <c r="BG256" i="5"/>
  <c r="AN256" i="5"/>
  <c r="AR256" i="5" s="1"/>
  <c r="AU256" i="5" s="1"/>
  <c r="AB256" i="5"/>
  <c r="AF256" i="5" s="1"/>
  <c r="AJ256" i="5" s="1"/>
  <c r="Y256" i="5"/>
  <c r="U256" i="5"/>
  <c r="BL257" i="5" s="1"/>
  <c r="S256" i="5"/>
  <c r="Q256" i="5"/>
  <c r="U258" i="5" s="1"/>
  <c r="S258" i="5" s="1"/>
  <c r="P256" i="5"/>
  <c r="U257" i="5" s="1"/>
  <c r="Q255" i="5"/>
  <c r="P255" i="5"/>
  <c r="Q254" i="5"/>
  <c r="P254" i="5"/>
  <c r="Q253" i="5"/>
  <c r="P253" i="5"/>
  <c r="S252" i="5"/>
  <c r="Y252" i="5" s="1"/>
  <c r="AB252" i="5" s="1"/>
  <c r="AF252" i="5" s="1"/>
  <c r="AJ252" i="5" s="1"/>
  <c r="Q252" i="5"/>
  <c r="P252" i="5"/>
  <c r="BI251" i="5"/>
  <c r="AY251" i="5"/>
  <c r="Q251" i="5"/>
  <c r="P251" i="5"/>
  <c r="AJ250" i="5"/>
  <c r="Y250" i="5"/>
  <c r="AB250" i="5" s="1"/>
  <c r="AF250" i="5" s="1"/>
  <c r="S250" i="5"/>
  <c r="U250" i="5" s="1"/>
  <c r="Q250" i="5"/>
  <c r="P250" i="5"/>
  <c r="U251" i="5" s="1"/>
  <c r="Q249" i="5"/>
  <c r="U252" i="5" s="1"/>
  <c r="P249" i="5"/>
  <c r="Q248" i="5"/>
  <c r="P248" i="5"/>
  <c r="Q247" i="5"/>
  <c r="P247" i="5"/>
  <c r="Q246" i="5"/>
  <c r="P246" i="5"/>
  <c r="BI245" i="5"/>
  <c r="AY245" i="5"/>
  <c r="Q245" i="5"/>
  <c r="P245" i="5"/>
  <c r="AJ244" i="5"/>
  <c r="U244" i="5"/>
  <c r="S244" i="5"/>
  <c r="Y244" i="5" s="1"/>
  <c r="AB244" i="5" s="1"/>
  <c r="AF244" i="5" s="1"/>
  <c r="Q244" i="5"/>
  <c r="P244" i="5"/>
  <c r="Q243" i="5"/>
  <c r="U246" i="5" s="1"/>
  <c r="P243" i="5"/>
  <c r="Q242" i="5"/>
  <c r="P242" i="5"/>
  <c r="Q241" i="5"/>
  <c r="P241" i="5"/>
  <c r="U240" i="5"/>
  <c r="Q240" i="5"/>
  <c r="P240" i="5"/>
  <c r="BI239" i="5"/>
  <c r="AY239" i="5"/>
  <c r="Q239" i="5"/>
  <c r="P239" i="5"/>
  <c r="S238" i="5"/>
  <c r="Q238" i="5"/>
  <c r="P238" i="5"/>
  <c r="Q237" i="5"/>
  <c r="P237" i="5"/>
  <c r="Q236" i="5"/>
  <c r="P236" i="5"/>
  <c r="Q235" i="5"/>
  <c r="P235" i="5"/>
  <c r="Q234" i="5"/>
  <c r="P234" i="5"/>
  <c r="BL233" i="5"/>
  <c r="BI233" i="5"/>
  <c r="AY233" i="5"/>
  <c r="AN233" i="5"/>
  <c r="AR233" i="5" s="1"/>
  <c r="AU233" i="5" s="1"/>
  <c r="Q233" i="5"/>
  <c r="P233" i="5"/>
  <c r="U233" i="5" s="1"/>
  <c r="S233" i="5" s="1"/>
  <c r="Y233" i="5" s="1"/>
  <c r="AB233" i="5" s="1"/>
  <c r="AF233" i="5" s="1"/>
  <c r="AJ233" i="5" s="1"/>
  <c r="AB232" i="5"/>
  <c r="AF232" i="5" s="1"/>
  <c r="AJ232" i="5" s="1"/>
  <c r="Y232" i="5"/>
  <c r="U232" i="5"/>
  <c r="S232" i="5"/>
  <c r="Q232" i="5"/>
  <c r="P232" i="5"/>
  <c r="Q231" i="5"/>
  <c r="P231" i="5"/>
  <c r="Q230" i="5"/>
  <c r="P230" i="5"/>
  <c r="Q229" i="5"/>
  <c r="P229" i="5"/>
  <c r="Q228" i="5"/>
  <c r="U228" i="5" s="1"/>
  <c r="P228" i="5"/>
  <c r="BI227" i="5"/>
  <c r="AY227" i="5"/>
  <c r="Q227" i="5"/>
  <c r="P227" i="5"/>
  <c r="Y226" i="5"/>
  <c r="AB226" i="5" s="1"/>
  <c r="AF226" i="5" s="1"/>
  <c r="AJ226" i="5" s="1"/>
  <c r="U226" i="5"/>
  <c r="S226" i="5"/>
  <c r="Q226" i="5"/>
  <c r="P226" i="5"/>
  <c r="Q225" i="5"/>
  <c r="P225" i="5"/>
  <c r="Q224" i="5"/>
  <c r="P224" i="5"/>
  <c r="Q223" i="5"/>
  <c r="P223" i="5"/>
  <c r="Q222" i="5"/>
  <c r="P222" i="5"/>
  <c r="BI221" i="5"/>
  <c r="AY221" i="5"/>
  <c r="U221" i="5"/>
  <c r="Q221" i="5"/>
  <c r="P221" i="5"/>
  <c r="S220" i="5"/>
  <c r="Q220" i="5"/>
  <c r="P220" i="5"/>
  <c r="Q219" i="5"/>
  <c r="P219" i="5"/>
  <c r="Q218" i="5"/>
  <c r="P218" i="5"/>
  <c r="Q217" i="5"/>
  <c r="P217" i="5"/>
  <c r="Q216" i="5"/>
  <c r="P216" i="5"/>
  <c r="BI215" i="5"/>
  <c r="AY215" i="5"/>
  <c r="Q215" i="5"/>
  <c r="P215" i="5"/>
  <c r="S214" i="5"/>
  <c r="Q214" i="5"/>
  <c r="P214" i="5"/>
  <c r="Q213" i="5"/>
  <c r="P213" i="5"/>
  <c r="Q212" i="5"/>
  <c r="P212" i="5"/>
  <c r="Q211" i="5"/>
  <c r="P211" i="5"/>
  <c r="Q210" i="5"/>
  <c r="P210" i="5"/>
  <c r="BL209" i="5"/>
  <c r="BI209" i="5"/>
  <c r="AY209" i="5"/>
  <c r="Q209" i="5"/>
  <c r="P209" i="5"/>
  <c r="BG208" i="5"/>
  <c r="AB208" i="5"/>
  <c r="AF208" i="5" s="1"/>
  <c r="AJ208" i="5" s="1"/>
  <c r="Y208" i="5"/>
  <c r="U208" i="5"/>
  <c r="AN208" i="5" s="1"/>
  <c r="AR208" i="5" s="1"/>
  <c r="AU208" i="5" s="1"/>
  <c r="S208" i="5"/>
  <c r="Q208" i="5"/>
  <c r="P208" i="5"/>
  <c r="Q207" i="5"/>
  <c r="P207" i="5"/>
  <c r="Q206" i="5"/>
  <c r="P206" i="5"/>
  <c r="Q205" i="5"/>
  <c r="P205" i="5"/>
  <c r="U204" i="5"/>
  <c r="Q204" i="5"/>
  <c r="P204" i="5"/>
  <c r="BL203" i="5"/>
  <c r="BI203" i="5"/>
  <c r="AY203" i="5"/>
  <c r="Q203" i="5"/>
  <c r="P203" i="5"/>
  <c r="BG202" i="5"/>
  <c r="AJ202" i="5"/>
  <c r="Y202" i="5"/>
  <c r="AB202" i="5" s="1"/>
  <c r="AF202" i="5" s="1"/>
  <c r="U202" i="5"/>
  <c r="S202" i="5"/>
  <c r="Q202" i="5"/>
  <c r="P202" i="5"/>
  <c r="U203" i="5" s="1"/>
  <c r="Q201" i="5"/>
  <c r="P201" i="5"/>
  <c r="Q200" i="5"/>
  <c r="P200" i="5"/>
  <c r="Q199" i="5"/>
  <c r="P199" i="5"/>
  <c r="Q198" i="5"/>
  <c r="P198" i="5"/>
  <c r="BI197" i="5"/>
  <c r="AY197" i="5"/>
  <c r="Q197" i="5"/>
  <c r="P197" i="5"/>
  <c r="AF196" i="5"/>
  <c r="AJ196" i="5" s="1"/>
  <c r="U196" i="5"/>
  <c r="S196" i="5"/>
  <c r="Y196" i="5" s="1"/>
  <c r="AB196" i="5" s="1"/>
  <c r="Q196" i="5"/>
  <c r="P196" i="5"/>
  <c r="Q195" i="5"/>
  <c r="P195" i="5"/>
  <c r="U197" i="5" s="1"/>
  <c r="Q194" i="5"/>
  <c r="P194" i="5"/>
  <c r="Q193" i="5"/>
  <c r="P193" i="5"/>
  <c r="Q192" i="5"/>
  <c r="P192" i="5"/>
  <c r="BI191" i="5"/>
  <c r="AY191" i="5"/>
  <c r="S191" i="5"/>
  <c r="Y191" i="5" s="1"/>
  <c r="AB191" i="5" s="1"/>
  <c r="AF191" i="5" s="1"/>
  <c r="AJ191" i="5" s="1"/>
  <c r="Q191" i="5"/>
  <c r="P191" i="5"/>
  <c r="S190" i="5"/>
  <c r="Q190" i="5"/>
  <c r="U192" i="5" s="1"/>
  <c r="P190" i="5"/>
  <c r="Q189" i="5"/>
  <c r="P189" i="5"/>
  <c r="U191" i="5" s="1"/>
  <c r="Q188" i="5"/>
  <c r="P188" i="5"/>
  <c r="Q187" i="5"/>
  <c r="P187" i="5"/>
  <c r="Q186" i="5"/>
  <c r="P186" i="5"/>
  <c r="BI185" i="5"/>
  <c r="AY185" i="5"/>
  <c r="Q185" i="5"/>
  <c r="P185" i="5"/>
  <c r="Y184" i="5"/>
  <c r="AB184" i="5" s="1"/>
  <c r="AF184" i="5" s="1"/>
  <c r="AJ184" i="5" s="1"/>
  <c r="S184" i="5"/>
  <c r="U184" i="5" s="1"/>
  <c r="BL185" i="5" s="1"/>
  <c r="Q184" i="5"/>
  <c r="P184" i="5"/>
  <c r="Q183" i="5"/>
  <c r="U186" i="5" s="1"/>
  <c r="P183" i="5"/>
  <c r="Q182" i="5"/>
  <c r="P182" i="5"/>
  <c r="Q181" i="5"/>
  <c r="P181" i="5"/>
  <c r="Q180" i="5"/>
  <c r="P180" i="5"/>
  <c r="BI179" i="5"/>
  <c r="AY179" i="5"/>
  <c r="Q179" i="5"/>
  <c r="P179" i="5"/>
  <c r="BG178" i="5"/>
  <c r="U178" i="5"/>
  <c r="S178" i="5"/>
  <c r="Y178" i="5" s="1"/>
  <c r="AB178" i="5" s="1"/>
  <c r="AF178" i="5" s="1"/>
  <c r="AJ178" i="5" s="1"/>
  <c r="Q178" i="5"/>
  <c r="P178" i="5"/>
  <c r="Q177" i="5"/>
  <c r="P177" i="5"/>
  <c r="U179" i="5" s="1"/>
  <c r="Q176" i="5"/>
  <c r="P176" i="5"/>
  <c r="Q175" i="5"/>
  <c r="P175" i="5"/>
  <c r="Q174" i="5"/>
  <c r="P174" i="5"/>
  <c r="BI173" i="5"/>
  <c r="AY173" i="5"/>
  <c r="Q173" i="5"/>
  <c r="P173" i="5"/>
  <c r="S172" i="5"/>
  <c r="Q172" i="5"/>
  <c r="U174" i="5" s="1"/>
  <c r="P172" i="5"/>
  <c r="Q171" i="5"/>
  <c r="P171" i="5"/>
  <c r="U173" i="5" s="1"/>
  <c r="Q170" i="5"/>
  <c r="P170" i="5"/>
  <c r="Q169" i="5"/>
  <c r="P169" i="5"/>
  <c r="S168" i="5"/>
  <c r="Y168" i="5" s="1"/>
  <c r="AB168" i="5" s="1"/>
  <c r="AF168" i="5" s="1"/>
  <c r="AJ168" i="5" s="1"/>
  <c r="Q168" i="5"/>
  <c r="P168" i="5"/>
  <c r="BL167" i="5"/>
  <c r="BI167" i="5"/>
  <c r="AY167" i="5"/>
  <c r="Q167" i="5"/>
  <c r="P167" i="5"/>
  <c r="AJ166" i="5"/>
  <c r="BG166" i="5" s="1"/>
  <c r="Y166" i="5"/>
  <c r="AB166" i="5" s="1"/>
  <c r="AF166" i="5" s="1"/>
  <c r="U166" i="5"/>
  <c r="S166" i="5"/>
  <c r="Q166" i="5"/>
  <c r="P166" i="5"/>
  <c r="Q165" i="5"/>
  <c r="U168" i="5" s="1"/>
  <c r="P165" i="5"/>
  <c r="Q164" i="5"/>
  <c r="P164" i="5"/>
  <c r="Q163" i="5"/>
  <c r="P163" i="5"/>
  <c r="Q162" i="5"/>
  <c r="U162" i="5" s="1"/>
  <c r="P162" i="5"/>
  <c r="BI161" i="5"/>
  <c r="AY161" i="5"/>
  <c r="U161" i="5"/>
  <c r="Q161" i="5"/>
  <c r="P161" i="5"/>
  <c r="AF160" i="5"/>
  <c r="AJ160" i="5" s="1"/>
  <c r="Y160" i="5"/>
  <c r="AB160" i="5" s="1"/>
  <c r="U160" i="5"/>
  <c r="S160" i="5"/>
  <c r="Q160" i="5"/>
  <c r="P160" i="5"/>
  <c r="Q159" i="5"/>
  <c r="P159" i="5"/>
  <c r="Q158" i="5"/>
  <c r="P158" i="5"/>
  <c r="Q157" i="5"/>
  <c r="P157" i="5"/>
  <c r="Q156" i="5"/>
  <c r="P156" i="5"/>
  <c r="BI155" i="5"/>
  <c r="AY155" i="5"/>
  <c r="Q155" i="5"/>
  <c r="P155" i="5"/>
  <c r="AB154" i="5"/>
  <c r="AF154" i="5" s="1"/>
  <c r="AJ154" i="5" s="1"/>
  <c r="S154" i="5"/>
  <c r="Y154" i="5" s="1"/>
  <c r="Q154" i="5"/>
  <c r="P154" i="5"/>
  <c r="Q153" i="5"/>
  <c r="P153" i="5"/>
  <c r="U155" i="5" s="1"/>
  <c r="Q152" i="5"/>
  <c r="P152" i="5"/>
  <c r="Q151" i="5"/>
  <c r="P151" i="5"/>
  <c r="Q150" i="5"/>
  <c r="P150" i="5"/>
  <c r="BI149" i="5"/>
  <c r="AY149" i="5"/>
  <c r="Q149" i="5"/>
  <c r="P149" i="5"/>
  <c r="Y148" i="5"/>
  <c r="AB148" i="5" s="1"/>
  <c r="AF148" i="5" s="1"/>
  <c r="AJ148" i="5" s="1"/>
  <c r="S148" i="5"/>
  <c r="U148" i="5" s="1"/>
  <c r="Q148" i="5"/>
  <c r="U150" i="5" s="1"/>
  <c r="S150" i="5" s="1"/>
  <c r="Y150" i="5" s="1"/>
  <c r="AB150" i="5" s="1"/>
  <c r="AF150" i="5" s="1"/>
  <c r="AJ150" i="5" s="1"/>
  <c r="P148" i="5"/>
  <c r="Q147" i="5"/>
  <c r="P147" i="5"/>
  <c r="Q146" i="5"/>
  <c r="P146" i="5"/>
  <c r="Q145" i="5"/>
  <c r="P145" i="5"/>
  <c r="Q144" i="5"/>
  <c r="P144" i="5"/>
  <c r="BI143" i="5"/>
  <c r="AY143" i="5"/>
  <c r="Q143" i="5"/>
  <c r="P143" i="5"/>
  <c r="BG142" i="5"/>
  <c r="Y142" i="5"/>
  <c r="AB142" i="5" s="1"/>
  <c r="AF142" i="5" s="1"/>
  <c r="AJ142" i="5" s="1"/>
  <c r="U142" i="5"/>
  <c r="S142" i="5"/>
  <c r="Q142" i="5"/>
  <c r="U144" i="5" s="1"/>
  <c r="P142" i="5"/>
  <c r="U143" i="5" s="1"/>
  <c r="Q141" i="5"/>
  <c r="P141" i="5"/>
  <c r="Q140" i="5"/>
  <c r="P140" i="5"/>
  <c r="Q139" i="5"/>
  <c r="U138" i="5" s="1"/>
  <c r="P139" i="5"/>
  <c r="Q138" i="5"/>
  <c r="P138" i="5"/>
  <c r="BI137" i="5"/>
  <c r="AY137" i="5"/>
  <c r="Q137" i="5"/>
  <c r="P137" i="5"/>
  <c r="U136" i="5"/>
  <c r="S136" i="5"/>
  <c r="Y136" i="5" s="1"/>
  <c r="AB136" i="5" s="1"/>
  <c r="AF136" i="5" s="1"/>
  <c r="AJ136" i="5" s="1"/>
  <c r="Q136" i="5"/>
  <c r="P136" i="5"/>
  <c r="Q135" i="5"/>
  <c r="P135" i="5"/>
  <c r="U137" i="5" s="1"/>
  <c r="Q134" i="5"/>
  <c r="P134" i="5"/>
  <c r="Q133" i="5"/>
  <c r="P133" i="5"/>
  <c r="Q132" i="5"/>
  <c r="P132" i="5"/>
  <c r="BI131" i="5"/>
  <c r="AY131" i="5"/>
  <c r="Q131" i="5"/>
  <c r="P131" i="5"/>
  <c r="S130" i="5"/>
  <c r="Q130" i="5"/>
  <c r="P130" i="5"/>
  <c r="Q129" i="5"/>
  <c r="P129" i="5"/>
  <c r="Q128" i="5"/>
  <c r="P128" i="5"/>
  <c r="Q127" i="5"/>
  <c r="P127" i="5"/>
  <c r="AJ126" i="5"/>
  <c r="AN126" i="5" s="1"/>
  <c r="AR126" i="5" s="1"/>
  <c r="AU126" i="5" s="1"/>
  <c r="BG126" i="5" s="1"/>
  <c r="Q126" i="5"/>
  <c r="P126" i="5"/>
  <c r="BI125" i="5"/>
  <c r="AY125" i="5"/>
  <c r="Q125" i="5"/>
  <c r="U126" i="5" s="1"/>
  <c r="S126" i="5" s="1"/>
  <c r="Y126" i="5" s="1"/>
  <c r="AB126" i="5" s="1"/>
  <c r="AF126" i="5" s="1"/>
  <c r="P125" i="5"/>
  <c r="S124" i="5"/>
  <c r="U124" i="5" s="1"/>
  <c r="Q124" i="5"/>
  <c r="P124" i="5"/>
  <c r="Q123" i="5"/>
  <c r="P123" i="5"/>
  <c r="Q122" i="5"/>
  <c r="P122" i="5"/>
  <c r="Q121" i="5"/>
  <c r="P121" i="5"/>
  <c r="Q120" i="5"/>
  <c r="P120" i="5"/>
  <c r="BI119" i="5"/>
  <c r="AY119" i="5"/>
  <c r="Q119" i="5"/>
  <c r="P119" i="5"/>
  <c r="BG118" i="5"/>
  <c r="AR118" i="5"/>
  <c r="AU118" i="5" s="1"/>
  <c r="Y118" i="5"/>
  <c r="AB118" i="5" s="1"/>
  <c r="AF118" i="5" s="1"/>
  <c r="AJ118" i="5" s="1"/>
  <c r="U118" i="5"/>
  <c r="AN118" i="5" s="1"/>
  <c r="S118" i="5"/>
  <c r="Q118" i="5"/>
  <c r="P118" i="5"/>
  <c r="Q117" i="5"/>
  <c r="P117" i="5"/>
  <c r="Q116" i="5"/>
  <c r="P116" i="5"/>
  <c r="Q115" i="5"/>
  <c r="P115" i="5"/>
  <c r="U114" i="5"/>
  <c r="Q114" i="5"/>
  <c r="P114" i="5"/>
  <c r="BI113" i="5"/>
  <c r="AY113" i="5"/>
  <c r="Q113" i="5"/>
  <c r="P113" i="5"/>
  <c r="S112" i="5"/>
  <c r="Q112" i="5"/>
  <c r="P112" i="5"/>
  <c r="Q111" i="5"/>
  <c r="P111" i="5"/>
  <c r="Q110" i="5"/>
  <c r="P110" i="5"/>
  <c r="Q109" i="5"/>
  <c r="P109" i="5"/>
  <c r="Q108" i="5"/>
  <c r="P108" i="5"/>
  <c r="BI107" i="5"/>
  <c r="AY107" i="5"/>
  <c r="Q107" i="5"/>
  <c r="P107" i="5"/>
  <c r="BG106" i="5"/>
  <c r="AJ106" i="5"/>
  <c r="U106" i="5"/>
  <c r="S106" i="5"/>
  <c r="Y106" i="5" s="1"/>
  <c r="AB106" i="5" s="1"/>
  <c r="AF106" i="5" s="1"/>
  <c r="Q106" i="5"/>
  <c r="U108" i="5" s="1"/>
  <c r="P106" i="5"/>
  <c r="U107" i="5" s="1"/>
  <c r="Q105" i="5"/>
  <c r="P105" i="5"/>
  <c r="Q104" i="5"/>
  <c r="P104" i="5"/>
  <c r="Q103" i="5"/>
  <c r="P103" i="5"/>
  <c r="U102" i="5"/>
  <c r="S102" i="5" s="1"/>
  <c r="Y102" i="5" s="1"/>
  <c r="AB102" i="5" s="1"/>
  <c r="AF102" i="5" s="1"/>
  <c r="AJ102" i="5" s="1"/>
  <c r="Q102" i="5"/>
  <c r="P102" i="5"/>
  <c r="BI101" i="5"/>
  <c r="AY101" i="5"/>
  <c r="Q101" i="5"/>
  <c r="P101" i="5"/>
  <c r="S100" i="5"/>
  <c r="Q100" i="5"/>
  <c r="P100" i="5"/>
  <c r="U101" i="5" s="1"/>
  <c r="Q99" i="5"/>
  <c r="P99" i="5"/>
  <c r="Q98" i="5"/>
  <c r="P98" i="5"/>
  <c r="Q97" i="5"/>
  <c r="P97" i="5"/>
  <c r="U95" i="5" s="1"/>
  <c r="Q96" i="5"/>
  <c r="P96" i="5"/>
  <c r="BI95" i="5"/>
  <c r="AY95" i="5"/>
  <c r="Q95" i="5"/>
  <c r="P95" i="5"/>
  <c r="AB94" i="5"/>
  <c r="AF94" i="5" s="1"/>
  <c r="AJ94" i="5" s="1"/>
  <c r="Y94" i="5"/>
  <c r="U94" i="5"/>
  <c r="BL95" i="5" s="1"/>
  <c r="S94" i="5"/>
  <c r="Q94" i="5"/>
  <c r="P94" i="5"/>
  <c r="Q93" i="5"/>
  <c r="P93" i="5"/>
  <c r="Q92" i="5"/>
  <c r="P92" i="5"/>
  <c r="Q91" i="5"/>
  <c r="P91" i="5"/>
  <c r="Q90" i="5"/>
  <c r="P90" i="5"/>
  <c r="BI89" i="5"/>
  <c r="AY89" i="5"/>
  <c r="Q89" i="5"/>
  <c r="P89" i="5"/>
  <c r="AB88" i="5"/>
  <c r="AF88" i="5" s="1"/>
  <c r="AJ88" i="5" s="1"/>
  <c r="Y88" i="5"/>
  <c r="S88" i="5"/>
  <c r="U88" i="5" s="1"/>
  <c r="BL89" i="5" s="1"/>
  <c r="Q88" i="5"/>
  <c r="P88" i="5"/>
  <c r="Q87" i="5"/>
  <c r="U90" i="5" s="1"/>
  <c r="P87" i="5"/>
  <c r="Q86" i="5"/>
  <c r="P86" i="5"/>
  <c r="Q85" i="5"/>
  <c r="P85" i="5"/>
  <c r="AF84" i="5"/>
  <c r="AJ84" i="5" s="1"/>
  <c r="Q84" i="5"/>
  <c r="P84" i="5"/>
  <c r="BL83" i="5"/>
  <c r="BI83" i="5"/>
  <c r="AY83" i="5"/>
  <c r="Q83" i="5"/>
  <c r="P83" i="5"/>
  <c r="AF82" i="5"/>
  <c r="AJ82" i="5" s="1"/>
  <c r="AB82" i="5"/>
  <c r="Y82" i="5"/>
  <c r="U82" i="5"/>
  <c r="S82" i="5"/>
  <c r="Q82" i="5"/>
  <c r="P82" i="5"/>
  <c r="Q81" i="5"/>
  <c r="U84" i="5" s="1"/>
  <c r="S84" i="5" s="1"/>
  <c r="Y84" i="5" s="1"/>
  <c r="AB84" i="5" s="1"/>
  <c r="P81" i="5"/>
  <c r="U83" i="5" s="1"/>
  <c r="S83" i="5" s="1"/>
  <c r="Y83" i="5" s="1"/>
  <c r="AB83" i="5" s="1"/>
  <c r="AF83" i="5" s="1"/>
  <c r="AJ83" i="5" s="1"/>
  <c r="Q80" i="5"/>
  <c r="P80" i="5"/>
  <c r="Q79" i="5"/>
  <c r="P79" i="5"/>
  <c r="Q78" i="5"/>
  <c r="U78" i="5" s="1"/>
  <c r="P78" i="5"/>
  <c r="BL77" i="5"/>
  <c r="BI77" i="5"/>
  <c r="AY77" i="5"/>
  <c r="Q77" i="5"/>
  <c r="P77" i="5"/>
  <c r="Y76" i="5"/>
  <c r="AB76" i="5" s="1"/>
  <c r="AF76" i="5" s="1"/>
  <c r="AJ76" i="5" s="1"/>
  <c r="S76" i="5"/>
  <c r="U76" i="5" s="1"/>
  <c r="Q76" i="5"/>
  <c r="P76" i="5"/>
  <c r="Q75" i="5"/>
  <c r="P75" i="5"/>
  <c r="Q74" i="5"/>
  <c r="P74" i="5"/>
  <c r="Q73" i="5"/>
  <c r="P73" i="5"/>
  <c r="Q72" i="5"/>
  <c r="P72" i="5"/>
  <c r="BI71" i="5"/>
  <c r="AY71" i="5"/>
  <c r="U71" i="5"/>
  <c r="Q71" i="5"/>
  <c r="P71" i="5"/>
  <c r="AN70" i="5"/>
  <c r="AR70" i="5" s="1"/>
  <c r="AU70" i="5" s="1"/>
  <c r="AB70" i="5"/>
  <c r="AF70" i="5" s="1"/>
  <c r="AJ70" i="5" s="1"/>
  <c r="U70" i="5"/>
  <c r="BL71" i="5" s="1"/>
  <c r="S70" i="5"/>
  <c r="Y70" i="5" s="1"/>
  <c r="Q70" i="5"/>
  <c r="P70" i="5"/>
  <c r="Q69" i="5"/>
  <c r="U72" i="5" s="1"/>
  <c r="P69" i="5"/>
  <c r="Q68" i="5"/>
  <c r="P68" i="5"/>
  <c r="Q67" i="5"/>
  <c r="P67" i="5"/>
  <c r="Q66" i="5"/>
  <c r="P66" i="5"/>
  <c r="BI65" i="5"/>
  <c r="AY65" i="5"/>
  <c r="U65" i="5"/>
  <c r="S65" i="5" s="1"/>
  <c r="Y65" i="5" s="1"/>
  <c r="AB65" i="5" s="1"/>
  <c r="AF65" i="5" s="1"/>
  <c r="AJ65" i="5" s="1"/>
  <c r="Q65" i="5"/>
  <c r="P65" i="5"/>
  <c r="S64" i="5"/>
  <c r="Q64" i="5"/>
  <c r="P64" i="5"/>
  <c r="Q63" i="5"/>
  <c r="U66" i="5" s="1"/>
  <c r="P63" i="5"/>
  <c r="Q62" i="5"/>
  <c r="P62" i="5"/>
  <c r="Q61" i="5"/>
  <c r="P61" i="5"/>
  <c r="AR60" i="5"/>
  <c r="AU60" i="5" s="1"/>
  <c r="AN60" i="5"/>
  <c r="Q60" i="5"/>
  <c r="P60" i="5"/>
  <c r="BI59" i="5"/>
  <c r="AY59" i="5"/>
  <c r="U59" i="5"/>
  <c r="Q59" i="5"/>
  <c r="P59" i="5"/>
  <c r="S58" i="5"/>
  <c r="Q58" i="5"/>
  <c r="P58" i="5"/>
  <c r="Q57" i="5"/>
  <c r="U60" i="5" s="1"/>
  <c r="S60" i="5" s="1"/>
  <c r="Y60" i="5" s="1"/>
  <c r="AB60" i="5" s="1"/>
  <c r="AF60" i="5" s="1"/>
  <c r="AJ60" i="5" s="1"/>
  <c r="P57" i="5"/>
  <c r="Q56" i="5"/>
  <c r="P56" i="5"/>
  <c r="Q55" i="5"/>
  <c r="P55" i="5"/>
  <c r="Q54" i="5"/>
  <c r="P54" i="5"/>
  <c r="BI53" i="5"/>
  <c r="AY53" i="5"/>
  <c r="Q53" i="5"/>
  <c r="P53" i="5"/>
  <c r="S52" i="5"/>
  <c r="Q52" i="5"/>
  <c r="P52" i="5"/>
  <c r="U53" i="5" s="1"/>
  <c r="Q51" i="5"/>
  <c r="U54" i="5" s="1"/>
  <c r="P51" i="5"/>
  <c r="Q50" i="5"/>
  <c r="P50" i="5"/>
  <c r="Q49" i="5"/>
  <c r="P49" i="5"/>
  <c r="Q48" i="5"/>
  <c r="P48" i="5"/>
  <c r="BI47" i="5"/>
  <c r="AY47" i="5"/>
  <c r="Q47" i="5"/>
  <c r="P47" i="5"/>
  <c r="AB46" i="5"/>
  <c r="AF46" i="5" s="1"/>
  <c r="AJ46" i="5" s="1"/>
  <c r="Y46" i="5"/>
  <c r="U46" i="5"/>
  <c r="S46" i="5"/>
  <c r="Q46" i="5"/>
  <c r="P46" i="5"/>
  <c r="Q45" i="5"/>
  <c r="P45" i="5"/>
  <c r="Q44" i="5"/>
  <c r="P44" i="5"/>
  <c r="Q43" i="5"/>
  <c r="P43" i="5"/>
  <c r="Q42" i="5"/>
  <c r="P42" i="5"/>
  <c r="BI41" i="5"/>
  <c r="AY41" i="5"/>
  <c r="Q41" i="5"/>
  <c r="P41" i="5"/>
  <c r="S40" i="5"/>
  <c r="Q40" i="5"/>
  <c r="P40" i="5"/>
  <c r="Q39" i="5"/>
  <c r="U42" i="5" s="1"/>
  <c r="P39" i="5"/>
  <c r="Q38" i="5"/>
  <c r="P38" i="5"/>
  <c r="Q37" i="5"/>
  <c r="P37" i="5"/>
  <c r="AJ36" i="5"/>
  <c r="Q36" i="5"/>
  <c r="P36" i="5"/>
  <c r="BI35" i="5"/>
  <c r="AY35" i="5"/>
  <c r="Q35" i="5"/>
  <c r="P35" i="5"/>
  <c r="Y34" i="5"/>
  <c r="AB34" i="5" s="1"/>
  <c r="AF34" i="5" s="1"/>
  <c r="AJ34" i="5" s="1"/>
  <c r="S34" i="5"/>
  <c r="U34" i="5" s="1"/>
  <c r="Q34" i="5"/>
  <c r="P34" i="5"/>
  <c r="Q33" i="5"/>
  <c r="U36" i="5" s="1"/>
  <c r="S36" i="5" s="1"/>
  <c r="Y36" i="5" s="1"/>
  <c r="AB36" i="5" s="1"/>
  <c r="AF36" i="5" s="1"/>
  <c r="P33" i="5"/>
  <c r="Q32" i="5"/>
  <c r="P32" i="5"/>
  <c r="Q31" i="5"/>
  <c r="P31" i="5"/>
  <c r="Q30" i="5"/>
  <c r="P30" i="5"/>
  <c r="BL29" i="5"/>
  <c r="BI29" i="5"/>
  <c r="AY29" i="5"/>
  <c r="S29" i="5"/>
  <c r="Y29" i="5" s="1"/>
  <c r="AB29" i="5" s="1"/>
  <c r="AF29" i="5" s="1"/>
  <c r="AJ29" i="5" s="1"/>
  <c r="Q29" i="5"/>
  <c r="P29" i="5"/>
  <c r="AB28" i="5"/>
  <c r="AF28" i="5" s="1"/>
  <c r="AJ28" i="5" s="1"/>
  <c r="Y28" i="5"/>
  <c r="U28" i="5"/>
  <c r="S28" i="5"/>
  <c r="Q28" i="5"/>
  <c r="P28" i="5"/>
  <c r="Q27" i="5"/>
  <c r="P27" i="5"/>
  <c r="U29" i="5" s="1"/>
  <c r="AN29" i="5" s="1"/>
  <c r="AR29" i="5" s="1"/>
  <c r="AU29" i="5" s="1"/>
  <c r="Q26" i="5"/>
  <c r="P26" i="5"/>
  <c r="Q25" i="5"/>
  <c r="P25" i="5"/>
  <c r="Q24" i="5"/>
  <c r="P24" i="5"/>
  <c r="BI23" i="5"/>
  <c r="BR17" i="5" s="1"/>
  <c r="BT17" i="5" s="1"/>
  <c r="AY23" i="5"/>
  <c r="Q23" i="5"/>
  <c r="P23" i="5"/>
  <c r="Y22" i="5"/>
  <c r="AB22" i="5" s="1"/>
  <c r="AF22" i="5" s="1"/>
  <c r="AJ22" i="5" s="1"/>
  <c r="U22" i="5"/>
  <c r="AN22" i="5" s="1"/>
  <c r="AR22" i="5" s="1"/>
  <c r="AU22" i="5" s="1"/>
  <c r="S22" i="5"/>
  <c r="Q22" i="5"/>
  <c r="P22" i="5"/>
  <c r="Q21" i="5"/>
  <c r="P21" i="5"/>
  <c r="U23" i="5" s="1"/>
  <c r="Q20" i="5"/>
  <c r="P20" i="5"/>
  <c r="Q19" i="5"/>
  <c r="P19" i="5"/>
  <c r="Q18" i="5"/>
  <c r="P18" i="5"/>
  <c r="BI17" i="5"/>
  <c r="AY17" i="5"/>
  <c r="Q17" i="5"/>
  <c r="U18" i="5" s="1"/>
  <c r="P17" i="5"/>
  <c r="S16" i="5"/>
  <c r="U16" i="5" s="1"/>
  <c r="BL17" i="5" s="1"/>
  <c r="Q16" i="5"/>
  <c r="P16" i="5"/>
  <c r="Q15" i="5"/>
  <c r="P15" i="5"/>
  <c r="U17" i="5" s="1"/>
  <c r="Q14" i="5"/>
  <c r="P14" i="5"/>
  <c r="Q13" i="5"/>
  <c r="P13" i="5"/>
  <c r="Q12" i="5"/>
  <c r="P12" i="5"/>
  <c r="U11" i="5" s="1"/>
  <c r="S11" i="5" s="1"/>
  <c r="Y11" i="5" s="1"/>
  <c r="AB11" i="5" s="1"/>
  <c r="AF11" i="5" s="1"/>
  <c r="AJ11" i="5" s="1"/>
  <c r="BI11" i="5"/>
  <c r="AY11" i="5"/>
  <c r="Q11" i="5"/>
  <c r="P11" i="5"/>
  <c r="S10" i="5"/>
  <c r="Q10" i="5"/>
  <c r="P10" i="5"/>
  <c r="Q9" i="5"/>
  <c r="P9" i="5"/>
  <c r="Q308" i="4"/>
  <c r="P308" i="4"/>
  <c r="Q307" i="4"/>
  <c r="P307" i="4"/>
  <c r="U305" i="4" s="1"/>
  <c r="Q306" i="4"/>
  <c r="P306" i="4"/>
  <c r="BL305" i="4"/>
  <c r="BI305" i="4"/>
  <c r="AY305" i="4"/>
  <c r="Q305" i="4"/>
  <c r="P305" i="4"/>
  <c r="Y304" i="4"/>
  <c r="AB304" i="4" s="1"/>
  <c r="AF304" i="4" s="1"/>
  <c r="AJ304" i="4" s="1"/>
  <c r="U304" i="4"/>
  <c r="S304" i="4"/>
  <c r="Q304" i="4"/>
  <c r="P304" i="4"/>
  <c r="Q303" i="4"/>
  <c r="U306" i="4" s="1"/>
  <c r="P303" i="4"/>
  <c r="Q302" i="4"/>
  <c r="P302" i="4"/>
  <c r="Q301" i="4"/>
  <c r="P301" i="4"/>
  <c r="Q300" i="4"/>
  <c r="P300" i="4"/>
  <c r="BI299" i="4"/>
  <c r="AY299" i="4"/>
  <c r="U299" i="4"/>
  <c r="Q299" i="4"/>
  <c r="P299" i="4"/>
  <c r="BG298" i="4"/>
  <c r="U298" i="4"/>
  <c r="S298" i="4"/>
  <c r="Y298" i="4" s="1"/>
  <c r="AB298" i="4" s="1"/>
  <c r="AF298" i="4" s="1"/>
  <c r="AJ298" i="4" s="1"/>
  <c r="Q298" i="4"/>
  <c r="P298" i="4"/>
  <c r="Q297" i="4"/>
  <c r="P297" i="4"/>
  <c r="Q296" i="4"/>
  <c r="P296" i="4"/>
  <c r="Q295" i="4"/>
  <c r="P295" i="4"/>
  <c r="Q294" i="4"/>
  <c r="P294" i="4"/>
  <c r="U293" i="4" s="1"/>
  <c r="BI293" i="4"/>
  <c r="AY293" i="4"/>
  <c r="Q293" i="4"/>
  <c r="P293" i="4"/>
  <c r="S292" i="4"/>
  <c r="Q292" i="4"/>
  <c r="P292" i="4"/>
  <c r="Q291" i="4"/>
  <c r="P291" i="4"/>
  <c r="Q290" i="4"/>
  <c r="P290" i="4"/>
  <c r="Q289" i="4"/>
  <c r="P289" i="4"/>
  <c r="Q288" i="4"/>
  <c r="P288" i="4"/>
  <c r="BI287" i="4"/>
  <c r="AY287" i="4"/>
  <c r="AU287" i="4"/>
  <c r="AN287" i="4"/>
  <c r="AR287" i="4" s="1"/>
  <c r="Q287" i="4"/>
  <c r="P287" i="4"/>
  <c r="AF286" i="4"/>
  <c r="AJ286" i="4" s="1"/>
  <c r="Y286" i="4"/>
  <c r="AB286" i="4" s="1"/>
  <c r="S286" i="4"/>
  <c r="U286" i="4" s="1"/>
  <c r="BL287" i="4" s="1"/>
  <c r="Q286" i="4"/>
  <c r="P286" i="4"/>
  <c r="Q285" i="4"/>
  <c r="P285" i="4"/>
  <c r="U287" i="4" s="1"/>
  <c r="S287" i="4" s="1"/>
  <c r="Y287" i="4" s="1"/>
  <c r="AB287" i="4" s="1"/>
  <c r="AF287" i="4" s="1"/>
  <c r="AJ287" i="4" s="1"/>
  <c r="Q284" i="4"/>
  <c r="U282" i="4" s="1"/>
  <c r="P284" i="4"/>
  <c r="Q283" i="4"/>
  <c r="P283" i="4"/>
  <c r="Q282" i="4"/>
  <c r="P282" i="4"/>
  <c r="BL281" i="4"/>
  <c r="BI281" i="4"/>
  <c r="AY281" i="4"/>
  <c r="Q281" i="4"/>
  <c r="P281" i="4"/>
  <c r="AB280" i="4"/>
  <c r="AF280" i="4" s="1"/>
  <c r="AJ280" i="4" s="1"/>
  <c r="Y280" i="4"/>
  <c r="U280" i="4"/>
  <c r="S280" i="4"/>
  <c r="Q280" i="4"/>
  <c r="P280" i="4"/>
  <c r="Q279" i="4"/>
  <c r="P279" i="4"/>
  <c r="Q278" i="4"/>
  <c r="P278" i="4"/>
  <c r="Q277" i="4"/>
  <c r="P277" i="4"/>
  <c r="Q276" i="4"/>
  <c r="P276" i="4"/>
  <c r="BL275" i="4"/>
  <c r="BI275" i="4"/>
  <c r="AY275" i="4"/>
  <c r="Q275" i="4"/>
  <c r="P275" i="4"/>
  <c r="U275" i="4" s="1"/>
  <c r="AJ274" i="4"/>
  <c r="Y274" i="4"/>
  <c r="AB274" i="4" s="1"/>
  <c r="AF274" i="4" s="1"/>
  <c r="U274" i="4"/>
  <c r="S274" i="4"/>
  <c r="Q274" i="4"/>
  <c r="P274" i="4"/>
  <c r="Q273" i="4"/>
  <c r="P273" i="4"/>
  <c r="Q272" i="4"/>
  <c r="P272" i="4"/>
  <c r="Q271" i="4"/>
  <c r="P271" i="4"/>
  <c r="Q270" i="4"/>
  <c r="P270" i="4"/>
  <c r="BI269" i="4"/>
  <c r="AY269" i="4"/>
  <c r="Q269" i="4"/>
  <c r="P269" i="4"/>
  <c r="AF268" i="4"/>
  <c r="AJ268" i="4" s="1"/>
  <c r="U268" i="4"/>
  <c r="S268" i="4"/>
  <c r="Y268" i="4" s="1"/>
  <c r="AB268" i="4" s="1"/>
  <c r="Q268" i="4"/>
  <c r="P268" i="4"/>
  <c r="Q267" i="4"/>
  <c r="P267" i="4"/>
  <c r="Q266" i="4"/>
  <c r="P266" i="4"/>
  <c r="Q265" i="4"/>
  <c r="P265" i="4"/>
  <c r="Q264" i="4"/>
  <c r="P264" i="4"/>
  <c r="BI263" i="4"/>
  <c r="AY263" i="4"/>
  <c r="Q263" i="4"/>
  <c r="P263" i="4"/>
  <c r="S262" i="4"/>
  <c r="Q262" i="4"/>
  <c r="P262" i="4"/>
  <c r="Q261" i="4"/>
  <c r="P261" i="4"/>
  <c r="Q260" i="4"/>
  <c r="P260" i="4"/>
  <c r="Q259" i="4"/>
  <c r="P259" i="4"/>
  <c r="Q258" i="4"/>
  <c r="P258" i="4"/>
  <c r="BL257" i="4"/>
  <c r="BI257" i="4"/>
  <c r="AY257" i="4"/>
  <c r="Q257" i="4"/>
  <c r="P257" i="4"/>
  <c r="Y256" i="4"/>
  <c r="AB256" i="4" s="1"/>
  <c r="AF256" i="4" s="1"/>
  <c r="AJ256" i="4" s="1"/>
  <c r="U256" i="4"/>
  <c r="S256" i="4"/>
  <c r="Q256" i="4"/>
  <c r="P256" i="4"/>
  <c r="Q255" i="4"/>
  <c r="U258" i="4" s="1"/>
  <c r="P255" i="4"/>
  <c r="Q254" i="4"/>
  <c r="P254" i="4"/>
  <c r="U251" i="4" s="1"/>
  <c r="Q253" i="4"/>
  <c r="P253" i="4"/>
  <c r="Q252" i="4"/>
  <c r="P252" i="4"/>
  <c r="BI251" i="4"/>
  <c r="AY251" i="4"/>
  <c r="Q251" i="4"/>
  <c r="P251" i="4"/>
  <c r="U250" i="4"/>
  <c r="S250" i="4"/>
  <c r="Y250" i="4" s="1"/>
  <c r="AB250" i="4" s="1"/>
  <c r="AF250" i="4" s="1"/>
  <c r="AJ250" i="4" s="1"/>
  <c r="Q250" i="4"/>
  <c r="P250" i="4"/>
  <c r="Q249" i="4"/>
  <c r="U252" i="4" s="1"/>
  <c r="P249" i="4"/>
  <c r="Q248" i="4"/>
  <c r="P248" i="4"/>
  <c r="Q247" i="4"/>
  <c r="P247" i="4"/>
  <c r="Q246" i="4"/>
  <c r="P246" i="4"/>
  <c r="U245" i="4" s="1"/>
  <c r="BI245" i="4"/>
  <c r="AY245" i="4"/>
  <c r="Q245" i="4"/>
  <c r="P245" i="4"/>
  <c r="S244" i="4"/>
  <c r="Q244" i="4"/>
  <c r="P244" i="4"/>
  <c r="Q243" i="4"/>
  <c r="P243" i="4"/>
  <c r="Q242" i="4"/>
  <c r="P242" i="4"/>
  <c r="Q241" i="4"/>
  <c r="P241" i="4"/>
  <c r="AN240" i="4"/>
  <c r="AR240" i="4" s="1"/>
  <c r="AU240" i="4" s="1"/>
  <c r="Y240" i="4"/>
  <c r="AB240" i="4" s="1"/>
  <c r="AF240" i="4" s="1"/>
  <c r="AJ240" i="4" s="1"/>
  <c r="Q240" i="4"/>
  <c r="P240" i="4"/>
  <c r="BL239" i="4"/>
  <c r="BI239" i="4"/>
  <c r="AY239" i="4"/>
  <c r="Q239" i="4"/>
  <c r="P239" i="4"/>
  <c r="Y238" i="4"/>
  <c r="AB238" i="4" s="1"/>
  <c r="AF238" i="4" s="1"/>
  <c r="AJ238" i="4" s="1"/>
  <c r="S238" i="4"/>
  <c r="U238" i="4" s="1"/>
  <c r="Q238" i="4"/>
  <c r="P238" i="4"/>
  <c r="Q237" i="4"/>
  <c r="U240" i="4" s="1"/>
  <c r="S240" i="4" s="1"/>
  <c r="P237" i="4"/>
  <c r="Q236" i="4"/>
  <c r="P236" i="4"/>
  <c r="Q235" i="4"/>
  <c r="P235" i="4"/>
  <c r="AN234" i="4"/>
  <c r="AR234" i="4" s="1"/>
  <c r="AU234" i="4" s="1"/>
  <c r="AJ234" i="4"/>
  <c r="AF234" i="4"/>
  <c r="U234" i="4"/>
  <c r="S234" i="4" s="1"/>
  <c r="Y234" i="4" s="1"/>
  <c r="AB234" i="4" s="1"/>
  <c r="Q234" i="4"/>
  <c r="P234" i="4"/>
  <c r="BI233" i="4"/>
  <c r="AY233" i="4"/>
  <c r="Q233" i="4"/>
  <c r="P233" i="4"/>
  <c r="AB232" i="4"/>
  <c r="AF232" i="4" s="1"/>
  <c r="AJ232" i="4" s="1"/>
  <c r="Y232" i="4"/>
  <c r="U232" i="4"/>
  <c r="BL233" i="4" s="1"/>
  <c r="S232" i="4"/>
  <c r="Q232" i="4"/>
  <c r="P232" i="4"/>
  <c r="Q231" i="4"/>
  <c r="P231" i="4"/>
  <c r="Q230" i="4"/>
  <c r="P230" i="4"/>
  <c r="Q229" i="4"/>
  <c r="P229" i="4"/>
  <c r="Q228" i="4"/>
  <c r="P228" i="4"/>
  <c r="BI227" i="4"/>
  <c r="AY227" i="4"/>
  <c r="U227" i="4"/>
  <c r="S227" i="4" s="1"/>
  <c r="Y227" i="4" s="1"/>
  <c r="AB227" i="4" s="1"/>
  <c r="AF227" i="4" s="1"/>
  <c r="AJ227" i="4" s="1"/>
  <c r="Q227" i="4"/>
  <c r="P227" i="4"/>
  <c r="S226" i="4"/>
  <c r="Q226" i="4"/>
  <c r="P226" i="4"/>
  <c r="Q225" i="4"/>
  <c r="P225" i="4"/>
  <c r="Q224" i="4"/>
  <c r="P224" i="4"/>
  <c r="Q223" i="4"/>
  <c r="P223" i="4"/>
  <c r="Q222" i="4"/>
  <c r="P222" i="4"/>
  <c r="BI221" i="4"/>
  <c r="AY221" i="4"/>
  <c r="Q221" i="4"/>
  <c r="P221" i="4"/>
  <c r="AF220" i="4"/>
  <c r="AJ220" i="4" s="1"/>
  <c r="U220" i="4"/>
  <c r="S220" i="4"/>
  <c r="Y220" i="4" s="1"/>
  <c r="AB220" i="4" s="1"/>
  <c r="Q220" i="4"/>
  <c r="P220" i="4"/>
  <c r="Q219" i="4"/>
  <c r="P219" i="4"/>
  <c r="Q218" i="4"/>
  <c r="P218" i="4"/>
  <c r="Q217" i="4"/>
  <c r="U216" i="4" s="1"/>
  <c r="P217" i="4"/>
  <c r="Q216" i="4"/>
  <c r="P216" i="4"/>
  <c r="BI215" i="4"/>
  <c r="AY215" i="4"/>
  <c r="Q215" i="4"/>
  <c r="P215" i="4"/>
  <c r="S214" i="4"/>
  <c r="Q214" i="4"/>
  <c r="P214" i="4"/>
  <c r="Q213" i="4"/>
  <c r="P213" i="4"/>
  <c r="Q212" i="4"/>
  <c r="P212" i="4"/>
  <c r="Q211" i="4"/>
  <c r="P211" i="4"/>
  <c r="Q210" i="4"/>
  <c r="P210" i="4"/>
  <c r="BL209" i="4"/>
  <c r="BI209" i="4"/>
  <c r="AY209" i="4"/>
  <c r="Q209" i="4"/>
  <c r="P209" i="4"/>
  <c r="AJ208" i="4"/>
  <c r="Y208" i="4"/>
  <c r="AB208" i="4" s="1"/>
  <c r="AF208" i="4" s="1"/>
  <c r="U208" i="4"/>
  <c r="S208" i="4"/>
  <c r="Q208" i="4"/>
  <c r="U210" i="4" s="1"/>
  <c r="P208" i="4"/>
  <c r="Q207" i="4"/>
  <c r="P207" i="4"/>
  <c r="Q206" i="4"/>
  <c r="P206" i="4"/>
  <c r="Q205" i="4"/>
  <c r="P205" i="4"/>
  <c r="S204" i="4"/>
  <c r="Y204" i="4" s="1"/>
  <c r="AB204" i="4" s="1"/>
  <c r="AF204" i="4" s="1"/>
  <c r="AJ204" i="4" s="1"/>
  <c r="Q204" i="4"/>
  <c r="U204" i="4" s="1"/>
  <c r="P204" i="4"/>
  <c r="BI203" i="4"/>
  <c r="AY203" i="4"/>
  <c r="Q203" i="4"/>
  <c r="P203" i="4"/>
  <c r="AF202" i="4"/>
  <c r="AJ202" i="4" s="1"/>
  <c r="U202" i="4"/>
  <c r="S202" i="4"/>
  <c r="Y202" i="4" s="1"/>
  <c r="AB202" i="4" s="1"/>
  <c r="Q202" i="4"/>
  <c r="P202" i="4"/>
  <c r="U203" i="4" s="1"/>
  <c r="Q201" i="4"/>
  <c r="P201" i="4"/>
  <c r="Q200" i="4"/>
  <c r="P200" i="4"/>
  <c r="Q199" i="4"/>
  <c r="P199" i="4"/>
  <c r="Q198" i="4"/>
  <c r="P198" i="4"/>
  <c r="BI197" i="4"/>
  <c r="AY197" i="4"/>
  <c r="U197" i="4"/>
  <c r="Q197" i="4"/>
  <c r="P197" i="4"/>
  <c r="S196" i="4"/>
  <c r="Q196" i="4"/>
  <c r="P196" i="4"/>
  <c r="Q195" i="4"/>
  <c r="P195" i="4"/>
  <c r="Q194" i="4"/>
  <c r="P194" i="4"/>
  <c r="Q193" i="4"/>
  <c r="P193" i="4"/>
  <c r="Q192" i="4"/>
  <c r="P192" i="4"/>
  <c r="BL191" i="4"/>
  <c r="BI191" i="4"/>
  <c r="AY191" i="4"/>
  <c r="Q191" i="4"/>
  <c r="P191" i="4"/>
  <c r="AF190" i="4"/>
  <c r="AJ190" i="4" s="1"/>
  <c r="AB190" i="4"/>
  <c r="Y190" i="4"/>
  <c r="U190" i="4"/>
  <c r="S190" i="4"/>
  <c r="Q190" i="4"/>
  <c r="P190" i="4"/>
  <c r="Q189" i="4"/>
  <c r="P189" i="4"/>
  <c r="Q188" i="4"/>
  <c r="P188" i="4"/>
  <c r="Q187" i="4"/>
  <c r="P187" i="4"/>
  <c r="U186" i="4"/>
  <c r="Q186" i="4"/>
  <c r="P186" i="4"/>
  <c r="BI185" i="4"/>
  <c r="AY185" i="4"/>
  <c r="Q185" i="4"/>
  <c r="P185" i="4"/>
  <c r="S184" i="4"/>
  <c r="Y184" i="4" s="1"/>
  <c r="AB184" i="4" s="1"/>
  <c r="AF184" i="4" s="1"/>
  <c r="AJ184" i="4" s="1"/>
  <c r="Q184" i="4"/>
  <c r="P184" i="4"/>
  <c r="Q183" i="4"/>
  <c r="P183" i="4"/>
  <c r="Q182" i="4"/>
  <c r="P182" i="4"/>
  <c r="Q181" i="4"/>
  <c r="P181" i="4"/>
  <c r="Q180" i="4"/>
  <c r="P180" i="4"/>
  <c r="BI179" i="4"/>
  <c r="AY179" i="4"/>
  <c r="Q179" i="4"/>
  <c r="P179" i="4"/>
  <c r="S178" i="4"/>
  <c r="Q178" i="4"/>
  <c r="P178" i="4"/>
  <c r="Q177" i="4"/>
  <c r="P177" i="4"/>
  <c r="Q176" i="4"/>
  <c r="P176" i="4"/>
  <c r="Q175" i="4"/>
  <c r="P175" i="4"/>
  <c r="Q174" i="4"/>
  <c r="P174" i="4"/>
  <c r="BI173" i="4"/>
  <c r="AY173" i="4"/>
  <c r="Q173" i="4"/>
  <c r="P173" i="4"/>
  <c r="S172" i="4"/>
  <c r="Q172" i="4"/>
  <c r="P172" i="4"/>
  <c r="Q171" i="4"/>
  <c r="P171" i="4"/>
  <c r="Q170" i="4"/>
  <c r="P170" i="4"/>
  <c r="Q169" i="4"/>
  <c r="P169" i="4"/>
  <c r="U168" i="4"/>
  <c r="Q168" i="4"/>
  <c r="P168" i="4"/>
  <c r="BL167" i="4"/>
  <c r="BI167" i="4"/>
  <c r="AY167" i="4"/>
  <c r="Q167" i="4"/>
  <c r="P167" i="4"/>
  <c r="Y166" i="4"/>
  <c r="AB166" i="4" s="1"/>
  <c r="AF166" i="4" s="1"/>
  <c r="AJ166" i="4" s="1"/>
  <c r="S166" i="4"/>
  <c r="U166" i="4" s="1"/>
  <c r="Q166" i="4"/>
  <c r="P166" i="4"/>
  <c r="Q165" i="4"/>
  <c r="P165" i="4"/>
  <c r="Q164" i="4"/>
  <c r="P164" i="4"/>
  <c r="U161" i="4" s="1"/>
  <c r="Q163" i="4"/>
  <c r="P163" i="4"/>
  <c r="U162" i="4"/>
  <c r="Q162" i="4"/>
  <c r="P162" i="4"/>
  <c r="BI161" i="4"/>
  <c r="AY161" i="4"/>
  <c r="Q161" i="4"/>
  <c r="P161" i="4"/>
  <c r="AN160" i="4"/>
  <c r="AR160" i="4" s="1"/>
  <c r="AU160" i="4" s="1"/>
  <c r="Y160" i="4"/>
  <c r="AB160" i="4" s="1"/>
  <c r="AF160" i="4" s="1"/>
  <c r="AJ160" i="4" s="1"/>
  <c r="U160" i="4"/>
  <c r="BL161" i="4" s="1"/>
  <c r="S160" i="4"/>
  <c r="Q160" i="4"/>
  <c r="P160" i="4"/>
  <c r="Q159" i="4"/>
  <c r="P159" i="4"/>
  <c r="Q158" i="4"/>
  <c r="P158" i="4"/>
  <c r="Q157" i="4"/>
  <c r="P157" i="4"/>
  <c r="Q156" i="4"/>
  <c r="P156" i="4"/>
  <c r="BI155" i="4"/>
  <c r="AY155" i="4"/>
  <c r="Q155" i="4"/>
  <c r="P155" i="4"/>
  <c r="S154" i="4"/>
  <c r="Q154" i="4"/>
  <c r="P154" i="4"/>
  <c r="Q153" i="4"/>
  <c r="P153" i="4"/>
  <c r="U155" i="4" s="1"/>
  <c r="Q152" i="4"/>
  <c r="P152" i="4"/>
  <c r="Q151" i="4"/>
  <c r="P151" i="4"/>
  <c r="Q150" i="4"/>
  <c r="P150" i="4"/>
  <c r="BI149" i="4"/>
  <c r="AY149" i="4"/>
  <c r="Q149" i="4"/>
  <c r="P149" i="4"/>
  <c r="S148" i="4"/>
  <c r="Q148" i="4"/>
  <c r="P148" i="4"/>
  <c r="Q147" i="4"/>
  <c r="P147" i="4"/>
  <c r="Q146" i="4"/>
  <c r="P146" i="4"/>
  <c r="Q145" i="4"/>
  <c r="P145" i="4"/>
  <c r="AN144" i="4"/>
  <c r="AR144" i="4" s="1"/>
  <c r="AU144" i="4" s="1"/>
  <c r="AB144" i="4"/>
  <c r="AF144" i="4" s="1"/>
  <c r="AJ144" i="4" s="1"/>
  <c r="Q144" i="4"/>
  <c r="P144" i="4"/>
  <c r="BL143" i="4"/>
  <c r="BI143" i="4"/>
  <c r="AY143" i="4"/>
  <c r="Q143" i="4"/>
  <c r="P143" i="4"/>
  <c r="Y142" i="4"/>
  <c r="AB142" i="4" s="1"/>
  <c r="AF142" i="4" s="1"/>
  <c r="AJ142" i="4" s="1"/>
  <c r="U142" i="4"/>
  <c r="S142" i="4"/>
  <c r="Q142" i="4"/>
  <c r="U144" i="4" s="1"/>
  <c r="S144" i="4" s="1"/>
  <c r="Y144" i="4" s="1"/>
  <c r="P142" i="4"/>
  <c r="Q141" i="4"/>
  <c r="P141" i="4"/>
  <c r="Q140" i="4"/>
  <c r="P140" i="4"/>
  <c r="Q139" i="4"/>
  <c r="P139" i="4"/>
  <c r="Q138" i="4"/>
  <c r="P138" i="4"/>
  <c r="BI137" i="4"/>
  <c r="AY137" i="4"/>
  <c r="Q137" i="4"/>
  <c r="P137" i="4"/>
  <c r="Y136" i="4"/>
  <c r="AB136" i="4" s="1"/>
  <c r="AF136" i="4" s="1"/>
  <c r="AJ136" i="4" s="1"/>
  <c r="U136" i="4"/>
  <c r="S136" i="4"/>
  <c r="Q136" i="4"/>
  <c r="P136" i="4"/>
  <c r="Q135" i="4"/>
  <c r="P135" i="4"/>
  <c r="Q134" i="4"/>
  <c r="P134" i="4"/>
  <c r="Q133" i="4"/>
  <c r="P133" i="4"/>
  <c r="Q132" i="4"/>
  <c r="P132" i="4"/>
  <c r="BL131" i="4"/>
  <c r="BI131" i="4"/>
  <c r="AY131" i="4"/>
  <c r="Q131" i="4"/>
  <c r="P131" i="4"/>
  <c r="Y130" i="4"/>
  <c r="AB130" i="4" s="1"/>
  <c r="AF130" i="4" s="1"/>
  <c r="AJ130" i="4" s="1"/>
  <c r="U130" i="4"/>
  <c r="S130" i="4"/>
  <c r="Q130" i="4"/>
  <c r="P130" i="4"/>
  <c r="Q129" i="4"/>
  <c r="P129" i="4"/>
  <c r="Q128" i="4"/>
  <c r="P128" i="4"/>
  <c r="Q127" i="4"/>
  <c r="P127" i="4"/>
  <c r="Q126" i="4"/>
  <c r="P126" i="4"/>
  <c r="BI125" i="4"/>
  <c r="AY125" i="4"/>
  <c r="Q125" i="4"/>
  <c r="P125" i="4"/>
  <c r="S124" i="4"/>
  <c r="Y124" i="4" s="1"/>
  <c r="AB124" i="4" s="1"/>
  <c r="AF124" i="4" s="1"/>
  <c r="AJ124" i="4" s="1"/>
  <c r="Q124" i="4"/>
  <c r="P124" i="4"/>
  <c r="Q123" i="4"/>
  <c r="U126" i="4" s="1"/>
  <c r="P123" i="4"/>
  <c r="U125" i="4" s="1"/>
  <c r="Q122" i="4"/>
  <c r="P122" i="4"/>
  <c r="Q121" i="4"/>
  <c r="P121" i="4"/>
  <c r="Q120" i="4"/>
  <c r="P120" i="4"/>
  <c r="BI119" i="4"/>
  <c r="AY119" i="4"/>
  <c r="Q119" i="4"/>
  <c r="P119" i="4"/>
  <c r="S118" i="4"/>
  <c r="Q118" i="4"/>
  <c r="P118" i="4"/>
  <c r="Q117" i="4"/>
  <c r="P117" i="4"/>
  <c r="Q116" i="4"/>
  <c r="P116" i="4"/>
  <c r="Q115" i="4"/>
  <c r="P115" i="4"/>
  <c r="Q114" i="4"/>
  <c r="P114" i="4"/>
  <c r="BL113" i="4"/>
  <c r="BI113" i="4"/>
  <c r="AY113" i="4"/>
  <c r="Q113" i="4"/>
  <c r="P113" i="4"/>
  <c r="Y112" i="4"/>
  <c r="AB112" i="4" s="1"/>
  <c r="AF112" i="4" s="1"/>
  <c r="AJ112" i="4" s="1"/>
  <c r="U112" i="4"/>
  <c r="S112" i="4"/>
  <c r="Q112" i="4"/>
  <c r="P112" i="4"/>
  <c r="Q111" i="4"/>
  <c r="P111" i="4"/>
  <c r="Q110" i="4"/>
  <c r="P110" i="4"/>
  <c r="Q109" i="4"/>
  <c r="P109" i="4"/>
  <c r="Q108" i="4"/>
  <c r="U108" i="4" s="1"/>
  <c r="P108" i="4"/>
  <c r="BI107" i="4"/>
  <c r="AY107" i="4"/>
  <c r="S107" i="4"/>
  <c r="Y107" i="4" s="1"/>
  <c r="AB107" i="4" s="1"/>
  <c r="AF107" i="4" s="1"/>
  <c r="AJ107" i="4" s="1"/>
  <c r="Q107" i="4"/>
  <c r="P107" i="4"/>
  <c r="AF106" i="4"/>
  <c r="AJ106" i="4" s="1"/>
  <c r="Y106" i="4"/>
  <c r="AB106" i="4" s="1"/>
  <c r="U106" i="4"/>
  <c r="S106" i="4"/>
  <c r="Q106" i="4"/>
  <c r="P106" i="4"/>
  <c r="Q105" i="4"/>
  <c r="P105" i="4"/>
  <c r="U107" i="4" s="1"/>
  <c r="Q104" i="4"/>
  <c r="P104" i="4"/>
  <c r="Q103" i="4"/>
  <c r="P103" i="4"/>
  <c r="Q102" i="4"/>
  <c r="P102" i="4"/>
  <c r="U101" i="4" s="1"/>
  <c r="BI101" i="4"/>
  <c r="AY101" i="4"/>
  <c r="Q101" i="4"/>
  <c r="P101" i="4"/>
  <c r="AB100" i="4"/>
  <c r="AF100" i="4" s="1"/>
  <c r="AJ100" i="4" s="1"/>
  <c r="U100" i="4"/>
  <c r="S100" i="4"/>
  <c r="Y100" i="4" s="1"/>
  <c r="Q100" i="4"/>
  <c r="P100" i="4"/>
  <c r="Q99" i="4"/>
  <c r="U102" i="4" s="1"/>
  <c r="P99" i="4"/>
  <c r="Q98" i="4"/>
  <c r="P98" i="4"/>
  <c r="Q97" i="4"/>
  <c r="P97" i="4"/>
  <c r="Q96" i="4"/>
  <c r="P96" i="4"/>
  <c r="BI95" i="4"/>
  <c r="AY95" i="4"/>
  <c r="S95" i="4"/>
  <c r="Y95" i="4" s="1"/>
  <c r="AB95" i="4" s="1"/>
  <c r="AF95" i="4" s="1"/>
  <c r="AJ95" i="4" s="1"/>
  <c r="Q95" i="4"/>
  <c r="P95" i="4"/>
  <c r="S94" i="4"/>
  <c r="Q94" i="4"/>
  <c r="P94" i="4"/>
  <c r="Q93" i="4"/>
  <c r="U96" i="4" s="1"/>
  <c r="S96" i="4" s="1"/>
  <c r="Y96" i="4" s="1"/>
  <c r="AB96" i="4" s="1"/>
  <c r="AF96" i="4" s="1"/>
  <c r="AJ96" i="4" s="1"/>
  <c r="P93" i="4"/>
  <c r="U95" i="4" s="1"/>
  <c r="Q92" i="4"/>
  <c r="P92" i="4"/>
  <c r="Q91" i="4"/>
  <c r="P91" i="4"/>
  <c r="Q90" i="4"/>
  <c r="P90" i="4"/>
  <c r="BL89" i="4"/>
  <c r="BI89" i="4"/>
  <c r="AY89" i="4"/>
  <c r="Q89" i="4"/>
  <c r="P89" i="4"/>
  <c r="AB88" i="4"/>
  <c r="AF88" i="4" s="1"/>
  <c r="AJ88" i="4" s="1"/>
  <c r="BG88" i="4" s="1"/>
  <c r="Y88" i="4"/>
  <c r="U88" i="4"/>
  <c r="AN88" i="4" s="1"/>
  <c r="AR88" i="4" s="1"/>
  <c r="AU88" i="4" s="1"/>
  <c r="S88" i="4"/>
  <c r="Q88" i="4"/>
  <c r="P88" i="4"/>
  <c r="Q87" i="4"/>
  <c r="P87" i="4"/>
  <c r="Q86" i="4"/>
  <c r="P86" i="4"/>
  <c r="Q85" i="4"/>
  <c r="P85" i="4"/>
  <c r="U84" i="4"/>
  <c r="Q84" i="4"/>
  <c r="P84" i="4"/>
  <c r="BI83" i="4"/>
  <c r="AY83" i="4"/>
  <c r="Q83" i="4"/>
  <c r="P83" i="4"/>
  <c r="AJ82" i="4"/>
  <c r="Y82" i="4"/>
  <c r="AB82" i="4" s="1"/>
  <c r="AF82" i="4" s="1"/>
  <c r="U82" i="4"/>
  <c r="BL83" i="4" s="1"/>
  <c r="S82" i="4"/>
  <c r="Q82" i="4"/>
  <c r="P82" i="4"/>
  <c r="U83" i="4" s="1"/>
  <c r="Q81" i="4"/>
  <c r="P81" i="4"/>
  <c r="Q80" i="4"/>
  <c r="P80" i="4"/>
  <c r="Q79" i="4"/>
  <c r="P79" i="4"/>
  <c r="Q78" i="4"/>
  <c r="P78" i="4"/>
  <c r="BI77" i="4"/>
  <c r="AY77" i="4"/>
  <c r="U77" i="4"/>
  <c r="S77" i="4" s="1"/>
  <c r="Y77" i="4" s="1"/>
  <c r="AB77" i="4" s="1"/>
  <c r="AF77" i="4" s="1"/>
  <c r="AJ77" i="4" s="1"/>
  <c r="Q77" i="4"/>
  <c r="P77" i="4"/>
  <c r="BG76" i="4"/>
  <c r="AF76" i="4"/>
  <c r="AJ76" i="4" s="1"/>
  <c r="U76" i="4"/>
  <c r="S76" i="4"/>
  <c r="Y76" i="4" s="1"/>
  <c r="AB76" i="4" s="1"/>
  <c r="Q76" i="4"/>
  <c r="P76" i="4"/>
  <c r="Q75" i="4"/>
  <c r="P75" i="4"/>
  <c r="Q74" i="4"/>
  <c r="P74" i="4"/>
  <c r="Q73" i="4"/>
  <c r="P73" i="4"/>
  <c r="Q72" i="4"/>
  <c r="P72" i="4"/>
  <c r="BI71" i="4"/>
  <c r="AY71" i="4"/>
  <c r="Q71" i="4"/>
  <c r="P71" i="4"/>
  <c r="BG70" i="4"/>
  <c r="Y70" i="4"/>
  <c r="AB70" i="4" s="1"/>
  <c r="AF70" i="4" s="1"/>
  <c r="AJ70" i="4" s="1"/>
  <c r="U70" i="4"/>
  <c r="BL71" i="4" s="1"/>
  <c r="S70" i="4"/>
  <c r="Q70" i="4"/>
  <c r="U72" i="4" s="1"/>
  <c r="P70" i="4"/>
  <c r="Q69" i="4"/>
  <c r="P69" i="4"/>
  <c r="Q68" i="4"/>
  <c r="P68" i="4"/>
  <c r="Q67" i="4"/>
  <c r="P67" i="4"/>
  <c r="Q66" i="4"/>
  <c r="P66" i="4"/>
  <c r="BI65" i="4"/>
  <c r="AY65" i="4"/>
  <c r="U65" i="4"/>
  <c r="Q65" i="4"/>
  <c r="P65" i="4"/>
  <c r="S64" i="4"/>
  <c r="Y64" i="4" s="1"/>
  <c r="AB64" i="4" s="1"/>
  <c r="AF64" i="4" s="1"/>
  <c r="AJ64" i="4" s="1"/>
  <c r="Q64" i="4"/>
  <c r="P64" i="4"/>
  <c r="Q63" i="4"/>
  <c r="U66" i="4" s="1"/>
  <c r="P63" i="4"/>
  <c r="Q62" i="4"/>
  <c r="P62" i="4"/>
  <c r="Q61" i="4"/>
  <c r="P61" i="4"/>
  <c r="Q60" i="4"/>
  <c r="P60" i="4"/>
  <c r="BI59" i="4"/>
  <c r="AY59" i="4"/>
  <c r="Q59" i="4"/>
  <c r="P59" i="4"/>
  <c r="S58" i="4"/>
  <c r="Q58" i="4"/>
  <c r="P58" i="4"/>
  <c r="Q57" i="4"/>
  <c r="P57" i="4"/>
  <c r="U59" i="4" s="1"/>
  <c r="Q56" i="4"/>
  <c r="P56" i="4"/>
  <c r="Q55" i="4"/>
  <c r="P55" i="4"/>
  <c r="Q54" i="4"/>
  <c r="P54" i="4"/>
  <c r="BI53" i="4"/>
  <c r="AY53" i="4"/>
  <c r="Q53" i="4"/>
  <c r="P53" i="4"/>
  <c r="AN52" i="4"/>
  <c r="AR52" i="4" s="1"/>
  <c r="AU52" i="4" s="1"/>
  <c r="AF52" i="4"/>
  <c r="AJ52" i="4" s="1"/>
  <c r="AB52" i="4"/>
  <c r="Y52" i="4"/>
  <c r="U52" i="4"/>
  <c r="BL53" i="4" s="1"/>
  <c r="S52" i="4"/>
  <c r="Q52" i="4"/>
  <c r="U54" i="4" s="1"/>
  <c r="P52" i="4"/>
  <c r="Q51" i="4"/>
  <c r="P51" i="4"/>
  <c r="U53" i="4" s="1"/>
  <c r="Q50" i="4"/>
  <c r="P50" i="4"/>
  <c r="Q49" i="4"/>
  <c r="P49" i="4"/>
  <c r="Q48" i="4"/>
  <c r="P48" i="4"/>
  <c r="BL47" i="4"/>
  <c r="BI47" i="4"/>
  <c r="AY47" i="4"/>
  <c r="Q47" i="4"/>
  <c r="P47" i="4"/>
  <c r="AN46" i="4"/>
  <c r="AR46" i="4" s="1"/>
  <c r="AU46" i="4" s="1"/>
  <c r="AJ46" i="4"/>
  <c r="AB46" i="4"/>
  <c r="AF46" i="4" s="1"/>
  <c r="Y46" i="4"/>
  <c r="S46" i="4"/>
  <c r="U46" i="4" s="1"/>
  <c r="Q46" i="4"/>
  <c r="P46" i="4"/>
  <c r="U47" i="4" s="1"/>
  <c r="Q45" i="4"/>
  <c r="U48" i="4" s="1"/>
  <c r="S48" i="4" s="1"/>
  <c r="Y48" i="4" s="1"/>
  <c r="AB48" i="4" s="1"/>
  <c r="AF48" i="4" s="1"/>
  <c r="AJ48" i="4" s="1"/>
  <c r="P45" i="4"/>
  <c r="Q44" i="4"/>
  <c r="P44" i="4"/>
  <c r="Q43" i="4"/>
  <c r="P43" i="4"/>
  <c r="Q42" i="4"/>
  <c r="P42" i="4"/>
  <c r="BL41" i="4"/>
  <c r="BI41" i="4"/>
  <c r="AY41" i="4"/>
  <c r="U41" i="4"/>
  <c r="S41" i="4" s="1"/>
  <c r="Y41" i="4" s="1"/>
  <c r="AB41" i="4" s="1"/>
  <c r="AF41" i="4" s="1"/>
  <c r="AJ41" i="4" s="1"/>
  <c r="Q41" i="4"/>
  <c r="P41" i="4"/>
  <c r="Y40" i="4"/>
  <c r="AB40" i="4" s="1"/>
  <c r="AF40" i="4" s="1"/>
  <c r="AJ40" i="4" s="1"/>
  <c r="U40" i="4"/>
  <c r="S40" i="4"/>
  <c r="Q40" i="4"/>
  <c r="P40" i="4"/>
  <c r="Q39" i="4"/>
  <c r="U42" i="4" s="1"/>
  <c r="P39" i="4"/>
  <c r="Q38" i="4"/>
  <c r="P38" i="4"/>
  <c r="Q37" i="4"/>
  <c r="P37" i="4"/>
  <c r="Q36" i="4"/>
  <c r="P36" i="4"/>
  <c r="BI35" i="4"/>
  <c r="AY35" i="4"/>
  <c r="Q35" i="4"/>
  <c r="U36" i="4" s="1"/>
  <c r="S36" i="4" s="1"/>
  <c r="Y36" i="4" s="1"/>
  <c r="AB36" i="4" s="1"/>
  <c r="AF36" i="4" s="1"/>
  <c r="AJ36" i="4" s="1"/>
  <c r="P35" i="4"/>
  <c r="AB34" i="4"/>
  <c r="AF34" i="4" s="1"/>
  <c r="AJ34" i="4" s="1"/>
  <c r="U34" i="4"/>
  <c r="BL35" i="4" s="1"/>
  <c r="S34" i="4"/>
  <c r="Y34" i="4" s="1"/>
  <c r="Q34" i="4"/>
  <c r="P34" i="4"/>
  <c r="Q33" i="4"/>
  <c r="P33" i="4"/>
  <c r="Q32" i="4"/>
  <c r="P32" i="4"/>
  <c r="Q31" i="4"/>
  <c r="P31" i="4"/>
  <c r="U30" i="4"/>
  <c r="Q30" i="4"/>
  <c r="P30" i="4"/>
  <c r="BI29" i="4"/>
  <c r="AY29" i="4"/>
  <c r="Q29" i="4"/>
  <c r="P29" i="4"/>
  <c r="S28" i="4"/>
  <c r="Y28" i="4" s="1"/>
  <c r="AB28" i="4" s="1"/>
  <c r="AF28" i="4" s="1"/>
  <c r="AJ28" i="4" s="1"/>
  <c r="Q28" i="4"/>
  <c r="P28" i="4"/>
  <c r="Q27" i="4"/>
  <c r="P27" i="4"/>
  <c r="U29" i="4" s="1"/>
  <c r="Q26" i="4"/>
  <c r="P26" i="4"/>
  <c r="Q25" i="4"/>
  <c r="P25" i="4"/>
  <c r="U24" i="4"/>
  <c r="S24" i="4" s="1"/>
  <c r="Y24" i="4" s="1"/>
  <c r="AB24" i="4" s="1"/>
  <c r="AF24" i="4" s="1"/>
  <c r="AJ24" i="4" s="1"/>
  <c r="Q24" i="4"/>
  <c r="P24" i="4"/>
  <c r="BI23" i="4"/>
  <c r="AY23" i="4"/>
  <c r="Q23" i="4"/>
  <c r="P23" i="4"/>
  <c r="S22" i="4"/>
  <c r="Y22" i="4" s="1"/>
  <c r="AB22" i="4" s="1"/>
  <c r="AF22" i="4" s="1"/>
  <c r="AJ22" i="4" s="1"/>
  <c r="Q22" i="4"/>
  <c r="P22" i="4"/>
  <c r="Q21" i="4"/>
  <c r="P21" i="4"/>
  <c r="Q20" i="4"/>
  <c r="P20" i="4"/>
  <c r="Q19" i="4"/>
  <c r="P19" i="4"/>
  <c r="Q18" i="4"/>
  <c r="P18" i="4"/>
  <c r="BL17" i="4"/>
  <c r="BI17" i="4"/>
  <c r="BR17" i="4" s="1"/>
  <c r="BT17" i="4" s="1"/>
  <c r="AY17" i="4"/>
  <c r="Q17" i="4"/>
  <c r="P17" i="4"/>
  <c r="U17" i="4" s="1"/>
  <c r="AF16" i="4"/>
  <c r="AJ16" i="4" s="1"/>
  <c r="Y16" i="4"/>
  <c r="AB16" i="4" s="1"/>
  <c r="U16" i="4"/>
  <c r="S16" i="4"/>
  <c r="Q16" i="4"/>
  <c r="P16" i="4"/>
  <c r="Q15" i="4"/>
  <c r="U18" i="4" s="1"/>
  <c r="S18" i="4" s="1"/>
  <c r="Y18" i="4" s="1"/>
  <c r="AB18" i="4" s="1"/>
  <c r="AF18" i="4" s="1"/>
  <c r="AJ18" i="4" s="1"/>
  <c r="P15" i="4"/>
  <c r="Q14" i="4"/>
  <c r="P14" i="4"/>
  <c r="Q13" i="4"/>
  <c r="P13" i="4"/>
  <c r="Q12" i="4"/>
  <c r="P12" i="4"/>
  <c r="BI11" i="4"/>
  <c r="AY11" i="4"/>
  <c r="U11" i="4"/>
  <c r="S11" i="4" s="1"/>
  <c r="Y11" i="4" s="1"/>
  <c r="AB11" i="4" s="1"/>
  <c r="AF11" i="4" s="1"/>
  <c r="AJ11" i="4" s="1"/>
  <c r="Q11" i="4"/>
  <c r="P11" i="4"/>
  <c r="S10" i="4"/>
  <c r="Y10" i="4" s="1"/>
  <c r="AB10" i="4" s="1"/>
  <c r="AF10" i="4" s="1"/>
  <c r="AJ10" i="4" s="1"/>
  <c r="Q10" i="4"/>
  <c r="P10" i="4"/>
  <c r="Q9" i="4"/>
  <c r="P9" i="4"/>
  <c r="AN17" i="6" l="1"/>
  <c r="AR17" i="6" s="1"/>
  <c r="AU17" i="6" s="1"/>
  <c r="BG17" i="6" s="1"/>
  <c r="S149" i="6"/>
  <c r="Y149" i="6" s="1"/>
  <c r="AB149" i="6" s="1"/>
  <c r="AF149" i="6" s="1"/>
  <c r="AJ149" i="6" s="1"/>
  <c r="AN66" i="6"/>
  <c r="AR66" i="6" s="1"/>
  <c r="AU66" i="6" s="1"/>
  <c r="BG66" i="6" s="1"/>
  <c r="BG107" i="6"/>
  <c r="BG18" i="6"/>
  <c r="BG11" i="6"/>
  <c r="BL35" i="6"/>
  <c r="AN34" i="6"/>
  <c r="AR34" i="6" s="1"/>
  <c r="AU34" i="6" s="1"/>
  <c r="S29" i="6"/>
  <c r="Y29" i="6" s="1"/>
  <c r="AB29" i="6" s="1"/>
  <c r="AF29" i="6" s="1"/>
  <c r="AJ29" i="6" s="1"/>
  <c r="AN29" i="6"/>
  <c r="AR29" i="6" s="1"/>
  <c r="AU29" i="6" s="1"/>
  <c r="BG34" i="6"/>
  <c r="U71" i="6"/>
  <c r="BG112" i="6"/>
  <c r="BL23" i="6"/>
  <c r="AN22" i="6"/>
  <c r="AR22" i="6" s="1"/>
  <c r="AU22" i="6" s="1"/>
  <c r="BL47" i="6"/>
  <c r="AN46" i="6"/>
  <c r="AR46" i="6" s="1"/>
  <c r="AU46" i="6" s="1"/>
  <c r="U72" i="6"/>
  <c r="S90" i="6"/>
  <c r="Y90" i="6" s="1"/>
  <c r="AB90" i="6" s="1"/>
  <c r="AF90" i="6" s="1"/>
  <c r="AJ90" i="6" s="1"/>
  <c r="S102" i="6"/>
  <c r="Y102" i="6" s="1"/>
  <c r="AB102" i="6" s="1"/>
  <c r="AF102" i="6" s="1"/>
  <c r="AJ102" i="6" s="1"/>
  <c r="AN102" i="6"/>
  <c r="AR102" i="6" s="1"/>
  <c r="AU102" i="6" s="1"/>
  <c r="S203" i="6"/>
  <c r="Y203" i="6" s="1"/>
  <c r="AB203" i="6" s="1"/>
  <c r="AF203" i="6" s="1"/>
  <c r="AJ203" i="6" s="1"/>
  <c r="BG84" i="6"/>
  <c r="U28" i="6"/>
  <c r="Y28" i="6"/>
  <c r="AB28" i="6" s="1"/>
  <c r="AF28" i="6" s="1"/>
  <c r="AJ28" i="6" s="1"/>
  <c r="S54" i="6"/>
  <c r="Y54" i="6" s="1"/>
  <c r="AB54" i="6" s="1"/>
  <c r="AF54" i="6" s="1"/>
  <c r="AJ54" i="6" s="1"/>
  <c r="AN54" i="6" s="1"/>
  <c r="AR54" i="6" s="1"/>
  <c r="AU54" i="6" s="1"/>
  <c r="U60" i="6"/>
  <c r="AN78" i="6"/>
  <c r="AR78" i="6" s="1"/>
  <c r="AU78" i="6" s="1"/>
  <c r="BG78" i="6" s="1"/>
  <c r="S101" i="6"/>
  <c r="Y101" i="6" s="1"/>
  <c r="AB101" i="6" s="1"/>
  <c r="AF101" i="6" s="1"/>
  <c r="AJ101" i="6" s="1"/>
  <c r="AN101" i="6"/>
  <c r="AR101" i="6" s="1"/>
  <c r="AU101" i="6" s="1"/>
  <c r="S144" i="6"/>
  <c r="Y144" i="6" s="1"/>
  <c r="AB144" i="6" s="1"/>
  <c r="AF144" i="6" s="1"/>
  <c r="AJ144" i="6" s="1"/>
  <c r="S179" i="6"/>
  <c r="Y179" i="6" s="1"/>
  <c r="AB179" i="6" s="1"/>
  <c r="AF179" i="6" s="1"/>
  <c r="AJ179" i="6" s="1"/>
  <c r="AN10" i="6"/>
  <c r="AR10" i="6" s="1"/>
  <c r="AU10" i="6" s="1"/>
  <c r="BG10" i="6"/>
  <c r="S30" i="6"/>
  <c r="Y30" i="6" s="1"/>
  <c r="AB30" i="6" s="1"/>
  <c r="AF30" i="6" s="1"/>
  <c r="AJ30" i="6" s="1"/>
  <c r="AN30" i="6" s="1"/>
  <c r="AR30" i="6" s="1"/>
  <c r="AU30" i="6" s="1"/>
  <c r="BG46" i="6"/>
  <c r="BG76" i="6"/>
  <c r="BG130" i="6"/>
  <c r="AN130" i="6"/>
  <c r="AR130" i="6" s="1"/>
  <c r="AU130" i="6" s="1"/>
  <c r="S137" i="6"/>
  <c r="Y137" i="6" s="1"/>
  <c r="AB137" i="6" s="1"/>
  <c r="AF137" i="6" s="1"/>
  <c r="AJ137" i="6" s="1"/>
  <c r="AN137" i="6"/>
  <c r="AR137" i="6" s="1"/>
  <c r="AU137" i="6" s="1"/>
  <c r="Y154" i="6"/>
  <c r="AB154" i="6" s="1"/>
  <c r="AF154" i="6" s="1"/>
  <c r="AJ154" i="6" s="1"/>
  <c r="U154" i="6"/>
  <c r="BG185" i="6"/>
  <c r="S197" i="6"/>
  <c r="Y197" i="6" s="1"/>
  <c r="AB197" i="6" s="1"/>
  <c r="AF197" i="6" s="1"/>
  <c r="AJ197" i="6" s="1"/>
  <c r="AN197" i="6" s="1"/>
  <c r="AR197" i="6" s="1"/>
  <c r="AU197" i="6" s="1"/>
  <c r="U12" i="6"/>
  <c r="Y16" i="6"/>
  <c r="AB16" i="6" s="1"/>
  <c r="AF16" i="6" s="1"/>
  <c r="AJ16" i="6" s="1"/>
  <c r="AN18" i="6"/>
  <c r="AR18" i="6" s="1"/>
  <c r="AU18" i="6" s="1"/>
  <c r="U36" i="6"/>
  <c r="AN47" i="6"/>
  <c r="AR47" i="6" s="1"/>
  <c r="AU47" i="6" s="1"/>
  <c r="S47" i="6"/>
  <c r="Y47" i="6" s="1"/>
  <c r="AB47" i="6" s="1"/>
  <c r="AF47" i="6" s="1"/>
  <c r="AJ47" i="6" s="1"/>
  <c r="AN59" i="6"/>
  <c r="AR59" i="6" s="1"/>
  <c r="AU59" i="6" s="1"/>
  <c r="BG59" i="6" s="1"/>
  <c r="S77" i="6"/>
  <c r="Y77" i="6" s="1"/>
  <c r="AB77" i="6" s="1"/>
  <c r="AF77" i="6" s="1"/>
  <c r="AJ77" i="6" s="1"/>
  <c r="AN77" i="6"/>
  <c r="AR77" i="6" s="1"/>
  <c r="AU77" i="6" s="1"/>
  <c r="AN113" i="6"/>
  <c r="AR113" i="6" s="1"/>
  <c r="AU113" i="6" s="1"/>
  <c r="S113" i="6"/>
  <c r="Y113" i="6" s="1"/>
  <c r="AB113" i="6" s="1"/>
  <c r="AF113" i="6" s="1"/>
  <c r="AJ113" i="6" s="1"/>
  <c r="BG209" i="6"/>
  <c r="BG22" i="6"/>
  <c r="S48" i="6"/>
  <c r="Y48" i="6" s="1"/>
  <c r="AB48" i="6" s="1"/>
  <c r="AF48" i="6" s="1"/>
  <c r="AJ48" i="6" s="1"/>
  <c r="BG196" i="6"/>
  <c r="BG202" i="6"/>
  <c r="AN202" i="6"/>
  <c r="AR202" i="6" s="1"/>
  <c r="AU202" i="6" s="1"/>
  <c r="BG64" i="6"/>
  <c r="BG88" i="6"/>
  <c r="AN95" i="6"/>
  <c r="AR95" i="6" s="1"/>
  <c r="AU95" i="6" s="1"/>
  <c r="S95" i="6"/>
  <c r="Y95" i="6" s="1"/>
  <c r="AB95" i="6" s="1"/>
  <c r="AF95" i="6" s="1"/>
  <c r="AJ95" i="6" s="1"/>
  <c r="S120" i="6"/>
  <c r="Y120" i="6" s="1"/>
  <c r="AB120" i="6" s="1"/>
  <c r="AF120" i="6" s="1"/>
  <c r="AJ120" i="6" s="1"/>
  <c r="S131" i="6"/>
  <c r="Y131" i="6" s="1"/>
  <c r="AB131" i="6" s="1"/>
  <c r="AF131" i="6" s="1"/>
  <c r="AJ131" i="6" s="1"/>
  <c r="AN131" i="6"/>
  <c r="AR131" i="6" s="1"/>
  <c r="AU131" i="6" s="1"/>
  <c r="S216" i="6"/>
  <c r="Y216" i="6" s="1"/>
  <c r="AB216" i="6" s="1"/>
  <c r="AF216" i="6" s="1"/>
  <c r="AJ216" i="6" s="1"/>
  <c r="AN216" i="6"/>
  <c r="AR216" i="6" s="1"/>
  <c r="AU216" i="6" s="1"/>
  <c r="BG220" i="6"/>
  <c r="AN11" i="6"/>
  <c r="AR11" i="6" s="1"/>
  <c r="AU11" i="6" s="1"/>
  <c r="S24" i="6"/>
  <c r="Y24" i="6" s="1"/>
  <c r="AB24" i="6" s="1"/>
  <c r="AF24" i="6" s="1"/>
  <c r="AJ24" i="6" s="1"/>
  <c r="AN24" i="6"/>
  <c r="AR24" i="6" s="1"/>
  <c r="AU24" i="6" s="1"/>
  <c r="S41" i="6"/>
  <c r="Y41" i="6" s="1"/>
  <c r="AB41" i="6" s="1"/>
  <c r="AF41" i="6" s="1"/>
  <c r="AJ41" i="6" s="1"/>
  <c r="BG52" i="6"/>
  <c r="AN53" i="6"/>
  <c r="AR53" i="6" s="1"/>
  <c r="AU53" i="6" s="1"/>
  <c r="BG53" i="6" s="1"/>
  <c r="BG58" i="6"/>
  <c r="AN58" i="6"/>
  <c r="AR58" i="6" s="1"/>
  <c r="AU58" i="6" s="1"/>
  <c r="BG70" i="6"/>
  <c r="U83" i="6"/>
  <c r="S108" i="6"/>
  <c r="Y108" i="6" s="1"/>
  <c r="AB108" i="6" s="1"/>
  <c r="AF108" i="6" s="1"/>
  <c r="AJ108" i="6" s="1"/>
  <c r="AN108" i="6" s="1"/>
  <c r="AR108" i="6" s="1"/>
  <c r="AU108" i="6" s="1"/>
  <c r="S162" i="6"/>
  <c r="Y162" i="6" s="1"/>
  <c r="AB162" i="6" s="1"/>
  <c r="AF162" i="6" s="1"/>
  <c r="AJ162" i="6" s="1"/>
  <c r="AN162" i="6"/>
  <c r="AR162" i="6" s="1"/>
  <c r="AU162" i="6" s="1"/>
  <c r="BG180" i="6"/>
  <c r="U156" i="6"/>
  <c r="U270" i="6"/>
  <c r="U23" i="6"/>
  <c r="U35" i="6"/>
  <c r="U42" i="6"/>
  <c r="U64" i="6"/>
  <c r="AN76" i="6"/>
  <c r="AR76" i="6" s="1"/>
  <c r="AU76" i="6" s="1"/>
  <c r="U112" i="6"/>
  <c r="AN118" i="6"/>
  <c r="AR118" i="6" s="1"/>
  <c r="AU118" i="6" s="1"/>
  <c r="AN119" i="6"/>
  <c r="AR119" i="6" s="1"/>
  <c r="AU119" i="6" s="1"/>
  <c r="BG119" i="6" s="1"/>
  <c r="S132" i="6"/>
  <c r="Y132" i="6" s="1"/>
  <c r="AB132" i="6" s="1"/>
  <c r="AF132" i="6" s="1"/>
  <c r="AJ132" i="6" s="1"/>
  <c r="AN155" i="6"/>
  <c r="AR155" i="6" s="1"/>
  <c r="AU155" i="6" s="1"/>
  <c r="BG155" i="6" s="1"/>
  <c r="BG178" i="6"/>
  <c r="U192" i="6"/>
  <c r="AN210" i="6"/>
  <c r="AR210" i="6" s="1"/>
  <c r="AU210" i="6" s="1"/>
  <c r="S210" i="6"/>
  <c r="Y210" i="6" s="1"/>
  <c r="AB210" i="6" s="1"/>
  <c r="AF210" i="6" s="1"/>
  <c r="AJ210" i="6" s="1"/>
  <c r="AN275" i="6"/>
  <c r="AR275" i="6" s="1"/>
  <c r="AU275" i="6" s="1"/>
  <c r="BG286" i="6"/>
  <c r="U300" i="6"/>
  <c r="AN70" i="6"/>
  <c r="AR70" i="6" s="1"/>
  <c r="AU70" i="6" s="1"/>
  <c r="AN96" i="6"/>
  <c r="AR96" i="6" s="1"/>
  <c r="AU96" i="6" s="1"/>
  <c r="S96" i="6"/>
  <c r="Y96" i="6" s="1"/>
  <c r="AB96" i="6" s="1"/>
  <c r="AF96" i="6" s="1"/>
  <c r="AJ96" i="6" s="1"/>
  <c r="BG275" i="6"/>
  <c r="BL71" i="6"/>
  <c r="U89" i="6"/>
  <c r="AN88" i="6"/>
  <c r="AR88" i="6" s="1"/>
  <c r="AU88" i="6" s="1"/>
  <c r="Y106" i="6"/>
  <c r="AB106" i="6" s="1"/>
  <c r="AF106" i="6" s="1"/>
  <c r="AJ106" i="6" s="1"/>
  <c r="U106" i="6"/>
  <c r="BG124" i="6"/>
  <c r="S168" i="6"/>
  <c r="Y168" i="6" s="1"/>
  <c r="AB168" i="6" s="1"/>
  <c r="AF168" i="6" s="1"/>
  <c r="AJ168" i="6" s="1"/>
  <c r="AN168" i="6"/>
  <c r="AR168" i="6" s="1"/>
  <c r="AU168" i="6" s="1"/>
  <c r="U173" i="6"/>
  <c r="AN180" i="6"/>
  <c r="AR180" i="6" s="1"/>
  <c r="AU180" i="6" s="1"/>
  <c r="S204" i="6"/>
  <c r="Y204" i="6" s="1"/>
  <c r="AB204" i="6" s="1"/>
  <c r="AF204" i="6" s="1"/>
  <c r="AJ204" i="6" s="1"/>
  <c r="AN204" i="6"/>
  <c r="AR204" i="6" s="1"/>
  <c r="AU204" i="6" s="1"/>
  <c r="S233" i="6"/>
  <c r="Y233" i="6" s="1"/>
  <c r="AB233" i="6" s="1"/>
  <c r="AF233" i="6" s="1"/>
  <c r="AJ233" i="6" s="1"/>
  <c r="AN233" i="6" s="1"/>
  <c r="AR233" i="6" s="1"/>
  <c r="AU233" i="6" s="1"/>
  <c r="S234" i="6"/>
  <c r="Y234" i="6" s="1"/>
  <c r="AB234" i="6" s="1"/>
  <c r="AF234" i="6" s="1"/>
  <c r="AJ234" i="6" s="1"/>
  <c r="AN234" i="6"/>
  <c r="AR234" i="6" s="1"/>
  <c r="AU234" i="6" s="1"/>
  <c r="AN252" i="6"/>
  <c r="AR252" i="6" s="1"/>
  <c r="AU252" i="6" s="1"/>
  <c r="S252" i="6"/>
  <c r="Y252" i="6" s="1"/>
  <c r="AB252" i="6" s="1"/>
  <c r="AF252" i="6" s="1"/>
  <c r="AJ252" i="6" s="1"/>
  <c r="S264" i="6"/>
  <c r="Y264" i="6" s="1"/>
  <c r="AB264" i="6" s="1"/>
  <c r="AF264" i="6" s="1"/>
  <c r="AJ264" i="6" s="1"/>
  <c r="AN264" i="6"/>
  <c r="AR264" i="6" s="1"/>
  <c r="AU264" i="6" s="1"/>
  <c r="U287" i="6"/>
  <c r="AN299" i="6"/>
  <c r="AR299" i="6" s="1"/>
  <c r="AU299" i="6" s="1"/>
  <c r="BG299" i="6" s="1"/>
  <c r="AN40" i="6"/>
  <c r="AR40" i="6" s="1"/>
  <c r="AU40" i="6" s="1"/>
  <c r="U65" i="6"/>
  <c r="AN209" i="6"/>
  <c r="AR209" i="6" s="1"/>
  <c r="AU209" i="6" s="1"/>
  <c r="S306" i="6"/>
  <c r="Y306" i="6" s="1"/>
  <c r="AB306" i="6" s="1"/>
  <c r="AF306" i="6" s="1"/>
  <c r="AJ306" i="6" s="1"/>
  <c r="S305" i="6"/>
  <c r="Y305" i="6" s="1"/>
  <c r="AB305" i="6" s="1"/>
  <c r="AF305" i="6" s="1"/>
  <c r="AJ305" i="6" s="1"/>
  <c r="Y40" i="6"/>
  <c r="AB40" i="6" s="1"/>
  <c r="AF40" i="6" s="1"/>
  <c r="AJ40" i="6" s="1"/>
  <c r="AN100" i="6"/>
  <c r="AR100" i="6" s="1"/>
  <c r="AU100" i="6" s="1"/>
  <c r="BL101" i="6"/>
  <c r="U114" i="6"/>
  <c r="AN161" i="6"/>
  <c r="AR161" i="6" s="1"/>
  <c r="AU161" i="6" s="1"/>
  <c r="BG161" i="6" s="1"/>
  <c r="AN166" i="6"/>
  <c r="AR166" i="6" s="1"/>
  <c r="AU166" i="6" s="1"/>
  <c r="AN190" i="6"/>
  <c r="AR190" i="6" s="1"/>
  <c r="AU190" i="6" s="1"/>
  <c r="BL191" i="6"/>
  <c r="S221" i="6"/>
  <c r="Y221" i="6" s="1"/>
  <c r="AB221" i="6" s="1"/>
  <c r="AF221" i="6" s="1"/>
  <c r="AJ221" i="6" s="1"/>
  <c r="S227" i="6"/>
  <c r="Y227" i="6" s="1"/>
  <c r="AB227" i="6" s="1"/>
  <c r="AF227" i="6" s="1"/>
  <c r="AJ227" i="6" s="1"/>
  <c r="AN227" i="6"/>
  <c r="AR227" i="6" s="1"/>
  <c r="AU227" i="6" s="1"/>
  <c r="S251" i="6"/>
  <c r="Y251" i="6" s="1"/>
  <c r="AB251" i="6" s="1"/>
  <c r="AF251" i="6" s="1"/>
  <c r="AJ251" i="6" s="1"/>
  <c r="BG256" i="6"/>
  <c r="AN256" i="6"/>
  <c r="AR256" i="6" s="1"/>
  <c r="AU256" i="6" s="1"/>
  <c r="S263" i="6"/>
  <c r="Y263" i="6" s="1"/>
  <c r="AB263" i="6" s="1"/>
  <c r="AF263" i="6" s="1"/>
  <c r="AJ263" i="6" s="1"/>
  <c r="U274" i="6"/>
  <c r="Y274" i="6"/>
  <c r="AB274" i="6" s="1"/>
  <c r="AF274" i="6" s="1"/>
  <c r="AJ274" i="6" s="1"/>
  <c r="U82" i="6"/>
  <c r="Y82" i="6"/>
  <c r="AB82" i="6" s="1"/>
  <c r="AF82" i="6" s="1"/>
  <c r="AJ82" i="6" s="1"/>
  <c r="AN107" i="6"/>
  <c r="AR107" i="6" s="1"/>
  <c r="AU107" i="6" s="1"/>
  <c r="BL125" i="6"/>
  <c r="AN124" i="6"/>
  <c r="AR124" i="6" s="1"/>
  <c r="AU124" i="6" s="1"/>
  <c r="BG136" i="6"/>
  <c r="Y148" i="6"/>
  <c r="AB148" i="6" s="1"/>
  <c r="AF148" i="6" s="1"/>
  <c r="AJ148" i="6" s="1"/>
  <c r="U148" i="6"/>
  <c r="BG166" i="6"/>
  <c r="Y172" i="6"/>
  <c r="AB172" i="6" s="1"/>
  <c r="AF172" i="6" s="1"/>
  <c r="AJ172" i="6" s="1"/>
  <c r="U172" i="6"/>
  <c r="Y184" i="6"/>
  <c r="AB184" i="6" s="1"/>
  <c r="AF184" i="6" s="1"/>
  <c r="AJ184" i="6" s="1"/>
  <c r="U184" i="6"/>
  <c r="BG208" i="6"/>
  <c r="BG258" i="6"/>
  <c r="AN94" i="6"/>
  <c r="AR94" i="6" s="1"/>
  <c r="AU94" i="6" s="1"/>
  <c r="AN160" i="6"/>
  <c r="AR160" i="6" s="1"/>
  <c r="AU160" i="6" s="1"/>
  <c r="BG190" i="6"/>
  <c r="AN208" i="6"/>
  <c r="AR208" i="6" s="1"/>
  <c r="AU208" i="6" s="1"/>
  <c r="Y244" i="6"/>
  <c r="AB244" i="6" s="1"/>
  <c r="AF244" i="6" s="1"/>
  <c r="AJ244" i="6" s="1"/>
  <c r="U244" i="6"/>
  <c r="U125" i="6"/>
  <c r="BG160" i="6"/>
  <c r="S215" i="6"/>
  <c r="Y215" i="6" s="1"/>
  <c r="AB215" i="6" s="1"/>
  <c r="AF215" i="6" s="1"/>
  <c r="AJ215" i="6" s="1"/>
  <c r="AN222" i="6"/>
  <c r="AR222" i="6" s="1"/>
  <c r="AU222" i="6" s="1"/>
  <c r="S222" i="6"/>
  <c r="Y222" i="6" s="1"/>
  <c r="AB222" i="6" s="1"/>
  <c r="AF222" i="6" s="1"/>
  <c r="AJ222" i="6" s="1"/>
  <c r="BG250" i="6"/>
  <c r="S257" i="6"/>
  <c r="Y257" i="6" s="1"/>
  <c r="AB257" i="6" s="1"/>
  <c r="AF257" i="6" s="1"/>
  <c r="AJ257" i="6" s="1"/>
  <c r="AN282" i="6"/>
  <c r="AR282" i="6" s="1"/>
  <c r="AU282" i="6" s="1"/>
  <c r="BG282" i="6" s="1"/>
  <c r="U126" i="6"/>
  <c r="AN136" i="6"/>
  <c r="AR136" i="6" s="1"/>
  <c r="AU136" i="6" s="1"/>
  <c r="AN185" i="6"/>
  <c r="AR185" i="6" s="1"/>
  <c r="AU185" i="6" s="1"/>
  <c r="Y214" i="6"/>
  <c r="AB214" i="6" s="1"/>
  <c r="AF214" i="6" s="1"/>
  <c r="AJ214" i="6" s="1"/>
  <c r="U214" i="6"/>
  <c r="BL221" i="6"/>
  <c r="AN220" i="6"/>
  <c r="AR220" i="6" s="1"/>
  <c r="AU220" i="6" s="1"/>
  <c r="Y226" i="6"/>
  <c r="AB226" i="6" s="1"/>
  <c r="AF226" i="6" s="1"/>
  <c r="AJ226" i="6" s="1"/>
  <c r="U226" i="6"/>
  <c r="U239" i="6"/>
  <c r="BG238" i="6"/>
  <c r="AN245" i="6"/>
  <c r="AR245" i="6" s="1"/>
  <c r="AU245" i="6" s="1"/>
  <c r="BG245" i="6" s="1"/>
  <c r="U143" i="6"/>
  <c r="U174" i="6"/>
  <c r="AN232" i="6"/>
  <c r="AR232" i="6" s="1"/>
  <c r="AU232" i="6" s="1"/>
  <c r="BG280" i="6"/>
  <c r="Y142" i="6"/>
  <c r="AB142" i="6" s="1"/>
  <c r="AF142" i="6" s="1"/>
  <c r="AJ142" i="6" s="1"/>
  <c r="U142" i="6"/>
  <c r="U150" i="6"/>
  <c r="U186" i="6"/>
  <c r="U246" i="6"/>
  <c r="AN258" i="6"/>
  <c r="AR258" i="6" s="1"/>
  <c r="AU258" i="6" s="1"/>
  <c r="U293" i="6"/>
  <c r="BG304" i="6"/>
  <c r="AN304" i="6"/>
  <c r="AR304" i="6" s="1"/>
  <c r="AU304" i="6" s="1"/>
  <c r="U167" i="6"/>
  <c r="U191" i="6"/>
  <c r="S240" i="6"/>
  <c r="Y240" i="6" s="1"/>
  <c r="AB240" i="6" s="1"/>
  <c r="AF240" i="6" s="1"/>
  <c r="AJ240" i="6" s="1"/>
  <c r="AN240" i="6" s="1"/>
  <c r="AR240" i="6" s="1"/>
  <c r="AU240" i="6" s="1"/>
  <c r="Y262" i="6"/>
  <c r="AB262" i="6" s="1"/>
  <c r="AF262" i="6" s="1"/>
  <c r="AJ262" i="6" s="1"/>
  <c r="U262" i="6"/>
  <c r="BL269" i="6"/>
  <c r="AN268" i="6"/>
  <c r="AR268" i="6" s="1"/>
  <c r="AU268" i="6" s="1"/>
  <c r="U294" i="6"/>
  <c r="BL251" i="6"/>
  <c r="AN250" i="6"/>
  <c r="AR250" i="6" s="1"/>
  <c r="AU250" i="6" s="1"/>
  <c r="BG268" i="6"/>
  <c r="BL299" i="6"/>
  <c r="AN298" i="6"/>
  <c r="AR298" i="6" s="1"/>
  <c r="AU298" i="6" s="1"/>
  <c r="AN196" i="6"/>
  <c r="AR196" i="6" s="1"/>
  <c r="AU196" i="6" s="1"/>
  <c r="AN238" i="6"/>
  <c r="AR238" i="6" s="1"/>
  <c r="AU238" i="6" s="1"/>
  <c r="U269" i="6"/>
  <c r="U276" i="6"/>
  <c r="U281" i="6"/>
  <c r="U288" i="6"/>
  <c r="Y292" i="6"/>
  <c r="AB292" i="6" s="1"/>
  <c r="AF292" i="6" s="1"/>
  <c r="AJ292" i="6" s="1"/>
  <c r="U292" i="6"/>
  <c r="U198" i="6"/>
  <c r="U228" i="6"/>
  <c r="AN286" i="6"/>
  <c r="AR286" i="6" s="1"/>
  <c r="AU286" i="6" s="1"/>
  <c r="BG29" i="5"/>
  <c r="BG46" i="5"/>
  <c r="AN53" i="5"/>
  <c r="AR53" i="5" s="1"/>
  <c r="AU53" i="5" s="1"/>
  <c r="S53" i="5"/>
  <c r="Y53" i="5" s="1"/>
  <c r="AB53" i="5" s="1"/>
  <c r="AF53" i="5" s="1"/>
  <c r="AJ53" i="5" s="1"/>
  <c r="BG82" i="5"/>
  <c r="BG168" i="5"/>
  <c r="AN66" i="5"/>
  <c r="AR66" i="5" s="1"/>
  <c r="AU66" i="5" s="1"/>
  <c r="S66" i="5"/>
  <c r="Y66" i="5" s="1"/>
  <c r="AB66" i="5" s="1"/>
  <c r="AF66" i="5" s="1"/>
  <c r="AJ66" i="5" s="1"/>
  <c r="S18" i="5"/>
  <c r="Y18" i="5" s="1"/>
  <c r="AB18" i="5" s="1"/>
  <c r="AF18" i="5" s="1"/>
  <c r="AJ18" i="5" s="1"/>
  <c r="BG28" i="5"/>
  <c r="S54" i="5"/>
  <c r="Y54" i="5" s="1"/>
  <c r="AB54" i="5" s="1"/>
  <c r="AF54" i="5" s="1"/>
  <c r="AJ54" i="5" s="1"/>
  <c r="BG34" i="5"/>
  <c r="AN95" i="5"/>
  <c r="AR95" i="5" s="1"/>
  <c r="AU95" i="5" s="1"/>
  <c r="S95" i="5"/>
  <c r="Y95" i="5" s="1"/>
  <c r="AB95" i="5" s="1"/>
  <c r="AF95" i="5" s="1"/>
  <c r="AJ95" i="5" s="1"/>
  <c r="S78" i="5"/>
  <c r="Y78" i="5" s="1"/>
  <c r="AB78" i="5" s="1"/>
  <c r="AF78" i="5" s="1"/>
  <c r="AJ78" i="5" s="1"/>
  <c r="AN78" i="5"/>
  <c r="AR78" i="5" s="1"/>
  <c r="AU78" i="5" s="1"/>
  <c r="Y40" i="5"/>
  <c r="AB40" i="5" s="1"/>
  <c r="AF40" i="5" s="1"/>
  <c r="AJ40" i="5" s="1"/>
  <c r="U40" i="5"/>
  <c r="S107" i="5"/>
  <c r="Y107" i="5" s="1"/>
  <c r="AB107" i="5" s="1"/>
  <c r="AF107" i="5" s="1"/>
  <c r="AJ107" i="5" s="1"/>
  <c r="AN107" i="5" s="1"/>
  <c r="AR107" i="5" s="1"/>
  <c r="AU107" i="5" s="1"/>
  <c r="BG22" i="5"/>
  <c r="U47" i="5"/>
  <c r="Y64" i="5"/>
  <c r="AB64" i="5" s="1"/>
  <c r="AF64" i="5" s="1"/>
  <c r="AJ64" i="5" s="1"/>
  <c r="U64" i="5"/>
  <c r="BG94" i="5"/>
  <c r="AN94" i="5"/>
  <c r="AR94" i="5" s="1"/>
  <c r="AU94" i="5" s="1"/>
  <c r="BG154" i="5"/>
  <c r="AN173" i="5"/>
  <c r="AR173" i="5" s="1"/>
  <c r="AU173" i="5" s="1"/>
  <c r="S173" i="5"/>
  <c r="Y173" i="5" s="1"/>
  <c r="AB173" i="5" s="1"/>
  <c r="AF173" i="5" s="1"/>
  <c r="AJ173" i="5" s="1"/>
  <c r="AN197" i="5"/>
  <c r="AR197" i="5" s="1"/>
  <c r="AU197" i="5" s="1"/>
  <c r="S197" i="5"/>
  <c r="Y197" i="5" s="1"/>
  <c r="AB197" i="5" s="1"/>
  <c r="AF197" i="5" s="1"/>
  <c r="AJ197" i="5" s="1"/>
  <c r="AN34" i="5"/>
  <c r="AR34" i="5" s="1"/>
  <c r="AU34" i="5" s="1"/>
  <c r="BL35" i="5"/>
  <c r="BG65" i="5"/>
  <c r="S71" i="5"/>
  <c r="Y71" i="5" s="1"/>
  <c r="AB71" i="5" s="1"/>
  <c r="AF71" i="5" s="1"/>
  <c r="AJ71" i="5" s="1"/>
  <c r="AN71" i="5"/>
  <c r="AR71" i="5" s="1"/>
  <c r="AU71" i="5" s="1"/>
  <c r="Y10" i="5"/>
  <c r="AB10" i="5" s="1"/>
  <c r="AF10" i="5" s="1"/>
  <c r="AJ10" i="5" s="1"/>
  <c r="U10" i="5"/>
  <c r="S114" i="5"/>
  <c r="Y114" i="5" s="1"/>
  <c r="AB114" i="5" s="1"/>
  <c r="AF114" i="5" s="1"/>
  <c r="AJ114" i="5" s="1"/>
  <c r="AN114" i="5"/>
  <c r="AR114" i="5" s="1"/>
  <c r="AU114" i="5" s="1"/>
  <c r="S137" i="5"/>
  <c r="Y137" i="5" s="1"/>
  <c r="AB137" i="5" s="1"/>
  <c r="AF137" i="5" s="1"/>
  <c r="AJ137" i="5" s="1"/>
  <c r="AN137" i="5" s="1"/>
  <c r="AR137" i="5" s="1"/>
  <c r="AU137" i="5" s="1"/>
  <c r="AN161" i="5"/>
  <c r="AR161" i="5" s="1"/>
  <c r="AU161" i="5" s="1"/>
  <c r="S161" i="5"/>
  <c r="Y161" i="5" s="1"/>
  <c r="AB161" i="5" s="1"/>
  <c r="AF161" i="5" s="1"/>
  <c r="AJ161" i="5" s="1"/>
  <c r="AN11" i="5"/>
  <c r="AR11" i="5" s="1"/>
  <c r="AU11" i="5" s="1"/>
  <c r="BG11" i="5" s="1"/>
  <c r="Y16" i="5"/>
  <c r="AB16" i="5" s="1"/>
  <c r="AF16" i="5" s="1"/>
  <c r="AJ16" i="5" s="1"/>
  <c r="U30" i="5"/>
  <c r="U41" i="5"/>
  <c r="U48" i="5"/>
  <c r="BG70" i="5"/>
  <c r="BG76" i="5"/>
  <c r="AN76" i="5"/>
  <c r="AR76" i="5" s="1"/>
  <c r="AU76" i="5" s="1"/>
  <c r="S179" i="5"/>
  <c r="Y179" i="5" s="1"/>
  <c r="AB179" i="5" s="1"/>
  <c r="AF179" i="5" s="1"/>
  <c r="AJ179" i="5" s="1"/>
  <c r="S192" i="5"/>
  <c r="Y192" i="5" s="1"/>
  <c r="AB192" i="5" s="1"/>
  <c r="AF192" i="5" s="1"/>
  <c r="AJ192" i="5" s="1"/>
  <c r="AN192" i="5"/>
  <c r="AR192" i="5" s="1"/>
  <c r="AU192" i="5" s="1"/>
  <c r="Y220" i="5"/>
  <c r="AB220" i="5" s="1"/>
  <c r="AF220" i="5" s="1"/>
  <c r="AJ220" i="5" s="1"/>
  <c r="U220" i="5"/>
  <c r="S23" i="5"/>
  <c r="Y23" i="5" s="1"/>
  <c r="AB23" i="5" s="1"/>
  <c r="AF23" i="5" s="1"/>
  <c r="AJ23" i="5" s="1"/>
  <c r="BG88" i="5"/>
  <c r="Y100" i="5"/>
  <c r="AB100" i="5" s="1"/>
  <c r="AF100" i="5" s="1"/>
  <c r="AJ100" i="5" s="1"/>
  <c r="U100" i="5"/>
  <c r="Y130" i="5"/>
  <c r="AB130" i="5" s="1"/>
  <c r="AF130" i="5" s="1"/>
  <c r="AJ130" i="5" s="1"/>
  <c r="U130" i="5"/>
  <c r="AN160" i="5"/>
  <c r="AR160" i="5" s="1"/>
  <c r="AU160" i="5" s="1"/>
  <c r="BL161" i="5"/>
  <c r="S228" i="5"/>
  <c r="Y228" i="5" s="1"/>
  <c r="AB228" i="5" s="1"/>
  <c r="AF228" i="5" s="1"/>
  <c r="AJ228" i="5" s="1"/>
  <c r="AN228" i="5" s="1"/>
  <c r="AR228" i="5" s="1"/>
  <c r="AU228" i="5" s="1"/>
  <c r="AN17" i="5"/>
  <c r="AR17" i="5" s="1"/>
  <c r="AU17" i="5" s="1"/>
  <c r="S17" i="5"/>
  <c r="Y17" i="5" s="1"/>
  <c r="AB17" i="5" s="1"/>
  <c r="AF17" i="5" s="1"/>
  <c r="AJ17" i="5" s="1"/>
  <c r="BL23" i="5"/>
  <c r="AN28" i="5"/>
  <c r="AR28" i="5" s="1"/>
  <c r="AU28" i="5" s="1"/>
  <c r="AN36" i="5"/>
  <c r="AR36" i="5" s="1"/>
  <c r="AU36" i="5" s="1"/>
  <c r="BG36" i="5" s="1"/>
  <c r="AN88" i="5"/>
  <c r="AR88" i="5" s="1"/>
  <c r="AU88" i="5" s="1"/>
  <c r="S143" i="5"/>
  <c r="Y143" i="5" s="1"/>
  <c r="AB143" i="5" s="1"/>
  <c r="AF143" i="5" s="1"/>
  <c r="AJ143" i="5" s="1"/>
  <c r="AN143" i="5" s="1"/>
  <c r="AR143" i="5" s="1"/>
  <c r="AU143" i="5" s="1"/>
  <c r="S174" i="5"/>
  <c r="Y174" i="5" s="1"/>
  <c r="AB174" i="5" s="1"/>
  <c r="AF174" i="5" s="1"/>
  <c r="AJ174" i="5" s="1"/>
  <c r="U12" i="5"/>
  <c r="BG60" i="5"/>
  <c r="U96" i="5"/>
  <c r="BL137" i="5"/>
  <c r="AN136" i="5"/>
  <c r="AR136" i="5" s="1"/>
  <c r="AU136" i="5" s="1"/>
  <c r="S144" i="5"/>
  <c r="Y144" i="5" s="1"/>
  <c r="AB144" i="5" s="1"/>
  <c r="AF144" i="5" s="1"/>
  <c r="AJ144" i="5" s="1"/>
  <c r="BG262" i="5"/>
  <c r="S42" i="5"/>
  <c r="Y42" i="5" s="1"/>
  <c r="AB42" i="5" s="1"/>
  <c r="AF42" i="5" s="1"/>
  <c r="AJ42" i="5" s="1"/>
  <c r="AN42" i="5"/>
  <c r="AR42" i="5" s="1"/>
  <c r="AU42" i="5" s="1"/>
  <c r="BL47" i="5"/>
  <c r="AN46" i="5"/>
  <c r="AR46" i="5" s="1"/>
  <c r="AU46" i="5" s="1"/>
  <c r="S90" i="5"/>
  <c r="Y90" i="5" s="1"/>
  <c r="AB90" i="5" s="1"/>
  <c r="AF90" i="5" s="1"/>
  <c r="AJ90" i="5" s="1"/>
  <c r="AN102" i="5"/>
  <c r="AR102" i="5" s="1"/>
  <c r="AU102" i="5" s="1"/>
  <c r="BG102" i="5" s="1"/>
  <c r="U112" i="5"/>
  <c r="Y112" i="5"/>
  <c r="AB112" i="5" s="1"/>
  <c r="AF112" i="5" s="1"/>
  <c r="AJ112" i="5" s="1"/>
  <c r="AN124" i="5"/>
  <c r="AR124" i="5" s="1"/>
  <c r="AU124" i="5" s="1"/>
  <c r="BL125" i="5"/>
  <c r="BG148" i="5"/>
  <c r="U52" i="5"/>
  <c r="Y52" i="5"/>
  <c r="AB52" i="5" s="1"/>
  <c r="AF52" i="5" s="1"/>
  <c r="AJ52" i="5" s="1"/>
  <c r="S59" i="5"/>
  <c r="Y59" i="5" s="1"/>
  <c r="AB59" i="5" s="1"/>
  <c r="AF59" i="5" s="1"/>
  <c r="AJ59" i="5" s="1"/>
  <c r="AN65" i="5"/>
  <c r="AR65" i="5" s="1"/>
  <c r="AU65" i="5" s="1"/>
  <c r="AN83" i="5"/>
  <c r="AR83" i="5" s="1"/>
  <c r="AU83" i="5" s="1"/>
  <c r="BG83" i="5" s="1"/>
  <c r="AN84" i="5"/>
  <c r="AR84" i="5" s="1"/>
  <c r="AU84" i="5" s="1"/>
  <c r="BG84" i="5" s="1"/>
  <c r="S108" i="5"/>
  <c r="Y108" i="5" s="1"/>
  <c r="AB108" i="5" s="1"/>
  <c r="AF108" i="5" s="1"/>
  <c r="AJ108" i="5" s="1"/>
  <c r="Y124" i="5"/>
  <c r="AB124" i="5" s="1"/>
  <c r="AF124" i="5" s="1"/>
  <c r="AJ124" i="5" s="1"/>
  <c r="AN138" i="5"/>
  <c r="AR138" i="5" s="1"/>
  <c r="AU138" i="5" s="1"/>
  <c r="S138" i="5"/>
  <c r="Y138" i="5" s="1"/>
  <c r="AB138" i="5" s="1"/>
  <c r="AF138" i="5" s="1"/>
  <c r="AJ138" i="5" s="1"/>
  <c r="BG191" i="5"/>
  <c r="S282" i="5"/>
  <c r="Y282" i="5" s="1"/>
  <c r="AB282" i="5" s="1"/>
  <c r="AF282" i="5" s="1"/>
  <c r="AJ282" i="5" s="1"/>
  <c r="AN293" i="5"/>
  <c r="AR293" i="5" s="1"/>
  <c r="AU293" i="5" s="1"/>
  <c r="S293" i="5"/>
  <c r="Y293" i="5" s="1"/>
  <c r="AB293" i="5" s="1"/>
  <c r="AF293" i="5" s="1"/>
  <c r="AJ293" i="5" s="1"/>
  <c r="U298" i="5"/>
  <c r="Y298" i="5"/>
  <c r="AB298" i="5" s="1"/>
  <c r="AF298" i="5" s="1"/>
  <c r="AJ298" i="5" s="1"/>
  <c r="AN82" i="5"/>
  <c r="AR82" i="5" s="1"/>
  <c r="AU82" i="5" s="1"/>
  <c r="U131" i="5"/>
  <c r="BG160" i="5"/>
  <c r="AN166" i="5"/>
  <c r="AR166" i="5" s="1"/>
  <c r="AU166" i="5" s="1"/>
  <c r="AN178" i="5"/>
  <c r="AR178" i="5" s="1"/>
  <c r="AU178" i="5" s="1"/>
  <c r="BL179" i="5"/>
  <c r="U215" i="5"/>
  <c r="BG244" i="5"/>
  <c r="U125" i="5"/>
  <c r="U77" i="5"/>
  <c r="BL107" i="5"/>
  <c r="AN106" i="5"/>
  <c r="AR106" i="5" s="1"/>
  <c r="AU106" i="5" s="1"/>
  <c r="U132" i="5"/>
  <c r="S155" i="5"/>
  <c r="Y155" i="5" s="1"/>
  <c r="AB155" i="5" s="1"/>
  <c r="AF155" i="5" s="1"/>
  <c r="AJ155" i="5" s="1"/>
  <c r="S162" i="5"/>
  <c r="Y162" i="5" s="1"/>
  <c r="AB162" i="5" s="1"/>
  <c r="AF162" i="5" s="1"/>
  <c r="AJ162" i="5" s="1"/>
  <c r="AN168" i="5"/>
  <c r="AR168" i="5" s="1"/>
  <c r="AU168" i="5" s="1"/>
  <c r="AN184" i="5"/>
  <c r="AR184" i="5" s="1"/>
  <c r="AU184" i="5" s="1"/>
  <c r="S257" i="5"/>
  <c r="Y257" i="5" s="1"/>
  <c r="AB257" i="5" s="1"/>
  <c r="AF257" i="5" s="1"/>
  <c r="AJ257" i="5" s="1"/>
  <c r="S281" i="5"/>
  <c r="Y281" i="5" s="1"/>
  <c r="AB281" i="5" s="1"/>
  <c r="AF281" i="5" s="1"/>
  <c r="AJ281" i="5" s="1"/>
  <c r="AN281" i="5"/>
  <c r="AR281" i="5" s="1"/>
  <c r="AU281" i="5" s="1"/>
  <c r="Y286" i="5"/>
  <c r="AB286" i="5" s="1"/>
  <c r="AF286" i="5" s="1"/>
  <c r="AJ286" i="5" s="1"/>
  <c r="U286" i="5"/>
  <c r="S72" i="5"/>
  <c r="Y72" i="5" s="1"/>
  <c r="AB72" i="5" s="1"/>
  <c r="AF72" i="5" s="1"/>
  <c r="AJ72" i="5" s="1"/>
  <c r="AN72" i="5"/>
  <c r="AR72" i="5" s="1"/>
  <c r="AU72" i="5" s="1"/>
  <c r="U24" i="5"/>
  <c r="Y58" i="5"/>
  <c r="AB58" i="5" s="1"/>
  <c r="AF58" i="5" s="1"/>
  <c r="AJ58" i="5" s="1"/>
  <c r="U58" i="5"/>
  <c r="AN101" i="5"/>
  <c r="AR101" i="5" s="1"/>
  <c r="AU101" i="5" s="1"/>
  <c r="S101" i="5"/>
  <c r="Y101" i="5" s="1"/>
  <c r="AB101" i="5" s="1"/>
  <c r="AF101" i="5" s="1"/>
  <c r="AJ101" i="5" s="1"/>
  <c r="U156" i="5"/>
  <c r="U167" i="5"/>
  <c r="S221" i="5"/>
  <c r="Y221" i="5" s="1"/>
  <c r="AB221" i="5" s="1"/>
  <c r="AF221" i="5" s="1"/>
  <c r="AJ221" i="5" s="1"/>
  <c r="AN221" i="5"/>
  <c r="AR221" i="5" s="1"/>
  <c r="AU221" i="5" s="1"/>
  <c r="BG233" i="5"/>
  <c r="S246" i="5"/>
  <c r="Y246" i="5" s="1"/>
  <c r="AB246" i="5" s="1"/>
  <c r="AF246" i="5" s="1"/>
  <c r="AJ246" i="5" s="1"/>
  <c r="BG250" i="5"/>
  <c r="BG268" i="5"/>
  <c r="AN142" i="5"/>
  <c r="AR142" i="5" s="1"/>
  <c r="AU142" i="5" s="1"/>
  <c r="BL143" i="5"/>
  <c r="AN150" i="5"/>
  <c r="AR150" i="5" s="1"/>
  <c r="AU150" i="5" s="1"/>
  <c r="BG150" i="5" s="1"/>
  <c r="S186" i="5"/>
  <c r="Y186" i="5" s="1"/>
  <c r="AB186" i="5" s="1"/>
  <c r="AF186" i="5" s="1"/>
  <c r="AJ186" i="5" s="1"/>
  <c r="AN186" i="5"/>
  <c r="AR186" i="5" s="1"/>
  <c r="AU186" i="5" s="1"/>
  <c r="U214" i="5"/>
  <c r="Y214" i="5"/>
  <c r="AB214" i="5" s="1"/>
  <c r="AF214" i="5" s="1"/>
  <c r="AJ214" i="5" s="1"/>
  <c r="BL275" i="5"/>
  <c r="AN274" i="5"/>
  <c r="AR274" i="5" s="1"/>
  <c r="AU274" i="5" s="1"/>
  <c r="S306" i="5"/>
  <c r="Y306" i="5" s="1"/>
  <c r="AB306" i="5" s="1"/>
  <c r="AF306" i="5" s="1"/>
  <c r="AJ306" i="5" s="1"/>
  <c r="AN306" i="5"/>
  <c r="AR306" i="5" s="1"/>
  <c r="AU306" i="5" s="1"/>
  <c r="U35" i="5"/>
  <c r="U89" i="5"/>
  <c r="U119" i="5"/>
  <c r="BL119" i="5"/>
  <c r="BG136" i="5"/>
  <c r="U210" i="5"/>
  <c r="Y172" i="5"/>
  <c r="AB172" i="5" s="1"/>
  <c r="AF172" i="5" s="1"/>
  <c r="AJ172" i="5" s="1"/>
  <c r="U172" i="5"/>
  <c r="U222" i="5"/>
  <c r="S240" i="5"/>
  <c r="Y240" i="5" s="1"/>
  <c r="AB240" i="5" s="1"/>
  <c r="AF240" i="5" s="1"/>
  <c r="AJ240" i="5" s="1"/>
  <c r="AN240" i="5" s="1"/>
  <c r="AR240" i="5" s="1"/>
  <c r="AU240" i="5" s="1"/>
  <c r="AN196" i="5"/>
  <c r="AR196" i="5" s="1"/>
  <c r="AU196" i="5" s="1"/>
  <c r="BL197" i="5"/>
  <c r="S203" i="5"/>
  <c r="Y203" i="5" s="1"/>
  <c r="AB203" i="5" s="1"/>
  <c r="AF203" i="5" s="1"/>
  <c r="AJ203" i="5" s="1"/>
  <c r="AN203" i="5" s="1"/>
  <c r="AR203" i="5" s="1"/>
  <c r="AU203" i="5" s="1"/>
  <c r="AN252" i="5"/>
  <c r="AR252" i="5" s="1"/>
  <c r="AU252" i="5" s="1"/>
  <c r="BG252" i="5" s="1"/>
  <c r="S288" i="5"/>
  <c r="Y288" i="5" s="1"/>
  <c r="AB288" i="5" s="1"/>
  <c r="AF288" i="5" s="1"/>
  <c r="AJ288" i="5" s="1"/>
  <c r="AN288" i="5"/>
  <c r="AR288" i="5" s="1"/>
  <c r="AU288" i="5" s="1"/>
  <c r="U120" i="5"/>
  <c r="U180" i="5"/>
  <c r="Y190" i="5"/>
  <c r="AB190" i="5" s="1"/>
  <c r="AF190" i="5" s="1"/>
  <c r="AJ190" i="5" s="1"/>
  <c r="U190" i="5"/>
  <c r="BG196" i="5"/>
  <c r="BG226" i="5"/>
  <c r="AN232" i="5"/>
  <c r="AR232" i="5" s="1"/>
  <c r="AU232" i="5" s="1"/>
  <c r="BG232" i="5"/>
  <c r="U239" i="5"/>
  <c r="AN244" i="5"/>
  <c r="AR244" i="5" s="1"/>
  <c r="AU244" i="5" s="1"/>
  <c r="BL245" i="5"/>
  <c r="S251" i="5"/>
  <c r="Y251" i="5" s="1"/>
  <c r="AB251" i="5" s="1"/>
  <c r="AF251" i="5" s="1"/>
  <c r="AJ251" i="5" s="1"/>
  <c r="AN251" i="5"/>
  <c r="AR251" i="5" s="1"/>
  <c r="AU251" i="5" s="1"/>
  <c r="S269" i="5"/>
  <c r="Y269" i="5" s="1"/>
  <c r="AB269" i="5" s="1"/>
  <c r="AF269" i="5" s="1"/>
  <c r="AJ269" i="5" s="1"/>
  <c r="AN269" i="5"/>
  <c r="AR269" i="5" s="1"/>
  <c r="AU269" i="5" s="1"/>
  <c r="AN299" i="5"/>
  <c r="AR299" i="5" s="1"/>
  <c r="AU299" i="5" s="1"/>
  <c r="BG299" i="5" s="1"/>
  <c r="U113" i="5"/>
  <c r="BL149" i="5"/>
  <c r="AN148" i="5"/>
  <c r="AR148" i="5" s="1"/>
  <c r="AU148" i="5" s="1"/>
  <c r="U185" i="5"/>
  <c r="BG184" i="5"/>
  <c r="U245" i="5"/>
  <c r="AN292" i="5"/>
  <c r="AR292" i="5" s="1"/>
  <c r="AU292" i="5" s="1"/>
  <c r="BL293" i="5"/>
  <c r="U149" i="5"/>
  <c r="U198" i="5"/>
  <c r="BL227" i="5"/>
  <c r="AN226" i="5"/>
  <c r="AR226" i="5" s="1"/>
  <c r="AU226" i="5" s="1"/>
  <c r="U270" i="5"/>
  <c r="S275" i="5"/>
  <c r="Y275" i="5" s="1"/>
  <c r="AB275" i="5" s="1"/>
  <c r="AF275" i="5" s="1"/>
  <c r="AJ275" i="5" s="1"/>
  <c r="AN275" i="5"/>
  <c r="AR275" i="5" s="1"/>
  <c r="AU275" i="5" s="1"/>
  <c r="S204" i="5"/>
  <c r="Y204" i="5" s="1"/>
  <c r="AB204" i="5" s="1"/>
  <c r="AF204" i="5" s="1"/>
  <c r="AJ204" i="5" s="1"/>
  <c r="Y238" i="5"/>
  <c r="AB238" i="5" s="1"/>
  <c r="AF238" i="5" s="1"/>
  <c r="AJ238" i="5" s="1"/>
  <c r="U238" i="5"/>
  <c r="AN250" i="5"/>
  <c r="AR250" i="5" s="1"/>
  <c r="AU250" i="5" s="1"/>
  <c r="BG292" i="5"/>
  <c r="U154" i="5"/>
  <c r="AN191" i="5"/>
  <c r="AR191" i="5" s="1"/>
  <c r="AU191" i="5" s="1"/>
  <c r="AN202" i="5"/>
  <c r="AR202" i="5" s="1"/>
  <c r="AU202" i="5" s="1"/>
  <c r="BG258" i="5"/>
  <c r="AN280" i="5"/>
  <c r="AR280" i="5" s="1"/>
  <c r="AU280" i="5" s="1"/>
  <c r="BG280" i="5"/>
  <c r="U216" i="5"/>
  <c r="U227" i="5"/>
  <c r="BL251" i="5"/>
  <c r="U264" i="5"/>
  <c r="U234" i="5"/>
  <c r="AN262" i="5"/>
  <c r="AR262" i="5" s="1"/>
  <c r="AU262" i="5" s="1"/>
  <c r="BL263" i="5"/>
  <c r="BL269" i="5"/>
  <c r="AN268" i="5"/>
  <c r="AR268" i="5" s="1"/>
  <c r="AU268" i="5" s="1"/>
  <c r="S276" i="5"/>
  <c r="Y276" i="5" s="1"/>
  <c r="AB276" i="5" s="1"/>
  <c r="AF276" i="5" s="1"/>
  <c r="AJ276" i="5" s="1"/>
  <c r="AN276" i="5"/>
  <c r="AR276" i="5" s="1"/>
  <c r="AU276" i="5" s="1"/>
  <c r="U287" i="5"/>
  <c r="U294" i="5"/>
  <c r="U305" i="5"/>
  <c r="BG304" i="5"/>
  <c r="U209" i="5"/>
  <c r="AN300" i="5"/>
  <c r="AR300" i="5" s="1"/>
  <c r="AU300" i="5" s="1"/>
  <c r="BG300" i="5" s="1"/>
  <c r="BG28" i="4"/>
  <c r="BG40" i="4"/>
  <c r="BG166" i="4"/>
  <c r="AN166" i="4"/>
  <c r="AR166" i="4" s="1"/>
  <c r="AU166" i="4" s="1"/>
  <c r="S54" i="4"/>
  <c r="Y54" i="4" s="1"/>
  <c r="AB54" i="4" s="1"/>
  <c r="AF54" i="4" s="1"/>
  <c r="AJ54" i="4" s="1"/>
  <c r="AN54" i="4" s="1"/>
  <c r="AR54" i="4" s="1"/>
  <c r="AU54" i="4" s="1"/>
  <c r="S29" i="4"/>
  <c r="Y29" i="4" s="1"/>
  <c r="AB29" i="4" s="1"/>
  <c r="AF29" i="4" s="1"/>
  <c r="AJ29" i="4" s="1"/>
  <c r="BG10" i="4"/>
  <c r="BV12" i="4"/>
  <c r="BG22" i="4"/>
  <c r="BG18" i="4"/>
  <c r="AN18" i="4"/>
  <c r="AR18" i="4" s="1"/>
  <c r="AU18" i="4" s="1"/>
  <c r="BG11" i="4"/>
  <c r="BG95" i="4"/>
  <c r="S30" i="4"/>
  <c r="Y30" i="4" s="1"/>
  <c r="AB30" i="4" s="1"/>
  <c r="AF30" i="4" s="1"/>
  <c r="AJ30" i="4" s="1"/>
  <c r="AN30" i="4" s="1"/>
  <c r="AR30" i="4" s="1"/>
  <c r="AU30" i="4" s="1"/>
  <c r="BG77" i="4"/>
  <c r="BG238" i="4"/>
  <c r="S17" i="4"/>
  <c r="Y17" i="4" s="1"/>
  <c r="AB17" i="4" s="1"/>
  <c r="AF17" i="4" s="1"/>
  <c r="AJ17" i="4" s="1"/>
  <c r="BG136" i="4"/>
  <c r="S203" i="4"/>
  <c r="Y203" i="4" s="1"/>
  <c r="AB203" i="4" s="1"/>
  <c r="AF203" i="4" s="1"/>
  <c r="AJ203" i="4" s="1"/>
  <c r="AN203" i="4" s="1"/>
  <c r="AR203" i="4" s="1"/>
  <c r="AU203" i="4" s="1"/>
  <c r="BG64" i="4"/>
  <c r="BG106" i="4"/>
  <c r="U114" i="4"/>
  <c r="U124" i="4"/>
  <c r="U131" i="4"/>
  <c r="AN155" i="4"/>
  <c r="AR155" i="4" s="1"/>
  <c r="AU155" i="4" s="1"/>
  <c r="S155" i="4"/>
  <c r="Y155" i="4" s="1"/>
  <c r="AB155" i="4" s="1"/>
  <c r="AF155" i="4" s="1"/>
  <c r="AJ155" i="4" s="1"/>
  <c r="BG96" i="4"/>
  <c r="AN136" i="4"/>
  <c r="AR136" i="4" s="1"/>
  <c r="AU136" i="4" s="1"/>
  <c r="BL137" i="4"/>
  <c r="BG208" i="4"/>
  <c r="AN208" i="4"/>
  <c r="AR208" i="4" s="1"/>
  <c r="AU208" i="4" s="1"/>
  <c r="BG286" i="4"/>
  <c r="AN42" i="4"/>
  <c r="AR42" i="4" s="1"/>
  <c r="AU42" i="4" s="1"/>
  <c r="S42" i="4"/>
  <c r="Y42" i="4" s="1"/>
  <c r="AB42" i="4" s="1"/>
  <c r="AF42" i="4" s="1"/>
  <c r="AJ42" i="4" s="1"/>
  <c r="BG124" i="4"/>
  <c r="U12" i="4"/>
  <c r="AN16" i="4"/>
  <c r="AR16" i="4" s="1"/>
  <c r="AU16" i="4" s="1"/>
  <c r="AN36" i="4"/>
  <c r="AR36" i="4" s="1"/>
  <c r="AU36" i="4" s="1"/>
  <c r="BG36" i="4" s="1"/>
  <c r="BG46" i="4"/>
  <c r="BL77" i="4"/>
  <c r="AN76" i="4"/>
  <c r="AR76" i="4" s="1"/>
  <c r="AU76" i="4" s="1"/>
  <c r="AN84" i="4"/>
  <c r="AR84" i="4" s="1"/>
  <c r="AU84" i="4" s="1"/>
  <c r="S84" i="4"/>
  <c r="Y84" i="4" s="1"/>
  <c r="AB84" i="4" s="1"/>
  <c r="AF84" i="4" s="1"/>
  <c r="AJ84" i="4" s="1"/>
  <c r="U113" i="4"/>
  <c r="AN161" i="4"/>
  <c r="AR161" i="4" s="1"/>
  <c r="AU161" i="4" s="1"/>
  <c r="S161" i="4"/>
  <c r="Y161" i="4" s="1"/>
  <c r="AB161" i="4" s="1"/>
  <c r="AF161" i="4" s="1"/>
  <c r="AJ161" i="4" s="1"/>
  <c r="BG34" i="4"/>
  <c r="S66" i="4"/>
  <c r="Y66" i="4" s="1"/>
  <c r="AB66" i="4" s="1"/>
  <c r="AF66" i="4" s="1"/>
  <c r="AJ66" i="4" s="1"/>
  <c r="BG100" i="4"/>
  <c r="BG16" i="4"/>
  <c r="AN34" i="4"/>
  <c r="AR34" i="4" s="1"/>
  <c r="AU34" i="4" s="1"/>
  <c r="S47" i="4"/>
  <c r="Y47" i="4" s="1"/>
  <c r="AB47" i="4" s="1"/>
  <c r="AF47" i="4" s="1"/>
  <c r="AJ47" i="4" s="1"/>
  <c r="AN47" i="4" s="1"/>
  <c r="AR47" i="4" s="1"/>
  <c r="AU47" i="4" s="1"/>
  <c r="AN48" i="4"/>
  <c r="AR48" i="4" s="1"/>
  <c r="AU48" i="4" s="1"/>
  <c r="BG48" i="4" s="1"/>
  <c r="S83" i="4"/>
  <c r="Y83" i="4" s="1"/>
  <c r="AB83" i="4" s="1"/>
  <c r="AF83" i="4" s="1"/>
  <c r="AJ83" i="4" s="1"/>
  <c r="U22" i="4"/>
  <c r="U132" i="4"/>
  <c r="AN41" i="4"/>
  <c r="AR41" i="4" s="1"/>
  <c r="AU41" i="4" s="1"/>
  <c r="BG41" i="4" s="1"/>
  <c r="S53" i="4"/>
  <c r="Y53" i="4" s="1"/>
  <c r="AB53" i="4" s="1"/>
  <c r="AF53" i="4" s="1"/>
  <c r="AJ53" i="4" s="1"/>
  <c r="BG52" i="4"/>
  <c r="S101" i="4"/>
  <c r="Y101" i="4" s="1"/>
  <c r="AB101" i="4" s="1"/>
  <c r="AF101" i="4" s="1"/>
  <c r="AJ101" i="4" s="1"/>
  <c r="AN101" i="4" s="1"/>
  <c r="AR101" i="4" s="1"/>
  <c r="AU101" i="4" s="1"/>
  <c r="BG144" i="4"/>
  <c r="BG204" i="4"/>
  <c r="AN11" i="4"/>
  <c r="AR11" i="4" s="1"/>
  <c r="AU11" i="4" s="1"/>
  <c r="S72" i="4"/>
  <c r="Y72" i="4" s="1"/>
  <c r="AB72" i="4" s="1"/>
  <c r="AF72" i="4" s="1"/>
  <c r="AJ72" i="4" s="1"/>
  <c r="AN72" i="4"/>
  <c r="AR72" i="4" s="1"/>
  <c r="AU72" i="4" s="1"/>
  <c r="S59" i="4"/>
  <c r="Y59" i="4" s="1"/>
  <c r="AB59" i="4" s="1"/>
  <c r="AF59" i="4" s="1"/>
  <c r="AJ59" i="4" s="1"/>
  <c r="AN24" i="4"/>
  <c r="AR24" i="4" s="1"/>
  <c r="AU24" i="4" s="1"/>
  <c r="BG24" i="4" s="1"/>
  <c r="U35" i="4"/>
  <c r="BG112" i="4"/>
  <c r="AN112" i="4"/>
  <c r="AR112" i="4" s="1"/>
  <c r="AU112" i="4" s="1"/>
  <c r="BG130" i="4"/>
  <c r="S168" i="4"/>
  <c r="Y168" i="4" s="1"/>
  <c r="AB168" i="4" s="1"/>
  <c r="AF168" i="4" s="1"/>
  <c r="AJ168" i="4" s="1"/>
  <c r="U64" i="4"/>
  <c r="AN107" i="4"/>
  <c r="AR107" i="4" s="1"/>
  <c r="AU107" i="4" s="1"/>
  <c r="BG107" i="4" s="1"/>
  <c r="U120" i="4"/>
  <c r="U137" i="4"/>
  <c r="Y154" i="4"/>
  <c r="AB154" i="4" s="1"/>
  <c r="AF154" i="4" s="1"/>
  <c r="AJ154" i="4" s="1"/>
  <c r="U154" i="4"/>
  <c r="S162" i="4"/>
  <c r="Y162" i="4" s="1"/>
  <c r="AB162" i="4" s="1"/>
  <c r="AF162" i="4" s="1"/>
  <c r="AJ162" i="4" s="1"/>
  <c r="U174" i="4"/>
  <c r="U179" i="4"/>
  <c r="S197" i="4"/>
  <c r="Y197" i="4" s="1"/>
  <c r="AB197" i="4" s="1"/>
  <c r="AF197" i="4" s="1"/>
  <c r="AJ197" i="4" s="1"/>
  <c r="S216" i="4"/>
  <c r="Y216" i="4" s="1"/>
  <c r="AB216" i="4" s="1"/>
  <c r="AF216" i="4" s="1"/>
  <c r="AJ216" i="4" s="1"/>
  <c r="AN216" i="4"/>
  <c r="AR216" i="4" s="1"/>
  <c r="AU216" i="4" s="1"/>
  <c r="BL269" i="4"/>
  <c r="AN268" i="4"/>
  <c r="AR268" i="4" s="1"/>
  <c r="AU268" i="4" s="1"/>
  <c r="BG280" i="4"/>
  <c r="AN280" i="4"/>
  <c r="AR280" i="4" s="1"/>
  <c r="AU280" i="4" s="1"/>
  <c r="BG184" i="4"/>
  <c r="BL203" i="4"/>
  <c r="AN202" i="4"/>
  <c r="AR202" i="4" s="1"/>
  <c r="AU202" i="4" s="1"/>
  <c r="Y262" i="4"/>
  <c r="AB262" i="4" s="1"/>
  <c r="AF262" i="4" s="1"/>
  <c r="AJ262" i="4" s="1"/>
  <c r="U262" i="4"/>
  <c r="U23" i="4"/>
  <c r="AN130" i="4"/>
  <c r="AR130" i="4" s="1"/>
  <c r="AU130" i="4" s="1"/>
  <c r="BG250" i="4"/>
  <c r="U10" i="4"/>
  <c r="Y58" i="4"/>
  <c r="AB58" i="4" s="1"/>
  <c r="AF58" i="4" s="1"/>
  <c r="AJ58" i="4" s="1"/>
  <c r="U58" i="4"/>
  <c r="U28" i="4"/>
  <c r="AN82" i="4"/>
  <c r="AR82" i="4" s="1"/>
  <c r="AU82" i="4" s="1"/>
  <c r="U94" i="4"/>
  <c r="Y94" i="4"/>
  <c r="AB94" i="4" s="1"/>
  <c r="AF94" i="4" s="1"/>
  <c r="AJ94" i="4" s="1"/>
  <c r="AN96" i="4"/>
  <c r="AR96" i="4" s="1"/>
  <c r="AU96" i="4" s="1"/>
  <c r="Y118" i="4"/>
  <c r="AB118" i="4" s="1"/>
  <c r="AF118" i="4" s="1"/>
  <c r="AJ118" i="4" s="1"/>
  <c r="U118" i="4"/>
  <c r="S125" i="4"/>
  <c r="Y125" i="4" s="1"/>
  <c r="AB125" i="4" s="1"/>
  <c r="AF125" i="4" s="1"/>
  <c r="AJ125" i="4" s="1"/>
  <c r="AN125" i="4" s="1"/>
  <c r="AR125" i="4" s="1"/>
  <c r="AU125" i="4" s="1"/>
  <c r="U90" i="4"/>
  <c r="S65" i="4"/>
  <c r="Y65" i="4" s="1"/>
  <c r="AB65" i="4" s="1"/>
  <c r="AF65" i="4" s="1"/>
  <c r="AJ65" i="4" s="1"/>
  <c r="AN65" i="4"/>
  <c r="AR65" i="4" s="1"/>
  <c r="AU65" i="4" s="1"/>
  <c r="S102" i="4"/>
  <c r="Y102" i="4" s="1"/>
  <c r="AB102" i="4" s="1"/>
  <c r="AF102" i="4" s="1"/>
  <c r="AJ102" i="4" s="1"/>
  <c r="U184" i="4"/>
  <c r="S210" i="4"/>
  <c r="Y210" i="4" s="1"/>
  <c r="AB210" i="4" s="1"/>
  <c r="AF210" i="4" s="1"/>
  <c r="AJ210" i="4" s="1"/>
  <c r="AN210" i="4" s="1"/>
  <c r="AR210" i="4" s="1"/>
  <c r="AU210" i="4" s="1"/>
  <c r="Y244" i="4"/>
  <c r="AB244" i="4" s="1"/>
  <c r="AF244" i="4" s="1"/>
  <c r="AJ244" i="4" s="1"/>
  <c r="U244" i="4"/>
  <c r="AN40" i="4"/>
  <c r="AR40" i="4" s="1"/>
  <c r="AU40" i="4" s="1"/>
  <c r="AN70" i="4"/>
  <c r="AR70" i="4" s="1"/>
  <c r="AU70" i="4" s="1"/>
  <c r="AN77" i="4"/>
  <c r="AR77" i="4" s="1"/>
  <c r="AU77" i="4" s="1"/>
  <c r="BG82" i="4"/>
  <c r="S108" i="4"/>
  <c r="Y108" i="4" s="1"/>
  <c r="AB108" i="4" s="1"/>
  <c r="AF108" i="4" s="1"/>
  <c r="AJ108" i="4" s="1"/>
  <c r="AN108" i="4" s="1"/>
  <c r="AR108" i="4" s="1"/>
  <c r="AU108" i="4" s="1"/>
  <c r="S126" i="4"/>
  <c r="Y126" i="4" s="1"/>
  <c r="AB126" i="4" s="1"/>
  <c r="AF126" i="4" s="1"/>
  <c r="AJ126" i="4" s="1"/>
  <c r="U149" i="4"/>
  <c r="Y214" i="4"/>
  <c r="AB214" i="4" s="1"/>
  <c r="AF214" i="4" s="1"/>
  <c r="AJ214" i="4" s="1"/>
  <c r="U214" i="4"/>
  <c r="S306" i="4"/>
  <c r="Y306" i="4" s="1"/>
  <c r="AB306" i="4" s="1"/>
  <c r="AF306" i="4" s="1"/>
  <c r="AJ306" i="4" s="1"/>
  <c r="S305" i="4"/>
  <c r="Y305" i="4" s="1"/>
  <c r="AB305" i="4" s="1"/>
  <c r="AF305" i="4" s="1"/>
  <c r="AJ305" i="4" s="1"/>
  <c r="AN305" i="4"/>
  <c r="AR305" i="4" s="1"/>
  <c r="AU305" i="4" s="1"/>
  <c r="U60" i="4"/>
  <c r="AN95" i="4"/>
  <c r="AR95" i="4" s="1"/>
  <c r="AU95" i="4" s="1"/>
  <c r="BL107" i="4"/>
  <c r="AN106" i="4"/>
  <c r="AR106" i="4" s="1"/>
  <c r="AU106" i="4" s="1"/>
  <c r="U119" i="4"/>
  <c r="BG142" i="4"/>
  <c r="BG160" i="4"/>
  <c r="AN227" i="4"/>
  <c r="AR227" i="4" s="1"/>
  <c r="AU227" i="4" s="1"/>
  <c r="BG227" i="4" s="1"/>
  <c r="S245" i="4"/>
  <c r="Y245" i="4" s="1"/>
  <c r="AB245" i="4" s="1"/>
  <c r="AF245" i="4" s="1"/>
  <c r="AJ245" i="4" s="1"/>
  <c r="BG274" i="4"/>
  <c r="U89" i="4"/>
  <c r="AN142" i="4"/>
  <c r="AR142" i="4" s="1"/>
  <c r="AU142" i="4" s="1"/>
  <c r="Y148" i="4"/>
  <c r="AB148" i="4" s="1"/>
  <c r="AF148" i="4" s="1"/>
  <c r="AJ148" i="4" s="1"/>
  <c r="U148" i="4"/>
  <c r="U167" i="4"/>
  <c r="U191" i="4"/>
  <c r="BG190" i="4"/>
  <c r="BG268" i="4"/>
  <c r="U71" i="4"/>
  <c r="S186" i="4"/>
  <c r="Y186" i="4" s="1"/>
  <c r="AB186" i="4" s="1"/>
  <c r="AF186" i="4" s="1"/>
  <c r="AJ186" i="4" s="1"/>
  <c r="AN186" i="4"/>
  <c r="AR186" i="4" s="1"/>
  <c r="AU186" i="4" s="1"/>
  <c r="U226" i="4"/>
  <c r="Y226" i="4"/>
  <c r="AB226" i="4" s="1"/>
  <c r="AF226" i="4" s="1"/>
  <c r="AJ226" i="4" s="1"/>
  <c r="U257" i="4"/>
  <c r="U78" i="4"/>
  <c r="AN100" i="4"/>
  <c r="AR100" i="4" s="1"/>
  <c r="AU100" i="4" s="1"/>
  <c r="BL101" i="4"/>
  <c r="U138" i="4"/>
  <c r="Y178" i="4"/>
  <c r="AB178" i="4" s="1"/>
  <c r="AF178" i="4" s="1"/>
  <c r="AJ178" i="4" s="1"/>
  <c r="U178" i="4"/>
  <c r="U198" i="4"/>
  <c r="BG232" i="4"/>
  <c r="U264" i="4"/>
  <c r="AN274" i="4"/>
  <c r="AR274" i="4" s="1"/>
  <c r="AU274" i="4" s="1"/>
  <c r="BG202" i="4"/>
  <c r="AN204" i="4"/>
  <c r="AR204" i="4" s="1"/>
  <c r="AU204" i="4" s="1"/>
  <c r="BL221" i="4"/>
  <c r="AN220" i="4"/>
  <c r="AR220" i="4" s="1"/>
  <c r="AU220" i="4" s="1"/>
  <c r="AN251" i="4"/>
  <c r="AR251" i="4" s="1"/>
  <c r="AU251" i="4" s="1"/>
  <c r="S251" i="4"/>
  <c r="Y251" i="4" s="1"/>
  <c r="AB251" i="4" s="1"/>
  <c r="AF251" i="4" s="1"/>
  <c r="AJ251" i="4" s="1"/>
  <c r="BG256" i="4"/>
  <c r="AN256" i="4"/>
  <c r="AR256" i="4" s="1"/>
  <c r="AU256" i="4" s="1"/>
  <c r="S275" i="4"/>
  <c r="Y275" i="4" s="1"/>
  <c r="AB275" i="4" s="1"/>
  <c r="AF275" i="4" s="1"/>
  <c r="AJ275" i="4" s="1"/>
  <c r="AN275" i="4" s="1"/>
  <c r="AR275" i="4" s="1"/>
  <c r="AU275" i="4" s="1"/>
  <c r="S282" i="4"/>
  <c r="Y282" i="4" s="1"/>
  <c r="AB282" i="4" s="1"/>
  <c r="AF282" i="4" s="1"/>
  <c r="AJ282" i="4" s="1"/>
  <c r="AN282" i="4"/>
  <c r="AR282" i="4" s="1"/>
  <c r="AU282" i="4" s="1"/>
  <c r="AN293" i="4"/>
  <c r="AR293" i="4" s="1"/>
  <c r="AU293" i="4" s="1"/>
  <c r="S293" i="4"/>
  <c r="Y293" i="4" s="1"/>
  <c r="AB293" i="4" s="1"/>
  <c r="AF293" i="4" s="1"/>
  <c r="AJ293" i="4" s="1"/>
  <c r="U300" i="4"/>
  <c r="S299" i="4"/>
  <c r="Y299" i="4" s="1"/>
  <c r="AB299" i="4" s="1"/>
  <c r="AF299" i="4" s="1"/>
  <c r="AJ299" i="4" s="1"/>
  <c r="U143" i="4"/>
  <c r="U150" i="4"/>
  <c r="Y172" i="4"/>
  <c r="AB172" i="4" s="1"/>
  <c r="AF172" i="4" s="1"/>
  <c r="AJ172" i="4" s="1"/>
  <c r="U172" i="4"/>
  <c r="U180" i="4"/>
  <c r="AN232" i="4"/>
  <c r="AR232" i="4" s="1"/>
  <c r="AU232" i="4" s="1"/>
  <c r="BL251" i="4"/>
  <c r="AN250" i="4"/>
  <c r="AR250" i="4" s="1"/>
  <c r="AU250" i="4" s="1"/>
  <c r="U156" i="4"/>
  <c r="U173" i="4"/>
  <c r="BG220" i="4"/>
  <c r="U239" i="4"/>
  <c r="BG287" i="4"/>
  <c r="BG304" i="4"/>
  <c r="AN304" i="4"/>
  <c r="AR304" i="4" s="1"/>
  <c r="AU304" i="4" s="1"/>
  <c r="Y196" i="4"/>
  <c r="AB196" i="4" s="1"/>
  <c r="AF196" i="4" s="1"/>
  <c r="AJ196" i="4" s="1"/>
  <c r="U196" i="4"/>
  <c r="U209" i="4"/>
  <c r="S252" i="4"/>
  <c r="Y252" i="4" s="1"/>
  <c r="AB252" i="4" s="1"/>
  <c r="AF252" i="4" s="1"/>
  <c r="AJ252" i="4" s="1"/>
  <c r="AN258" i="4"/>
  <c r="AR258" i="4" s="1"/>
  <c r="AU258" i="4" s="1"/>
  <c r="S258" i="4"/>
  <c r="Y258" i="4" s="1"/>
  <c r="AB258" i="4" s="1"/>
  <c r="AF258" i="4" s="1"/>
  <c r="AJ258" i="4" s="1"/>
  <c r="U294" i="4"/>
  <c r="BG234" i="4"/>
  <c r="BG240" i="4"/>
  <c r="BL299" i="4"/>
  <c r="AN298" i="4"/>
  <c r="AR298" i="4" s="1"/>
  <c r="AU298" i="4" s="1"/>
  <c r="U192" i="4"/>
  <c r="U246" i="4"/>
  <c r="U263" i="4"/>
  <c r="AN190" i="4"/>
  <c r="AR190" i="4" s="1"/>
  <c r="AU190" i="4" s="1"/>
  <c r="U221" i="4"/>
  <c r="U228" i="4"/>
  <c r="U233" i="4"/>
  <c r="Y292" i="4"/>
  <c r="AB292" i="4" s="1"/>
  <c r="AF292" i="4" s="1"/>
  <c r="AJ292" i="4" s="1"/>
  <c r="U292" i="4"/>
  <c r="U185" i="4"/>
  <c r="U215" i="4"/>
  <c r="U222" i="4"/>
  <c r="AN238" i="4"/>
  <c r="AR238" i="4" s="1"/>
  <c r="AU238" i="4" s="1"/>
  <c r="U269" i="4"/>
  <c r="U276" i="4"/>
  <c r="U281" i="4"/>
  <c r="U288" i="4"/>
  <c r="U270" i="4"/>
  <c r="AN286" i="4"/>
  <c r="AR286" i="4" s="1"/>
  <c r="AU286" i="4" s="1"/>
  <c r="AN172" i="6" l="1"/>
  <c r="AR172" i="6" s="1"/>
  <c r="AU172" i="6" s="1"/>
  <c r="BL173" i="6"/>
  <c r="AN114" i="6"/>
  <c r="AR114" i="6" s="1"/>
  <c r="AU114" i="6" s="1"/>
  <c r="S114" i="6"/>
  <c r="Y114" i="6" s="1"/>
  <c r="AB114" i="6" s="1"/>
  <c r="AF114" i="6" s="1"/>
  <c r="AJ114" i="6" s="1"/>
  <c r="S173" i="6"/>
  <c r="Y173" i="6" s="1"/>
  <c r="AB173" i="6" s="1"/>
  <c r="AF173" i="6" s="1"/>
  <c r="AJ173" i="6" s="1"/>
  <c r="S42" i="6"/>
  <c r="Y42" i="6" s="1"/>
  <c r="AB42" i="6" s="1"/>
  <c r="AF42" i="6" s="1"/>
  <c r="AJ42" i="6" s="1"/>
  <c r="S276" i="6"/>
  <c r="Y276" i="6" s="1"/>
  <c r="AB276" i="6" s="1"/>
  <c r="AF276" i="6" s="1"/>
  <c r="AJ276" i="6" s="1"/>
  <c r="BG142" i="6"/>
  <c r="S35" i="6"/>
  <c r="Y35" i="6" s="1"/>
  <c r="AB35" i="6" s="1"/>
  <c r="AF35" i="6" s="1"/>
  <c r="AJ35" i="6" s="1"/>
  <c r="AN35" i="6" s="1"/>
  <c r="AR35" i="6" s="1"/>
  <c r="AU35" i="6" s="1"/>
  <c r="BG131" i="6"/>
  <c r="BG137" i="6"/>
  <c r="BG221" i="6"/>
  <c r="BG234" i="6"/>
  <c r="BG168" i="6"/>
  <c r="S23" i="6"/>
  <c r="Y23" i="6" s="1"/>
  <c r="AB23" i="6" s="1"/>
  <c r="AF23" i="6" s="1"/>
  <c r="AJ23" i="6" s="1"/>
  <c r="AN23" i="6"/>
  <c r="AR23" i="6" s="1"/>
  <c r="AU23" i="6" s="1"/>
  <c r="BG162" i="6"/>
  <c r="BG24" i="6"/>
  <c r="BG77" i="6"/>
  <c r="BG101" i="6"/>
  <c r="BV12" i="6"/>
  <c r="BG28" i="6"/>
  <c r="BG90" i="6"/>
  <c r="S174" i="6"/>
  <c r="Y174" i="6" s="1"/>
  <c r="AB174" i="6" s="1"/>
  <c r="AF174" i="6" s="1"/>
  <c r="AJ174" i="6" s="1"/>
  <c r="AN174" i="6" s="1"/>
  <c r="AR174" i="6" s="1"/>
  <c r="AU174" i="6" s="1"/>
  <c r="BG16" i="6"/>
  <c r="BS12" i="6"/>
  <c r="BG214" i="6"/>
  <c r="BG172" i="6"/>
  <c r="AN263" i="6"/>
  <c r="AR263" i="6" s="1"/>
  <c r="AU263" i="6" s="1"/>
  <c r="BG263" i="6" s="1"/>
  <c r="S65" i="6"/>
  <c r="Y65" i="6" s="1"/>
  <c r="AB65" i="6" s="1"/>
  <c r="AF65" i="6" s="1"/>
  <c r="AJ65" i="6" s="1"/>
  <c r="BG29" i="6"/>
  <c r="BL263" i="6"/>
  <c r="AN262" i="6"/>
  <c r="AR262" i="6" s="1"/>
  <c r="AU262" i="6" s="1"/>
  <c r="S125" i="6"/>
  <c r="Y125" i="6" s="1"/>
  <c r="AB125" i="6" s="1"/>
  <c r="AF125" i="6" s="1"/>
  <c r="AJ125" i="6" s="1"/>
  <c r="AN125" i="6"/>
  <c r="AR125" i="6" s="1"/>
  <c r="AU125" i="6" s="1"/>
  <c r="S228" i="6"/>
  <c r="Y228" i="6" s="1"/>
  <c r="AB228" i="6" s="1"/>
  <c r="AF228" i="6" s="1"/>
  <c r="AJ228" i="6" s="1"/>
  <c r="BG262" i="6"/>
  <c r="S293" i="6"/>
  <c r="Y293" i="6" s="1"/>
  <c r="AB293" i="6" s="1"/>
  <c r="AF293" i="6" s="1"/>
  <c r="AJ293" i="6" s="1"/>
  <c r="AN293" i="6" s="1"/>
  <c r="AR293" i="6" s="1"/>
  <c r="AU293" i="6" s="1"/>
  <c r="AN239" i="6"/>
  <c r="AR239" i="6" s="1"/>
  <c r="AU239" i="6" s="1"/>
  <c r="S239" i="6"/>
  <c r="Y239" i="6" s="1"/>
  <c r="AB239" i="6" s="1"/>
  <c r="AF239" i="6" s="1"/>
  <c r="AJ239" i="6" s="1"/>
  <c r="AN244" i="6"/>
  <c r="AR244" i="6" s="1"/>
  <c r="AU244" i="6" s="1"/>
  <c r="BL245" i="6"/>
  <c r="AN221" i="6"/>
  <c r="AR221" i="6" s="1"/>
  <c r="AU221" i="6" s="1"/>
  <c r="BG40" i="6"/>
  <c r="AN270" i="6"/>
  <c r="AR270" i="6" s="1"/>
  <c r="AU270" i="6" s="1"/>
  <c r="S270" i="6"/>
  <c r="Y270" i="6" s="1"/>
  <c r="AB270" i="6" s="1"/>
  <c r="AF270" i="6" s="1"/>
  <c r="AJ270" i="6" s="1"/>
  <c r="AN120" i="6"/>
  <c r="AR120" i="6" s="1"/>
  <c r="AU120" i="6" s="1"/>
  <c r="BG120" i="6" s="1"/>
  <c r="AN48" i="6"/>
  <c r="AR48" i="6" s="1"/>
  <c r="AU48" i="6" s="1"/>
  <c r="BG48" i="6" s="1"/>
  <c r="BL29" i="6"/>
  <c r="AN28" i="6"/>
  <c r="AR28" i="6" s="1"/>
  <c r="AU28" i="6" s="1"/>
  <c r="AN90" i="6"/>
  <c r="AR90" i="6" s="1"/>
  <c r="AU90" i="6" s="1"/>
  <c r="AN292" i="6"/>
  <c r="AR292" i="6" s="1"/>
  <c r="AU292" i="6" s="1"/>
  <c r="BL293" i="6"/>
  <c r="S246" i="6"/>
  <c r="Y246" i="6" s="1"/>
  <c r="AB246" i="6" s="1"/>
  <c r="AF246" i="6" s="1"/>
  <c r="AJ246" i="6" s="1"/>
  <c r="BG226" i="6"/>
  <c r="BL149" i="6"/>
  <c r="AN148" i="6"/>
  <c r="AR148" i="6" s="1"/>
  <c r="AU148" i="6" s="1"/>
  <c r="BG106" i="6"/>
  <c r="S281" i="6"/>
  <c r="Y281" i="6" s="1"/>
  <c r="AB281" i="6" s="1"/>
  <c r="AF281" i="6" s="1"/>
  <c r="AJ281" i="6" s="1"/>
  <c r="AN281" i="6" s="1"/>
  <c r="AR281" i="6" s="1"/>
  <c r="AU281" i="6" s="1"/>
  <c r="BL143" i="6"/>
  <c r="AN142" i="6"/>
  <c r="AR142" i="6" s="1"/>
  <c r="AU142" i="6" s="1"/>
  <c r="BL215" i="6"/>
  <c r="AN214" i="6"/>
  <c r="AR214" i="6" s="1"/>
  <c r="AU214" i="6" s="1"/>
  <c r="AN16" i="6"/>
  <c r="AR16" i="6" s="1"/>
  <c r="AU16" i="6" s="1"/>
  <c r="BG54" i="6"/>
  <c r="BG227" i="6"/>
  <c r="S12" i="6"/>
  <c r="Y12" i="6" s="1"/>
  <c r="AB12" i="6" s="1"/>
  <c r="AF12" i="6" s="1"/>
  <c r="AJ12" i="6" s="1"/>
  <c r="AN12" i="6" s="1"/>
  <c r="AR12" i="6" s="1"/>
  <c r="AU12" i="6" s="1"/>
  <c r="BG102" i="6"/>
  <c r="AN269" i="6"/>
  <c r="AR269" i="6" s="1"/>
  <c r="AU269" i="6" s="1"/>
  <c r="S269" i="6"/>
  <c r="Y269" i="6" s="1"/>
  <c r="AB269" i="6" s="1"/>
  <c r="AF269" i="6" s="1"/>
  <c r="AJ269" i="6" s="1"/>
  <c r="S198" i="6"/>
  <c r="Y198" i="6" s="1"/>
  <c r="AB198" i="6" s="1"/>
  <c r="AF198" i="6" s="1"/>
  <c r="AJ198" i="6" s="1"/>
  <c r="AN198" i="6"/>
  <c r="AR198" i="6" s="1"/>
  <c r="AU198" i="6" s="1"/>
  <c r="AN226" i="6"/>
  <c r="AR226" i="6" s="1"/>
  <c r="AU226" i="6" s="1"/>
  <c r="BL227" i="6"/>
  <c r="S126" i="6"/>
  <c r="Y126" i="6" s="1"/>
  <c r="AB126" i="6" s="1"/>
  <c r="AF126" i="6" s="1"/>
  <c r="AJ126" i="6" s="1"/>
  <c r="BG222" i="6"/>
  <c r="BG244" i="6"/>
  <c r="BG82" i="6"/>
  <c r="AN305" i="6"/>
  <c r="AR305" i="6" s="1"/>
  <c r="AU305" i="6" s="1"/>
  <c r="BG305" i="6" s="1"/>
  <c r="S287" i="6"/>
  <c r="Y287" i="6" s="1"/>
  <c r="AB287" i="6" s="1"/>
  <c r="AF287" i="6" s="1"/>
  <c r="AJ287" i="6" s="1"/>
  <c r="BG233" i="6"/>
  <c r="BL107" i="6"/>
  <c r="AN106" i="6"/>
  <c r="AR106" i="6" s="1"/>
  <c r="AU106" i="6" s="1"/>
  <c r="BG96" i="6"/>
  <c r="BG210" i="6"/>
  <c r="BL113" i="6"/>
  <c r="AN112" i="6"/>
  <c r="AR112" i="6" s="1"/>
  <c r="AU112" i="6" s="1"/>
  <c r="BG95" i="6"/>
  <c r="BG47" i="6"/>
  <c r="BG197" i="6"/>
  <c r="S72" i="6"/>
  <c r="Y72" i="6" s="1"/>
  <c r="AB72" i="6" s="1"/>
  <c r="AF72" i="6" s="1"/>
  <c r="AJ72" i="6" s="1"/>
  <c r="AN72" i="6"/>
  <c r="AR72" i="6" s="1"/>
  <c r="AU72" i="6" s="1"/>
  <c r="S71" i="6"/>
  <c r="Y71" i="6" s="1"/>
  <c r="AB71" i="6" s="1"/>
  <c r="AF71" i="6" s="1"/>
  <c r="AJ71" i="6" s="1"/>
  <c r="BG240" i="6"/>
  <c r="AN82" i="6"/>
  <c r="AR82" i="6" s="1"/>
  <c r="AU82" i="6" s="1"/>
  <c r="BL83" i="6"/>
  <c r="BG108" i="6"/>
  <c r="BG30" i="6"/>
  <c r="BG203" i="6"/>
  <c r="BG292" i="6"/>
  <c r="S191" i="6"/>
  <c r="Y191" i="6" s="1"/>
  <c r="AB191" i="6" s="1"/>
  <c r="AF191" i="6" s="1"/>
  <c r="AJ191" i="6" s="1"/>
  <c r="S186" i="6"/>
  <c r="Y186" i="6" s="1"/>
  <c r="AB186" i="6" s="1"/>
  <c r="AF186" i="6" s="1"/>
  <c r="AJ186" i="6" s="1"/>
  <c r="AN186" i="6"/>
  <c r="AR186" i="6" s="1"/>
  <c r="AU186" i="6" s="1"/>
  <c r="S143" i="6"/>
  <c r="Y143" i="6" s="1"/>
  <c r="AB143" i="6" s="1"/>
  <c r="AF143" i="6" s="1"/>
  <c r="AJ143" i="6" s="1"/>
  <c r="BL185" i="6"/>
  <c r="AN184" i="6"/>
  <c r="AR184" i="6" s="1"/>
  <c r="AU184" i="6" s="1"/>
  <c r="BG148" i="6"/>
  <c r="BG274" i="6"/>
  <c r="BG264" i="6"/>
  <c r="BG204" i="6"/>
  <c r="S192" i="6"/>
  <c r="Y192" i="6" s="1"/>
  <c r="AB192" i="6" s="1"/>
  <c r="AF192" i="6" s="1"/>
  <c r="AJ192" i="6" s="1"/>
  <c r="AN192" i="6"/>
  <c r="AR192" i="6" s="1"/>
  <c r="AU192" i="6" s="1"/>
  <c r="AN156" i="6"/>
  <c r="AR156" i="6" s="1"/>
  <c r="AU156" i="6" s="1"/>
  <c r="S156" i="6"/>
  <c r="Y156" i="6" s="1"/>
  <c r="AB156" i="6" s="1"/>
  <c r="AF156" i="6" s="1"/>
  <c r="AJ156" i="6" s="1"/>
  <c r="S83" i="6"/>
  <c r="Y83" i="6" s="1"/>
  <c r="AB83" i="6" s="1"/>
  <c r="AF83" i="6" s="1"/>
  <c r="AJ83" i="6" s="1"/>
  <c r="AN83" i="6"/>
  <c r="AR83" i="6" s="1"/>
  <c r="AU83" i="6" s="1"/>
  <c r="S36" i="6"/>
  <c r="Y36" i="6" s="1"/>
  <c r="AB36" i="6" s="1"/>
  <c r="AF36" i="6" s="1"/>
  <c r="AJ36" i="6" s="1"/>
  <c r="AN36" i="6" s="1"/>
  <c r="AR36" i="6" s="1"/>
  <c r="AU36" i="6" s="1"/>
  <c r="BL155" i="6"/>
  <c r="AN154" i="6"/>
  <c r="AR154" i="6" s="1"/>
  <c r="AU154" i="6" s="1"/>
  <c r="AN179" i="6"/>
  <c r="AR179" i="6" s="1"/>
  <c r="AU179" i="6" s="1"/>
  <c r="BG179" i="6" s="1"/>
  <c r="AN203" i="6"/>
  <c r="AR203" i="6" s="1"/>
  <c r="AU203" i="6" s="1"/>
  <c r="BG149" i="6"/>
  <c r="S288" i="6"/>
  <c r="Y288" i="6" s="1"/>
  <c r="AB288" i="6" s="1"/>
  <c r="AF288" i="6" s="1"/>
  <c r="AJ288" i="6" s="1"/>
  <c r="S294" i="6"/>
  <c r="Y294" i="6" s="1"/>
  <c r="AB294" i="6" s="1"/>
  <c r="AF294" i="6" s="1"/>
  <c r="AJ294" i="6" s="1"/>
  <c r="AN294" i="6"/>
  <c r="AR294" i="6" s="1"/>
  <c r="AU294" i="6" s="1"/>
  <c r="S167" i="6"/>
  <c r="Y167" i="6" s="1"/>
  <c r="AB167" i="6" s="1"/>
  <c r="AF167" i="6" s="1"/>
  <c r="AJ167" i="6" s="1"/>
  <c r="S150" i="6"/>
  <c r="Y150" i="6" s="1"/>
  <c r="AB150" i="6" s="1"/>
  <c r="AF150" i="6" s="1"/>
  <c r="AJ150" i="6" s="1"/>
  <c r="AN257" i="6"/>
  <c r="AR257" i="6" s="1"/>
  <c r="AU257" i="6" s="1"/>
  <c r="BG257" i="6" s="1"/>
  <c r="AN215" i="6"/>
  <c r="AR215" i="6" s="1"/>
  <c r="AU215" i="6" s="1"/>
  <c r="BG215" i="6" s="1"/>
  <c r="BG184" i="6"/>
  <c r="AN274" i="6"/>
  <c r="AR274" i="6" s="1"/>
  <c r="AU274" i="6" s="1"/>
  <c r="BL275" i="6"/>
  <c r="AN251" i="6"/>
  <c r="AR251" i="6" s="1"/>
  <c r="AU251" i="6" s="1"/>
  <c r="BG251" i="6" s="1"/>
  <c r="AN306" i="6"/>
  <c r="AR306" i="6" s="1"/>
  <c r="AU306" i="6" s="1"/>
  <c r="BG306" i="6" s="1"/>
  <c r="BG252" i="6"/>
  <c r="S89" i="6"/>
  <c r="Y89" i="6" s="1"/>
  <c r="AB89" i="6" s="1"/>
  <c r="AF89" i="6" s="1"/>
  <c r="AJ89" i="6" s="1"/>
  <c r="S300" i="6"/>
  <c r="Y300" i="6" s="1"/>
  <c r="AB300" i="6" s="1"/>
  <c r="AF300" i="6" s="1"/>
  <c r="AJ300" i="6" s="1"/>
  <c r="BL65" i="6"/>
  <c r="AN64" i="6"/>
  <c r="AR64" i="6" s="1"/>
  <c r="AU64" i="6" s="1"/>
  <c r="AN132" i="6"/>
  <c r="AR132" i="6" s="1"/>
  <c r="AU132" i="6" s="1"/>
  <c r="BG132" i="6" s="1"/>
  <c r="AN41" i="6"/>
  <c r="AR41" i="6" s="1"/>
  <c r="AU41" i="6" s="1"/>
  <c r="BG41" i="6" s="1"/>
  <c r="BG216" i="6"/>
  <c r="BG113" i="6"/>
  <c r="BG154" i="6"/>
  <c r="AN144" i="6"/>
  <c r="AR144" i="6" s="1"/>
  <c r="AU144" i="6" s="1"/>
  <c r="BG144" i="6" s="1"/>
  <c r="AN60" i="6"/>
  <c r="AR60" i="6" s="1"/>
  <c r="AU60" i="6" s="1"/>
  <c r="S60" i="6"/>
  <c r="Y60" i="6" s="1"/>
  <c r="AB60" i="6" s="1"/>
  <c r="AF60" i="6" s="1"/>
  <c r="AJ60" i="6" s="1"/>
  <c r="AN149" i="6"/>
  <c r="AR149" i="6" s="1"/>
  <c r="AU149" i="6" s="1"/>
  <c r="BG58" i="5"/>
  <c r="S270" i="5"/>
  <c r="Y270" i="5" s="1"/>
  <c r="AB270" i="5" s="1"/>
  <c r="AF270" i="5" s="1"/>
  <c r="AJ270" i="5" s="1"/>
  <c r="AN270" i="5" s="1"/>
  <c r="AR270" i="5" s="1"/>
  <c r="AU270" i="5" s="1"/>
  <c r="BG190" i="5"/>
  <c r="BL173" i="5"/>
  <c r="AN172" i="5"/>
  <c r="AR172" i="5" s="1"/>
  <c r="AU172" i="5" s="1"/>
  <c r="BG246" i="5"/>
  <c r="BG162" i="5"/>
  <c r="AN125" i="5"/>
  <c r="AR125" i="5" s="1"/>
  <c r="AU125" i="5" s="1"/>
  <c r="S125" i="5"/>
  <c r="Y125" i="5" s="1"/>
  <c r="AB125" i="5" s="1"/>
  <c r="AF125" i="5" s="1"/>
  <c r="AJ125" i="5" s="1"/>
  <c r="BG90" i="5"/>
  <c r="BG100" i="5"/>
  <c r="BG64" i="5"/>
  <c r="BL41" i="5"/>
  <c r="AN40" i="5"/>
  <c r="AR40" i="5" s="1"/>
  <c r="AU40" i="5" s="1"/>
  <c r="BG18" i="5"/>
  <c r="AN305" i="5"/>
  <c r="AR305" i="5" s="1"/>
  <c r="AU305" i="5" s="1"/>
  <c r="S305" i="5"/>
  <c r="Y305" i="5" s="1"/>
  <c r="AB305" i="5" s="1"/>
  <c r="AF305" i="5" s="1"/>
  <c r="AJ305" i="5" s="1"/>
  <c r="S185" i="5"/>
  <c r="Y185" i="5" s="1"/>
  <c r="AB185" i="5" s="1"/>
  <c r="AF185" i="5" s="1"/>
  <c r="AJ185" i="5" s="1"/>
  <c r="AN185" i="5"/>
  <c r="AR185" i="5" s="1"/>
  <c r="AU185" i="5" s="1"/>
  <c r="BG251" i="5"/>
  <c r="BG172" i="5"/>
  <c r="BG306" i="5"/>
  <c r="AN246" i="5"/>
  <c r="AR246" i="5" s="1"/>
  <c r="AU246" i="5" s="1"/>
  <c r="BL59" i="5"/>
  <c r="AN58" i="5"/>
  <c r="AR58" i="5" s="1"/>
  <c r="AU58" i="5" s="1"/>
  <c r="BG281" i="5"/>
  <c r="AN162" i="5"/>
  <c r="AR162" i="5" s="1"/>
  <c r="AU162" i="5" s="1"/>
  <c r="S131" i="5"/>
  <c r="Y131" i="5" s="1"/>
  <c r="AB131" i="5" s="1"/>
  <c r="AF131" i="5" s="1"/>
  <c r="AJ131" i="5" s="1"/>
  <c r="AN108" i="5"/>
  <c r="AR108" i="5" s="1"/>
  <c r="AU108" i="5" s="1"/>
  <c r="BG108" i="5" s="1"/>
  <c r="AN144" i="5"/>
  <c r="AR144" i="5" s="1"/>
  <c r="AU144" i="5" s="1"/>
  <c r="BG144" i="5" s="1"/>
  <c r="BG192" i="5"/>
  <c r="BG71" i="5"/>
  <c r="S47" i="5"/>
  <c r="Y47" i="5" s="1"/>
  <c r="AB47" i="5" s="1"/>
  <c r="AF47" i="5" s="1"/>
  <c r="AJ47" i="5" s="1"/>
  <c r="BG40" i="5"/>
  <c r="BG66" i="5"/>
  <c r="BG203" i="5"/>
  <c r="BG143" i="5"/>
  <c r="BG54" i="5"/>
  <c r="S264" i="5"/>
  <c r="Y264" i="5" s="1"/>
  <c r="AB264" i="5" s="1"/>
  <c r="AF264" i="5" s="1"/>
  <c r="AJ264" i="5" s="1"/>
  <c r="S41" i="5"/>
  <c r="Y41" i="5" s="1"/>
  <c r="AB41" i="5" s="1"/>
  <c r="AF41" i="5" s="1"/>
  <c r="AJ41" i="5" s="1"/>
  <c r="S113" i="5"/>
  <c r="Y113" i="5" s="1"/>
  <c r="AB113" i="5" s="1"/>
  <c r="AF113" i="5" s="1"/>
  <c r="AJ113" i="5" s="1"/>
  <c r="AN113" i="5"/>
  <c r="AR113" i="5" s="1"/>
  <c r="AU113" i="5" s="1"/>
  <c r="S120" i="5"/>
  <c r="Y120" i="5" s="1"/>
  <c r="AB120" i="5" s="1"/>
  <c r="AF120" i="5" s="1"/>
  <c r="AJ120" i="5" s="1"/>
  <c r="BG214" i="5"/>
  <c r="BG221" i="5"/>
  <c r="S132" i="5"/>
  <c r="Y132" i="5" s="1"/>
  <c r="AB132" i="5" s="1"/>
  <c r="AF132" i="5" s="1"/>
  <c r="AJ132" i="5" s="1"/>
  <c r="AN298" i="5"/>
  <c r="AR298" i="5" s="1"/>
  <c r="AU298" i="5" s="1"/>
  <c r="BL299" i="5"/>
  <c r="BG112" i="5"/>
  <c r="BG42" i="5"/>
  <c r="S96" i="5"/>
  <c r="Y96" i="5" s="1"/>
  <c r="AB96" i="5" s="1"/>
  <c r="AF96" i="5" s="1"/>
  <c r="AJ96" i="5" s="1"/>
  <c r="AN96" i="5" s="1"/>
  <c r="AR96" i="5" s="1"/>
  <c r="AU96" i="5" s="1"/>
  <c r="S30" i="5"/>
  <c r="Y30" i="5" s="1"/>
  <c r="AB30" i="5" s="1"/>
  <c r="AF30" i="5" s="1"/>
  <c r="AJ30" i="5" s="1"/>
  <c r="AN30" i="5"/>
  <c r="AR30" i="5" s="1"/>
  <c r="AU30" i="5" s="1"/>
  <c r="BG114" i="5"/>
  <c r="BG276" i="5"/>
  <c r="S227" i="5"/>
  <c r="Y227" i="5" s="1"/>
  <c r="AB227" i="5" s="1"/>
  <c r="AF227" i="5" s="1"/>
  <c r="AJ227" i="5" s="1"/>
  <c r="AN227" i="5"/>
  <c r="AR227" i="5" s="1"/>
  <c r="AU227" i="5" s="1"/>
  <c r="AN204" i="5"/>
  <c r="AR204" i="5" s="1"/>
  <c r="AU204" i="5" s="1"/>
  <c r="BG204" i="5" s="1"/>
  <c r="S119" i="5"/>
  <c r="Y119" i="5" s="1"/>
  <c r="AB119" i="5" s="1"/>
  <c r="AF119" i="5" s="1"/>
  <c r="AJ119" i="5" s="1"/>
  <c r="AN119" i="5"/>
  <c r="AR119" i="5" s="1"/>
  <c r="AU119" i="5" s="1"/>
  <c r="AN214" i="5"/>
  <c r="AR214" i="5" s="1"/>
  <c r="AU214" i="5" s="1"/>
  <c r="BL215" i="5"/>
  <c r="S167" i="5"/>
  <c r="Y167" i="5" s="1"/>
  <c r="AB167" i="5" s="1"/>
  <c r="AF167" i="5" s="1"/>
  <c r="AJ167" i="5" s="1"/>
  <c r="AN167" i="5"/>
  <c r="AR167" i="5" s="1"/>
  <c r="AU167" i="5" s="1"/>
  <c r="BG72" i="5"/>
  <c r="AN257" i="5"/>
  <c r="AR257" i="5" s="1"/>
  <c r="AU257" i="5" s="1"/>
  <c r="BG257" i="5" s="1"/>
  <c r="BG293" i="5"/>
  <c r="BG138" i="5"/>
  <c r="BG59" i="5"/>
  <c r="BL113" i="5"/>
  <c r="AN112" i="5"/>
  <c r="AR112" i="5" s="1"/>
  <c r="AU112" i="5" s="1"/>
  <c r="AN130" i="5"/>
  <c r="AR130" i="5" s="1"/>
  <c r="AU130" i="5" s="1"/>
  <c r="BL131" i="5"/>
  <c r="AN23" i="5"/>
  <c r="AR23" i="5" s="1"/>
  <c r="AU23" i="5" s="1"/>
  <c r="BG23" i="5" s="1"/>
  <c r="BG16" i="5"/>
  <c r="AN16" i="5"/>
  <c r="AR16" i="5" s="1"/>
  <c r="AU16" i="5" s="1"/>
  <c r="AN59" i="5"/>
  <c r="AR59" i="5" s="1"/>
  <c r="AU59" i="5" s="1"/>
  <c r="BG197" i="5"/>
  <c r="BG95" i="5"/>
  <c r="AN294" i="5"/>
  <c r="AR294" i="5" s="1"/>
  <c r="AU294" i="5" s="1"/>
  <c r="S294" i="5"/>
  <c r="Y294" i="5" s="1"/>
  <c r="AB294" i="5" s="1"/>
  <c r="AF294" i="5" s="1"/>
  <c r="AJ294" i="5" s="1"/>
  <c r="BL239" i="5"/>
  <c r="AN238" i="5"/>
  <c r="AR238" i="5" s="1"/>
  <c r="AU238" i="5" s="1"/>
  <c r="S210" i="5"/>
  <c r="Y210" i="5" s="1"/>
  <c r="AB210" i="5" s="1"/>
  <c r="AF210" i="5" s="1"/>
  <c r="AJ210" i="5" s="1"/>
  <c r="AN210" i="5" s="1"/>
  <c r="AR210" i="5" s="1"/>
  <c r="AU210" i="5" s="1"/>
  <c r="BG137" i="5"/>
  <c r="AN287" i="5"/>
  <c r="AR287" i="5" s="1"/>
  <c r="AU287" i="5" s="1"/>
  <c r="S287" i="5"/>
  <c r="Y287" i="5" s="1"/>
  <c r="AB287" i="5" s="1"/>
  <c r="AF287" i="5" s="1"/>
  <c r="AJ287" i="5" s="1"/>
  <c r="S198" i="5"/>
  <c r="Y198" i="5" s="1"/>
  <c r="AB198" i="5" s="1"/>
  <c r="AF198" i="5" s="1"/>
  <c r="AJ198" i="5" s="1"/>
  <c r="S24" i="5"/>
  <c r="Y24" i="5" s="1"/>
  <c r="AB24" i="5" s="1"/>
  <c r="AF24" i="5" s="1"/>
  <c r="AJ24" i="5" s="1"/>
  <c r="AN155" i="5"/>
  <c r="AR155" i="5" s="1"/>
  <c r="AU155" i="5" s="1"/>
  <c r="BG155" i="5" s="1"/>
  <c r="AN179" i="5"/>
  <c r="AR179" i="5" s="1"/>
  <c r="AU179" i="5" s="1"/>
  <c r="BG179" i="5" s="1"/>
  <c r="BG78" i="5"/>
  <c r="BL155" i="5"/>
  <c r="AN154" i="5"/>
  <c r="AR154" i="5" s="1"/>
  <c r="AU154" i="5" s="1"/>
  <c r="BG240" i="5"/>
  <c r="AN89" i="5"/>
  <c r="AR89" i="5" s="1"/>
  <c r="AU89" i="5" s="1"/>
  <c r="S89" i="5"/>
  <c r="Y89" i="5" s="1"/>
  <c r="AB89" i="5" s="1"/>
  <c r="AF89" i="5" s="1"/>
  <c r="AJ89" i="5" s="1"/>
  <c r="S156" i="5"/>
  <c r="Y156" i="5" s="1"/>
  <c r="AB156" i="5" s="1"/>
  <c r="AF156" i="5" s="1"/>
  <c r="AJ156" i="5" s="1"/>
  <c r="AN156" i="5" s="1"/>
  <c r="AR156" i="5" s="1"/>
  <c r="AU156" i="5" s="1"/>
  <c r="BL287" i="5"/>
  <c r="AN286" i="5"/>
  <c r="AR286" i="5" s="1"/>
  <c r="AU286" i="5" s="1"/>
  <c r="BG52" i="5"/>
  <c r="S12" i="5"/>
  <c r="Y12" i="5" s="1"/>
  <c r="AB12" i="5" s="1"/>
  <c r="AF12" i="5" s="1"/>
  <c r="AJ12" i="5" s="1"/>
  <c r="AN12" i="5"/>
  <c r="AR12" i="5" s="1"/>
  <c r="AU12" i="5" s="1"/>
  <c r="BG130" i="5"/>
  <c r="BL221" i="5"/>
  <c r="AN220" i="5"/>
  <c r="AR220" i="5" s="1"/>
  <c r="AU220" i="5" s="1"/>
  <c r="BL11" i="5"/>
  <c r="BT25" i="5" s="1"/>
  <c r="BT27" i="5" s="1"/>
  <c r="AN10" i="5"/>
  <c r="AR10" i="5" s="1"/>
  <c r="AU10" i="5" s="1"/>
  <c r="BG107" i="5"/>
  <c r="S234" i="5"/>
  <c r="Y234" i="5" s="1"/>
  <c r="AB234" i="5" s="1"/>
  <c r="AF234" i="5" s="1"/>
  <c r="AJ234" i="5" s="1"/>
  <c r="S215" i="5"/>
  <c r="Y215" i="5" s="1"/>
  <c r="AB215" i="5" s="1"/>
  <c r="AF215" i="5" s="1"/>
  <c r="AJ215" i="5" s="1"/>
  <c r="AN215" i="5"/>
  <c r="AR215" i="5" s="1"/>
  <c r="AU215" i="5" s="1"/>
  <c r="BG228" i="5"/>
  <c r="AN48" i="5"/>
  <c r="AR48" i="5" s="1"/>
  <c r="AU48" i="5" s="1"/>
  <c r="S48" i="5"/>
  <c r="Y48" i="5" s="1"/>
  <c r="AB48" i="5" s="1"/>
  <c r="AF48" i="5" s="1"/>
  <c r="AJ48" i="5" s="1"/>
  <c r="BG238" i="5"/>
  <c r="S180" i="5"/>
  <c r="Y180" i="5" s="1"/>
  <c r="AB180" i="5" s="1"/>
  <c r="AF180" i="5" s="1"/>
  <c r="AJ180" i="5" s="1"/>
  <c r="BG298" i="5"/>
  <c r="AN54" i="5"/>
  <c r="AR54" i="5" s="1"/>
  <c r="AU54" i="5" s="1"/>
  <c r="S149" i="5"/>
  <c r="Y149" i="5" s="1"/>
  <c r="AB149" i="5" s="1"/>
  <c r="AF149" i="5" s="1"/>
  <c r="AJ149" i="5" s="1"/>
  <c r="AN149" i="5" s="1"/>
  <c r="AR149" i="5" s="1"/>
  <c r="AU149" i="5" s="1"/>
  <c r="S239" i="5"/>
  <c r="Y239" i="5" s="1"/>
  <c r="AB239" i="5" s="1"/>
  <c r="AF239" i="5" s="1"/>
  <c r="AJ239" i="5" s="1"/>
  <c r="S216" i="5"/>
  <c r="Y216" i="5" s="1"/>
  <c r="AB216" i="5" s="1"/>
  <c r="AF216" i="5" s="1"/>
  <c r="AJ216" i="5" s="1"/>
  <c r="AN216" i="5"/>
  <c r="AR216" i="5" s="1"/>
  <c r="AU216" i="5" s="1"/>
  <c r="S209" i="5"/>
  <c r="Y209" i="5" s="1"/>
  <c r="AB209" i="5" s="1"/>
  <c r="AF209" i="5" s="1"/>
  <c r="AJ209" i="5" s="1"/>
  <c r="AN209" i="5"/>
  <c r="AR209" i="5" s="1"/>
  <c r="AU209" i="5" s="1"/>
  <c r="BG275" i="5"/>
  <c r="AN245" i="5"/>
  <c r="AR245" i="5" s="1"/>
  <c r="AU245" i="5" s="1"/>
  <c r="S245" i="5"/>
  <c r="Y245" i="5" s="1"/>
  <c r="AB245" i="5" s="1"/>
  <c r="AF245" i="5" s="1"/>
  <c r="AJ245" i="5" s="1"/>
  <c r="BG269" i="5"/>
  <c r="BL191" i="5"/>
  <c r="AN190" i="5"/>
  <c r="AR190" i="5" s="1"/>
  <c r="AU190" i="5" s="1"/>
  <c r="BG288" i="5"/>
  <c r="S222" i="5"/>
  <c r="Y222" i="5" s="1"/>
  <c r="AB222" i="5" s="1"/>
  <c r="AF222" i="5" s="1"/>
  <c r="AJ222" i="5" s="1"/>
  <c r="AN222" i="5"/>
  <c r="AR222" i="5" s="1"/>
  <c r="AU222" i="5" s="1"/>
  <c r="AN35" i="5"/>
  <c r="AR35" i="5" s="1"/>
  <c r="AU35" i="5" s="1"/>
  <c r="S35" i="5"/>
  <c r="Y35" i="5" s="1"/>
  <c r="AB35" i="5" s="1"/>
  <c r="AF35" i="5" s="1"/>
  <c r="AJ35" i="5" s="1"/>
  <c r="BG186" i="5"/>
  <c r="BG101" i="5"/>
  <c r="BG286" i="5"/>
  <c r="S77" i="5"/>
  <c r="Y77" i="5" s="1"/>
  <c r="AB77" i="5" s="1"/>
  <c r="AF77" i="5" s="1"/>
  <c r="AJ77" i="5" s="1"/>
  <c r="AN282" i="5"/>
  <c r="AR282" i="5" s="1"/>
  <c r="AU282" i="5" s="1"/>
  <c r="BG282" i="5" s="1"/>
  <c r="BG124" i="5"/>
  <c r="AN52" i="5"/>
  <c r="AR52" i="5" s="1"/>
  <c r="AU52" i="5" s="1"/>
  <c r="BL53" i="5"/>
  <c r="AN90" i="5"/>
  <c r="AR90" i="5" s="1"/>
  <c r="AU90" i="5" s="1"/>
  <c r="AN174" i="5"/>
  <c r="AR174" i="5" s="1"/>
  <c r="AU174" i="5" s="1"/>
  <c r="BG174" i="5" s="1"/>
  <c r="BG17" i="5"/>
  <c r="BL101" i="5"/>
  <c r="AN100" i="5"/>
  <c r="AR100" i="5" s="1"/>
  <c r="AU100" i="5" s="1"/>
  <c r="BG220" i="5"/>
  <c r="BG161" i="5"/>
  <c r="BG10" i="5"/>
  <c r="BG173" i="5"/>
  <c r="AN64" i="5"/>
  <c r="AR64" i="5" s="1"/>
  <c r="AU64" i="5" s="1"/>
  <c r="BL65" i="5"/>
  <c r="AN18" i="5"/>
  <c r="AR18" i="5" s="1"/>
  <c r="AU18" i="5" s="1"/>
  <c r="BG53" i="5"/>
  <c r="S281" i="4"/>
  <c r="Y281" i="4" s="1"/>
  <c r="AB281" i="4" s="1"/>
  <c r="AF281" i="4" s="1"/>
  <c r="AJ281" i="4" s="1"/>
  <c r="AN281" i="4"/>
  <c r="AR281" i="4" s="1"/>
  <c r="AU281" i="4" s="1"/>
  <c r="BG94" i="4"/>
  <c r="S174" i="4"/>
  <c r="Y174" i="4" s="1"/>
  <c r="AB174" i="4" s="1"/>
  <c r="AF174" i="4" s="1"/>
  <c r="AJ174" i="4" s="1"/>
  <c r="AN174" i="4" s="1"/>
  <c r="AR174" i="4" s="1"/>
  <c r="AU174" i="4" s="1"/>
  <c r="AN221" i="4"/>
  <c r="AR221" i="4" s="1"/>
  <c r="AU221" i="4" s="1"/>
  <c r="S221" i="4"/>
  <c r="Y221" i="4" s="1"/>
  <c r="AB221" i="4" s="1"/>
  <c r="AF221" i="4" s="1"/>
  <c r="AJ221" i="4" s="1"/>
  <c r="S180" i="4"/>
  <c r="Y180" i="4" s="1"/>
  <c r="AB180" i="4" s="1"/>
  <c r="AF180" i="4" s="1"/>
  <c r="AJ180" i="4" s="1"/>
  <c r="S90" i="4"/>
  <c r="Y90" i="4" s="1"/>
  <c r="AB90" i="4" s="1"/>
  <c r="AF90" i="4" s="1"/>
  <c r="AJ90" i="4" s="1"/>
  <c r="AN154" i="4"/>
  <c r="AR154" i="4" s="1"/>
  <c r="AU154" i="4" s="1"/>
  <c r="BL155" i="4"/>
  <c r="BG196" i="4"/>
  <c r="BL173" i="4"/>
  <c r="AN172" i="4"/>
  <c r="AR172" i="4" s="1"/>
  <c r="AU172" i="4" s="1"/>
  <c r="S198" i="4"/>
  <c r="Y198" i="4" s="1"/>
  <c r="AB198" i="4" s="1"/>
  <c r="AF198" i="4" s="1"/>
  <c r="AJ198" i="4" s="1"/>
  <c r="S263" i="4"/>
  <c r="Y263" i="4" s="1"/>
  <c r="AB263" i="4" s="1"/>
  <c r="AF263" i="4" s="1"/>
  <c r="AJ263" i="4" s="1"/>
  <c r="BG282" i="4"/>
  <c r="BL179" i="4"/>
  <c r="AN178" i="4"/>
  <c r="AR178" i="4" s="1"/>
  <c r="AU178" i="4" s="1"/>
  <c r="BL119" i="4"/>
  <c r="AN118" i="4"/>
  <c r="AR118" i="4" s="1"/>
  <c r="AU118" i="4" s="1"/>
  <c r="AN132" i="4"/>
  <c r="AR132" i="4" s="1"/>
  <c r="AU132" i="4" s="1"/>
  <c r="S132" i="4"/>
  <c r="Y132" i="4" s="1"/>
  <c r="AB132" i="4" s="1"/>
  <c r="AF132" i="4" s="1"/>
  <c r="AJ132" i="4" s="1"/>
  <c r="AN270" i="4"/>
  <c r="AR270" i="4" s="1"/>
  <c r="AU270" i="4" s="1"/>
  <c r="S270" i="4"/>
  <c r="Y270" i="4" s="1"/>
  <c r="AB270" i="4" s="1"/>
  <c r="AF270" i="4" s="1"/>
  <c r="AJ270" i="4" s="1"/>
  <c r="S185" i="4"/>
  <c r="Y185" i="4" s="1"/>
  <c r="AB185" i="4" s="1"/>
  <c r="AF185" i="4" s="1"/>
  <c r="AJ185" i="4" s="1"/>
  <c r="AN185" i="4" s="1"/>
  <c r="AR185" i="4" s="1"/>
  <c r="AU185" i="4" s="1"/>
  <c r="S246" i="4"/>
  <c r="Y246" i="4" s="1"/>
  <c r="AB246" i="4" s="1"/>
  <c r="AF246" i="4" s="1"/>
  <c r="AJ246" i="4" s="1"/>
  <c r="AN246" i="4"/>
  <c r="AR246" i="4" s="1"/>
  <c r="AU246" i="4" s="1"/>
  <c r="S294" i="4"/>
  <c r="Y294" i="4" s="1"/>
  <c r="AB294" i="4" s="1"/>
  <c r="AF294" i="4" s="1"/>
  <c r="AJ294" i="4" s="1"/>
  <c r="AN294" i="4" s="1"/>
  <c r="AR294" i="4" s="1"/>
  <c r="AU294" i="4" s="1"/>
  <c r="AN173" i="4"/>
  <c r="AR173" i="4" s="1"/>
  <c r="AU173" i="4" s="1"/>
  <c r="S173" i="4"/>
  <c r="Y173" i="4" s="1"/>
  <c r="AB173" i="4" s="1"/>
  <c r="AF173" i="4" s="1"/>
  <c r="AJ173" i="4" s="1"/>
  <c r="S150" i="4"/>
  <c r="Y150" i="4" s="1"/>
  <c r="AB150" i="4" s="1"/>
  <c r="AF150" i="4" s="1"/>
  <c r="AJ150" i="4" s="1"/>
  <c r="AN150" i="4" s="1"/>
  <c r="AR150" i="4" s="1"/>
  <c r="AU150" i="4" s="1"/>
  <c r="BG178" i="4"/>
  <c r="BG226" i="4"/>
  <c r="S89" i="4"/>
  <c r="Y89" i="4" s="1"/>
  <c r="AB89" i="4" s="1"/>
  <c r="AF89" i="4" s="1"/>
  <c r="AJ89" i="4" s="1"/>
  <c r="AN89" i="4" s="1"/>
  <c r="AR89" i="4" s="1"/>
  <c r="AU89" i="4" s="1"/>
  <c r="AN306" i="4"/>
  <c r="AR306" i="4" s="1"/>
  <c r="AU306" i="4" s="1"/>
  <c r="BG306" i="4" s="1"/>
  <c r="AN184" i="4"/>
  <c r="AR184" i="4" s="1"/>
  <c r="AU184" i="4" s="1"/>
  <c r="BL185" i="4"/>
  <c r="BG118" i="4"/>
  <c r="AN28" i="4"/>
  <c r="AR28" i="4" s="1"/>
  <c r="AU28" i="4" s="1"/>
  <c r="BL29" i="4"/>
  <c r="S23" i="4"/>
  <c r="Y23" i="4" s="1"/>
  <c r="AB23" i="4" s="1"/>
  <c r="AF23" i="4" s="1"/>
  <c r="AJ23" i="4" s="1"/>
  <c r="AN23" i="4" s="1"/>
  <c r="AR23" i="4" s="1"/>
  <c r="AU23" i="4" s="1"/>
  <c r="AN197" i="4"/>
  <c r="AR197" i="4" s="1"/>
  <c r="AU197" i="4" s="1"/>
  <c r="BG197" i="4" s="1"/>
  <c r="AN126" i="4"/>
  <c r="AR126" i="4" s="1"/>
  <c r="AU126" i="4" s="1"/>
  <c r="BG126" i="4" s="1"/>
  <c r="AN59" i="4"/>
  <c r="AR59" i="4" s="1"/>
  <c r="AU59" i="4" s="1"/>
  <c r="BG59" i="4" s="1"/>
  <c r="AN22" i="4"/>
  <c r="AR22" i="4" s="1"/>
  <c r="AU22" i="4" s="1"/>
  <c r="BL23" i="4"/>
  <c r="BG42" i="4"/>
  <c r="S131" i="4"/>
  <c r="Y131" i="4" s="1"/>
  <c r="AB131" i="4" s="1"/>
  <c r="AF131" i="4" s="1"/>
  <c r="AJ131" i="4" s="1"/>
  <c r="AN131" i="4"/>
  <c r="AR131" i="4" s="1"/>
  <c r="AU131" i="4" s="1"/>
  <c r="BG292" i="4"/>
  <c r="BG102" i="4"/>
  <c r="AN252" i="4"/>
  <c r="AR252" i="4" s="1"/>
  <c r="AU252" i="4" s="1"/>
  <c r="BG252" i="4" s="1"/>
  <c r="AN191" i="4"/>
  <c r="AR191" i="4" s="1"/>
  <c r="AU191" i="4" s="1"/>
  <c r="S191" i="4"/>
  <c r="Y191" i="4" s="1"/>
  <c r="AB191" i="4" s="1"/>
  <c r="AF191" i="4" s="1"/>
  <c r="AJ191" i="4" s="1"/>
  <c r="AN196" i="4"/>
  <c r="AR196" i="4" s="1"/>
  <c r="AU196" i="4" s="1"/>
  <c r="BL197" i="4"/>
  <c r="S257" i="4"/>
  <c r="Y257" i="4" s="1"/>
  <c r="AB257" i="4" s="1"/>
  <c r="AF257" i="4" s="1"/>
  <c r="AJ257" i="4" s="1"/>
  <c r="AN257" i="4" s="1"/>
  <c r="AR257" i="4" s="1"/>
  <c r="AU257" i="4" s="1"/>
  <c r="AN148" i="4"/>
  <c r="AR148" i="4" s="1"/>
  <c r="AU148" i="4" s="1"/>
  <c r="BL149" i="4"/>
  <c r="BG244" i="4"/>
  <c r="S35" i="4"/>
  <c r="Y35" i="4" s="1"/>
  <c r="AB35" i="4" s="1"/>
  <c r="AF35" i="4" s="1"/>
  <c r="AJ35" i="4" s="1"/>
  <c r="S215" i="4"/>
  <c r="Y215" i="4" s="1"/>
  <c r="AB215" i="4" s="1"/>
  <c r="AF215" i="4" s="1"/>
  <c r="AJ215" i="4" s="1"/>
  <c r="BG172" i="4"/>
  <c r="S137" i="4"/>
  <c r="Y137" i="4" s="1"/>
  <c r="AB137" i="4" s="1"/>
  <c r="AF137" i="4" s="1"/>
  <c r="AJ137" i="4" s="1"/>
  <c r="BG101" i="4"/>
  <c r="BG203" i="4"/>
  <c r="S288" i="4"/>
  <c r="Y288" i="4" s="1"/>
  <c r="AB288" i="4" s="1"/>
  <c r="AF288" i="4" s="1"/>
  <c r="AJ288" i="4" s="1"/>
  <c r="AN288" i="4"/>
  <c r="AR288" i="4" s="1"/>
  <c r="AU288" i="4" s="1"/>
  <c r="AN292" i="4"/>
  <c r="AR292" i="4" s="1"/>
  <c r="AU292" i="4" s="1"/>
  <c r="BL293" i="4"/>
  <c r="S192" i="4"/>
  <c r="Y192" i="4" s="1"/>
  <c r="AB192" i="4" s="1"/>
  <c r="AF192" i="4" s="1"/>
  <c r="AJ192" i="4" s="1"/>
  <c r="BG258" i="4"/>
  <c r="S156" i="4"/>
  <c r="Y156" i="4" s="1"/>
  <c r="AB156" i="4" s="1"/>
  <c r="AF156" i="4" s="1"/>
  <c r="AJ156" i="4" s="1"/>
  <c r="S143" i="4"/>
  <c r="Y143" i="4" s="1"/>
  <c r="AB143" i="4" s="1"/>
  <c r="AF143" i="4" s="1"/>
  <c r="AJ143" i="4" s="1"/>
  <c r="AN143" i="4" s="1"/>
  <c r="AR143" i="4" s="1"/>
  <c r="AU143" i="4" s="1"/>
  <c r="BG275" i="4"/>
  <c r="AN138" i="4"/>
  <c r="AR138" i="4" s="1"/>
  <c r="AU138" i="4" s="1"/>
  <c r="S138" i="4"/>
  <c r="Y138" i="4" s="1"/>
  <c r="AB138" i="4" s="1"/>
  <c r="AF138" i="4" s="1"/>
  <c r="AJ138" i="4" s="1"/>
  <c r="AN226" i="4"/>
  <c r="AR226" i="4" s="1"/>
  <c r="AU226" i="4" s="1"/>
  <c r="BL227" i="4"/>
  <c r="AN102" i="4"/>
  <c r="AR102" i="4" s="1"/>
  <c r="AU102" i="4" s="1"/>
  <c r="AN58" i="4"/>
  <c r="AR58" i="4" s="1"/>
  <c r="AU58" i="4" s="1"/>
  <c r="BL59" i="4"/>
  <c r="BL263" i="4"/>
  <c r="AN262" i="4"/>
  <c r="AR262" i="4" s="1"/>
  <c r="AU262" i="4" s="1"/>
  <c r="S179" i="4"/>
  <c r="Y179" i="4" s="1"/>
  <c r="AB179" i="4" s="1"/>
  <c r="AF179" i="4" s="1"/>
  <c r="AJ179" i="4" s="1"/>
  <c r="S120" i="4"/>
  <c r="Y120" i="4" s="1"/>
  <c r="AB120" i="4" s="1"/>
  <c r="AF120" i="4" s="1"/>
  <c r="AJ120" i="4" s="1"/>
  <c r="AN120" i="4"/>
  <c r="AR120" i="4" s="1"/>
  <c r="AU120" i="4" s="1"/>
  <c r="AN83" i="4"/>
  <c r="AR83" i="4" s="1"/>
  <c r="AU83" i="4" s="1"/>
  <c r="BG83" i="4" s="1"/>
  <c r="BG161" i="4"/>
  <c r="BL125" i="4"/>
  <c r="AN124" i="4"/>
  <c r="AR124" i="4" s="1"/>
  <c r="AU124" i="4" s="1"/>
  <c r="BG30" i="4"/>
  <c r="BG54" i="4"/>
  <c r="BG262" i="4"/>
  <c r="AN114" i="4"/>
  <c r="AR114" i="4" s="1"/>
  <c r="AU114" i="4" s="1"/>
  <c r="S114" i="4"/>
  <c r="Y114" i="4" s="1"/>
  <c r="AB114" i="4" s="1"/>
  <c r="AF114" i="4" s="1"/>
  <c r="AJ114" i="4" s="1"/>
  <c r="AN276" i="4"/>
  <c r="AR276" i="4" s="1"/>
  <c r="AU276" i="4" s="1"/>
  <c r="S276" i="4"/>
  <c r="Y276" i="4" s="1"/>
  <c r="AB276" i="4" s="1"/>
  <c r="AF276" i="4" s="1"/>
  <c r="AJ276" i="4" s="1"/>
  <c r="BG186" i="4"/>
  <c r="BG214" i="4"/>
  <c r="AN94" i="4"/>
  <c r="AR94" i="4" s="1"/>
  <c r="AU94" i="4" s="1"/>
  <c r="BL95" i="4"/>
  <c r="BG66" i="4"/>
  <c r="S113" i="4"/>
  <c r="Y113" i="4" s="1"/>
  <c r="AB113" i="4" s="1"/>
  <c r="AF113" i="4" s="1"/>
  <c r="AJ113" i="4" s="1"/>
  <c r="AN113" i="4"/>
  <c r="AR113" i="4" s="1"/>
  <c r="AU113" i="4" s="1"/>
  <c r="S269" i="4"/>
  <c r="Y269" i="4" s="1"/>
  <c r="AB269" i="4" s="1"/>
  <c r="AF269" i="4" s="1"/>
  <c r="AJ269" i="4" s="1"/>
  <c r="AN228" i="4"/>
  <c r="AR228" i="4" s="1"/>
  <c r="AU228" i="4" s="1"/>
  <c r="S228" i="4"/>
  <c r="Y228" i="4" s="1"/>
  <c r="AB228" i="4" s="1"/>
  <c r="AF228" i="4" s="1"/>
  <c r="AJ228" i="4" s="1"/>
  <c r="S209" i="4"/>
  <c r="Y209" i="4" s="1"/>
  <c r="AB209" i="4" s="1"/>
  <c r="AF209" i="4" s="1"/>
  <c r="AJ209" i="4" s="1"/>
  <c r="S239" i="4"/>
  <c r="Y239" i="4" s="1"/>
  <c r="AB239" i="4" s="1"/>
  <c r="AF239" i="4" s="1"/>
  <c r="AJ239" i="4" s="1"/>
  <c r="BG293" i="4"/>
  <c r="BG251" i="4"/>
  <c r="S264" i="4"/>
  <c r="Y264" i="4" s="1"/>
  <c r="AB264" i="4" s="1"/>
  <c r="AF264" i="4" s="1"/>
  <c r="AJ264" i="4" s="1"/>
  <c r="AN264" i="4" s="1"/>
  <c r="AR264" i="4" s="1"/>
  <c r="AU264" i="4" s="1"/>
  <c r="AN78" i="4"/>
  <c r="AR78" i="4" s="1"/>
  <c r="AU78" i="4" s="1"/>
  <c r="S78" i="4"/>
  <c r="Y78" i="4" s="1"/>
  <c r="AB78" i="4" s="1"/>
  <c r="AF78" i="4" s="1"/>
  <c r="AJ78" i="4" s="1"/>
  <c r="AN71" i="4"/>
  <c r="AR71" i="4" s="1"/>
  <c r="AU71" i="4" s="1"/>
  <c r="S71" i="4"/>
  <c r="Y71" i="4" s="1"/>
  <c r="AB71" i="4" s="1"/>
  <c r="AF71" i="4" s="1"/>
  <c r="AJ71" i="4" s="1"/>
  <c r="S167" i="4"/>
  <c r="Y167" i="4" s="1"/>
  <c r="AB167" i="4" s="1"/>
  <c r="AF167" i="4" s="1"/>
  <c r="AJ167" i="4" s="1"/>
  <c r="AN167" i="4"/>
  <c r="AR167" i="4" s="1"/>
  <c r="AU167" i="4" s="1"/>
  <c r="AN60" i="4"/>
  <c r="AR60" i="4" s="1"/>
  <c r="AU60" i="4" s="1"/>
  <c r="S60" i="4"/>
  <c r="Y60" i="4" s="1"/>
  <c r="AB60" i="4" s="1"/>
  <c r="AF60" i="4" s="1"/>
  <c r="AJ60" i="4" s="1"/>
  <c r="S149" i="4"/>
  <c r="Y149" i="4" s="1"/>
  <c r="AB149" i="4" s="1"/>
  <c r="AF149" i="4" s="1"/>
  <c r="AJ149" i="4" s="1"/>
  <c r="AN244" i="4"/>
  <c r="AR244" i="4" s="1"/>
  <c r="AU244" i="4" s="1"/>
  <c r="BL245" i="4"/>
  <c r="BG65" i="4"/>
  <c r="AN162" i="4"/>
  <c r="AR162" i="4" s="1"/>
  <c r="AU162" i="4" s="1"/>
  <c r="BG162" i="4" s="1"/>
  <c r="BL65" i="4"/>
  <c r="AN64" i="4"/>
  <c r="AR64" i="4" s="1"/>
  <c r="AU64" i="4" s="1"/>
  <c r="AN53" i="4"/>
  <c r="AR53" i="4" s="1"/>
  <c r="AU53" i="4" s="1"/>
  <c r="BG53" i="4" s="1"/>
  <c r="AN66" i="4"/>
  <c r="AR66" i="4" s="1"/>
  <c r="AU66" i="4" s="1"/>
  <c r="BG84" i="4"/>
  <c r="S12" i="4"/>
  <c r="Y12" i="4" s="1"/>
  <c r="AB12" i="4" s="1"/>
  <c r="AF12" i="4" s="1"/>
  <c r="AJ12" i="4" s="1"/>
  <c r="BL215" i="4"/>
  <c r="AN214" i="4"/>
  <c r="AR214" i="4" s="1"/>
  <c r="AU214" i="4" s="1"/>
  <c r="BG58" i="4"/>
  <c r="S233" i="4"/>
  <c r="Y233" i="4" s="1"/>
  <c r="AB233" i="4" s="1"/>
  <c r="AF233" i="4" s="1"/>
  <c r="AJ233" i="4" s="1"/>
  <c r="AN233" i="4"/>
  <c r="AR233" i="4" s="1"/>
  <c r="AU233" i="4" s="1"/>
  <c r="AN300" i="4"/>
  <c r="AR300" i="4" s="1"/>
  <c r="AU300" i="4" s="1"/>
  <c r="S300" i="4"/>
  <c r="Y300" i="4" s="1"/>
  <c r="AB300" i="4" s="1"/>
  <c r="AF300" i="4" s="1"/>
  <c r="AJ300" i="4" s="1"/>
  <c r="AN10" i="4"/>
  <c r="AR10" i="4" s="1"/>
  <c r="AU10" i="4" s="1"/>
  <c r="BL11" i="4"/>
  <c r="BG72" i="4"/>
  <c r="AN299" i="4"/>
  <c r="AR299" i="4" s="1"/>
  <c r="AU299" i="4" s="1"/>
  <c r="BG299" i="4" s="1"/>
  <c r="BG47" i="4"/>
  <c r="BS12" i="4"/>
  <c r="AN222" i="4"/>
  <c r="AR222" i="4" s="1"/>
  <c r="AU222" i="4" s="1"/>
  <c r="S222" i="4"/>
  <c r="Y222" i="4" s="1"/>
  <c r="AB222" i="4" s="1"/>
  <c r="AF222" i="4" s="1"/>
  <c r="AJ222" i="4" s="1"/>
  <c r="BG148" i="4"/>
  <c r="AN245" i="4"/>
  <c r="AR245" i="4" s="1"/>
  <c r="AU245" i="4" s="1"/>
  <c r="BG245" i="4" s="1"/>
  <c r="S119" i="4"/>
  <c r="Y119" i="4" s="1"/>
  <c r="AB119" i="4" s="1"/>
  <c r="AF119" i="4" s="1"/>
  <c r="AJ119" i="4" s="1"/>
  <c r="BG305" i="4"/>
  <c r="BG108" i="4"/>
  <c r="BG210" i="4"/>
  <c r="BG125" i="4"/>
  <c r="BG216" i="4"/>
  <c r="BG154" i="4"/>
  <c r="AN168" i="4"/>
  <c r="AR168" i="4" s="1"/>
  <c r="AU168" i="4" s="1"/>
  <c r="BG168" i="4" s="1"/>
  <c r="BG155" i="4"/>
  <c r="AN17" i="4"/>
  <c r="AR17" i="4" s="1"/>
  <c r="AU17" i="4" s="1"/>
  <c r="BG17" i="4" s="1"/>
  <c r="AN29" i="4"/>
  <c r="AR29" i="4" s="1"/>
  <c r="AU29" i="4" s="1"/>
  <c r="BG29" i="4" s="1"/>
  <c r="BI17" i="2"/>
  <c r="BI23" i="2"/>
  <c r="BI29" i="2"/>
  <c r="BI35" i="2"/>
  <c r="BI41" i="2"/>
  <c r="BI47" i="2"/>
  <c r="BI53" i="2"/>
  <c r="BI59" i="2"/>
  <c r="BI65" i="2"/>
  <c r="BI71" i="2"/>
  <c r="BI77" i="2"/>
  <c r="BI83" i="2"/>
  <c r="BI89" i="2"/>
  <c r="BI95" i="2"/>
  <c r="BI101" i="2"/>
  <c r="BI107" i="2"/>
  <c r="BI113" i="2"/>
  <c r="BI119" i="2"/>
  <c r="BI125" i="2"/>
  <c r="BI131" i="2"/>
  <c r="BI137" i="2"/>
  <c r="BI143" i="2"/>
  <c r="BI149" i="2"/>
  <c r="BI155" i="2"/>
  <c r="BI161" i="2"/>
  <c r="BI167" i="2"/>
  <c r="BI173" i="2"/>
  <c r="BI179" i="2"/>
  <c r="BI185" i="2"/>
  <c r="BI191" i="2"/>
  <c r="BI197" i="2"/>
  <c r="BI203" i="2"/>
  <c r="BI209" i="2"/>
  <c r="BI215" i="2"/>
  <c r="BI221" i="2"/>
  <c r="BI227" i="2"/>
  <c r="BI233" i="2"/>
  <c r="BI239" i="2"/>
  <c r="BI245" i="2"/>
  <c r="BI251" i="2"/>
  <c r="BI257" i="2"/>
  <c r="BI263" i="2"/>
  <c r="BI269" i="2"/>
  <c r="BI275" i="2"/>
  <c r="BI281" i="2"/>
  <c r="BI287" i="2"/>
  <c r="BI293" i="2"/>
  <c r="BI299" i="2"/>
  <c r="BI305" i="2"/>
  <c r="BI11" i="2"/>
  <c r="BS15" i="6" l="1"/>
  <c r="BS13" i="6"/>
  <c r="BG287" i="6"/>
  <c r="BG42" i="6"/>
  <c r="BG125" i="6"/>
  <c r="BG192" i="6"/>
  <c r="AN126" i="6"/>
  <c r="AR126" i="6" s="1"/>
  <c r="AU126" i="6" s="1"/>
  <c r="BG126" i="6" s="1"/>
  <c r="BG23" i="6"/>
  <c r="BG173" i="6"/>
  <c r="BG71" i="6"/>
  <c r="BG293" i="6"/>
  <c r="AN89" i="6"/>
  <c r="AR89" i="6" s="1"/>
  <c r="AU89" i="6" s="1"/>
  <c r="BG89" i="6" s="1"/>
  <c r="BG294" i="6"/>
  <c r="BG186" i="6"/>
  <c r="BG72" i="6"/>
  <c r="AN173" i="6"/>
  <c r="AR173" i="6" s="1"/>
  <c r="AU173" i="6" s="1"/>
  <c r="BG191" i="6"/>
  <c r="BG300" i="6"/>
  <c r="AN300" i="6"/>
  <c r="AR300" i="6" s="1"/>
  <c r="AU300" i="6" s="1"/>
  <c r="AN167" i="6"/>
  <c r="AR167" i="6" s="1"/>
  <c r="AU167" i="6" s="1"/>
  <c r="BG167" i="6" s="1"/>
  <c r="AN143" i="6"/>
  <c r="AR143" i="6" s="1"/>
  <c r="AU143" i="6" s="1"/>
  <c r="BG143" i="6" s="1"/>
  <c r="AN71" i="6"/>
  <c r="AR71" i="6" s="1"/>
  <c r="AU71" i="6" s="1"/>
  <c r="BG60" i="6"/>
  <c r="AN288" i="6"/>
  <c r="AR288" i="6" s="1"/>
  <c r="AU288" i="6" s="1"/>
  <c r="BG288" i="6" s="1"/>
  <c r="BG36" i="6"/>
  <c r="AN191" i="6"/>
  <c r="AR191" i="6" s="1"/>
  <c r="AU191" i="6" s="1"/>
  <c r="BG12" i="6"/>
  <c r="BT25" i="6"/>
  <c r="BT27" i="6" s="1"/>
  <c r="BG114" i="6"/>
  <c r="BG281" i="6"/>
  <c r="BG174" i="6"/>
  <c r="BG276" i="6"/>
  <c r="BG83" i="6"/>
  <c r="BG198" i="6"/>
  <c r="BG228" i="6"/>
  <c r="AN276" i="6"/>
  <c r="AR276" i="6" s="1"/>
  <c r="AU276" i="6" s="1"/>
  <c r="AN150" i="6"/>
  <c r="AR150" i="6" s="1"/>
  <c r="AU150" i="6" s="1"/>
  <c r="BG150" i="6" s="1"/>
  <c r="BG156" i="6"/>
  <c r="AN287" i="6"/>
  <c r="AR287" i="6" s="1"/>
  <c r="AU287" i="6" s="1"/>
  <c r="BG269" i="6"/>
  <c r="AN246" i="6"/>
  <c r="AR246" i="6" s="1"/>
  <c r="AU246" i="6" s="1"/>
  <c r="BG246" i="6" s="1"/>
  <c r="BG270" i="6"/>
  <c r="BG239" i="6"/>
  <c r="AN228" i="6"/>
  <c r="AR228" i="6" s="1"/>
  <c r="AU228" i="6" s="1"/>
  <c r="AN65" i="6"/>
  <c r="AR65" i="6" s="1"/>
  <c r="AU65" i="6" s="1"/>
  <c r="BG65" i="6" s="1"/>
  <c r="BG35" i="6"/>
  <c r="AN42" i="6"/>
  <c r="AR42" i="6" s="1"/>
  <c r="AU42" i="6" s="1"/>
  <c r="BS12" i="5"/>
  <c r="BG234" i="5"/>
  <c r="AN234" i="5"/>
  <c r="AR234" i="5" s="1"/>
  <c r="AU234" i="5" s="1"/>
  <c r="BG222" i="5"/>
  <c r="BG227" i="5"/>
  <c r="BG113" i="5"/>
  <c r="BG185" i="5"/>
  <c r="BG24" i="5"/>
  <c r="BG216" i="5"/>
  <c r="BG77" i="5"/>
  <c r="BG149" i="5"/>
  <c r="BG156" i="5"/>
  <c r="AN132" i="5"/>
  <c r="AR132" i="5" s="1"/>
  <c r="AU132" i="5" s="1"/>
  <c r="BG132" i="5" s="1"/>
  <c r="BG209" i="5"/>
  <c r="BG48" i="5"/>
  <c r="BG12" i="5"/>
  <c r="BG89" i="5"/>
  <c r="AN24" i="5"/>
  <c r="AR24" i="5" s="1"/>
  <c r="AU24" i="5" s="1"/>
  <c r="BG167" i="5"/>
  <c r="BG305" i="5"/>
  <c r="BG125" i="5"/>
  <c r="BG210" i="5"/>
  <c r="BG239" i="5"/>
  <c r="AN198" i="5"/>
  <c r="AR198" i="5" s="1"/>
  <c r="AU198" i="5" s="1"/>
  <c r="BG198" i="5" s="1"/>
  <c r="BG30" i="5"/>
  <c r="AN131" i="5"/>
  <c r="AR131" i="5" s="1"/>
  <c r="AU131" i="5" s="1"/>
  <c r="BG131" i="5" s="1"/>
  <c r="BV12" i="5"/>
  <c r="BG35" i="5"/>
  <c r="BG245" i="5"/>
  <c r="AN239" i="5"/>
  <c r="AR239" i="5" s="1"/>
  <c r="AU239" i="5" s="1"/>
  <c r="AN180" i="5"/>
  <c r="AR180" i="5" s="1"/>
  <c r="AU180" i="5" s="1"/>
  <c r="BG180" i="5" s="1"/>
  <c r="BG215" i="5"/>
  <c r="BG287" i="5"/>
  <c r="BG294" i="5"/>
  <c r="BG119" i="5"/>
  <c r="AN120" i="5"/>
  <c r="AR120" i="5" s="1"/>
  <c r="AU120" i="5" s="1"/>
  <c r="BG120" i="5" s="1"/>
  <c r="AN264" i="5"/>
  <c r="AR264" i="5" s="1"/>
  <c r="AU264" i="5" s="1"/>
  <c r="BG264" i="5" s="1"/>
  <c r="AN47" i="5"/>
  <c r="AR47" i="5" s="1"/>
  <c r="AU47" i="5" s="1"/>
  <c r="BG47" i="5" s="1"/>
  <c r="BG270" i="5"/>
  <c r="AN41" i="5"/>
  <c r="AR41" i="5" s="1"/>
  <c r="AU41" i="5" s="1"/>
  <c r="BG41" i="5" s="1"/>
  <c r="BG96" i="5"/>
  <c r="AN77" i="5"/>
  <c r="AR77" i="5" s="1"/>
  <c r="AU77" i="5" s="1"/>
  <c r="BS13" i="4"/>
  <c r="BS15" i="4"/>
  <c r="BG179" i="4"/>
  <c r="BG222" i="4"/>
  <c r="BG60" i="4"/>
  <c r="BG228" i="4"/>
  <c r="BG114" i="4"/>
  <c r="BG119" i="4"/>
  <c r="BG180" i="4"/>
  <c r="BT25" i="4"/>
  <c r="BT27" i="4" s="1"/>
  <c r="BG300" i="4"/>
  <c r="BG264" i="4"/>
  <c r="BG191" i="4"/>
  <c r="BG294" i="4"/>
  <c r="BG132" i="4"/>
  <c r="BG174" i="4"/>
  <c r="AN119" i="4"/>
  <c r="AR119" i="4" s="1"/>
  <c r="AU119" i="4" s="1"/>
  <c r="BG167" i="4"/>
  <c r="AN269" i="4"/>
  <c r="AR269" i="4" s="1"/>
  <c r="AU269" i="4" s="1"/>
  <c r="BG269" i="4" s="1"/>
  <c r="BG156" i="4"/>
  <c r="BG288" i="4"/>
  <c r="BG131" i="4"/>
  <c r="BG246" i="4"/>
  <c r="BG263" i="4"/>
  <c r="AN180" i="4"/>
  <c r="AR180" i="4" s="1"/>
  <c r="AU180" i="4" s="1"/>
  <c r="BG233" i="4"/>
  <c r="AN12" i="4"/>
  <c r="AR12" i="4" s="1"/>
  <c r="AU12" i="4" s="1"/>
  <c r="BG12" i="4" s="1"/>
  <c r="BS19" i="4" s="1"/>
  <c r="BT19" i="4" s="1"/>
  <c r="BG71" i="4"/>
  <c r="AN239" i="4"/>
  <c r="AR239" i="4" s="1"/>
  <c r="AU239" i="4" s="1"/>
  <c r="BG239" i="4" s="1"/>
  <c r="BG120" i="4"/>
  <c r="AN156" i="4"/>
  <c r="AR156" i="4" s="1"/>
  <c r="AU156" i="4" s="1"/>
  <c r="AN215" i="4"/>
  <c r="AR215" i="4" s="1"/>
  <c r="AU215" i="4" s="1"/>
  <c r="BG215" i="4" s="1"/>
  <c r="AN263" i="4"/>
  <c r="AR263" i="4" s="1"/>
  <c r="AU263" i="4" s="1"/>
  <c r="BG221" i="4"/>
  <c r="BG143" i="4"/>
  <c r="BG23" i="4"/>
  <c r="BG257" i="4"/>
  <c r="BG89" i="4"/>
  <c r="BG150" i="4"/>
  <c r="BG185" i="4"/>
  <c r="BG198" i="4"/>
  <c r="AN149" i="4"/>
  <c r="AR149" i="4" s="1"/>
  <c r="AU149" i="4" s="1"/>
  <c r="BG149" i="4" s="1"/>
  <c r="BG78" i="4"/>
  <c r="AN209" i="4"/>
  <c r="AR209" i="4" s="1"/>
  <c r="AU209" i="4" s="1"/>
  <c r="BG209" i="4" s="1"/>
  <c r="BG113" i="4"/>
  <c r="BG276" i="4"/>
  <c r="AN179" i="4"/>
  <c r="AR179" i="4" s="1"/>
  <c r="AU179" i="4" s="1"/>
  <c r="BG138" i="4"/>
  <c r="AN192" i="4"/>
  <c r="AR192" i="4" s="1"/>
  <c r="AU192" i="4" s="1"/>
  <c r="BG192" i="4" s="1"/>
  <c r="AN137" i="4"/>
  <c r="AR137" i="4" s="1"/>
  <c r="AU137" i="4" s="1"/>
  <c r="BG137" i="4" s="1"/>
  <c r="AN35" i="4"/>
  <c r="AR35" i="4" s="1"/>
  <c r="AU35" i="4" s="1"/>
  <c r="BG35" i="4" s="1"/>
  <c r="BG173" i="4"/>
  <c r="BG270" i="4"/>
  <c r="AN198" i="4"/>
  <c r="AR198" i="4" s="1"/>
  <c r="AU198" i="4" s="1"/>
  <c r="AN90" i="4"/>
  <c r="AR90" i="4" s="1"/>
  <c r="AU90" i="4" s="1"/>
  <c r="BG90" i="4" s="1"/>
  <c r="BG281" i="4"/>
  <c r="BR17" i="2"/>
  <c r="BT17" i="2" s="1"/>
  <c r="BS19" i="6" l="1"/>
  <c r="BT19" i="6" s="1"/>
  <c r="BS19" i="5"/>
  <c r="BT19" i="5" s="1"/>
  <c r="BS13" i="5"/>
  <c r="BS15" i="5"/>
  <c r="P229" i="2"/>
  <c r="Q229" i="2"/>
  <c r="P230" i="2"/>
  <c r="Q230" i="2"/>
  <c r="P231" i="2"/>
  <c r="Q231" i="2"/>
  <c r="P232" i="2"/>
  <c r="Q232" i="2"/>
  <c r="S232" i="2"/>
  <c r="P233" i="2"/>
  <c r="Q233" i="2"/>
  <c r="AY233" i="2"/>
  <c r="P234" i="2"/>
  <c r="Q234" i="2"/>
  <c r="P235" i="2"/>
  <c r="Q235" i="2"/>
  <c r="P236" i="2"/>
  <c r="Q236" i="2"/>
  <c r="P237" i="2"/>
  <c r="Q237" i="2"/>
  <c r="P238" i="2"/>
  <c r="Q238" i="2"/>
  <c r="S238" i="2"/>
  <c r="P239" i="2"/>
  <c r="Q239" i="2"/>
  <c r="AY239" i="2"/>
  <c r="P240" i="2"/>
  <c r="Q240" i="2"/>
  <c r="P241" i="2"/>
  <c r="Q241" i="2"/>
  <c r="P242" i="2"/>
  <c r="Q242" i="2"/>
  <c r="P243" i="2"/>
  <c r="Q243" i="2"/>
  <c r="P244" i="2"/>
  <c r="Q244" i="2"/>
  <c r="S244" i="2"/>
  <c r="P245" i="2"/>
  <c r="Q245" i="2"/>
  <c r="AY245" i="2"/>
  <c r="P246" i="2"/>
  <c r="Q246" i="2"/>
  <c r="P247" i="2"/>
  <c r="Q247" i="2"/>
  <c r="P248" i="2"/>
  <c r="Q248" i="2"/>
  <c r="P249" i="2"/>
  <c r="Q249" i="2"/>
  <c r="P250" i="2"/>
  <c r="Q250" i="2"/>
  <c r="S250" i="2"/>
  <c r="Y250" i="2" s="1"/>
  <c r="P251" i="2"/>
  <c r="Q251" i="2"/>
  <c r="AY251" i="2"/>
  <c r="P252" i="2"/>
  <c r="Q252" i="2"/>
  <c r="P253" i="2"/>
  <c r="Q253" i="2"/>
  <c r="P254" i="2"/>
  <c r="Q254" i="2"/>
  <c r="P255" i="2"/>
  <c r="Q255" i="2"/>
  <c r="P256" i="2"/>
  <c r="Q256" i="2"/>
  <c r="S256" i="2"/>
  <c r="Y256" i="2" s="1"/>
  <c r="P257" i="2"/>
  <c r="Q257" i="2"/>
  <c r="AY257" i="2"/>
  <c r="P258" i="2"/>
  <c r="Q258" i="2"/>
  <c r="P259" i="2"/>
  <c r="Q259" i="2"/>
  <c r="P260" i="2"/>
  <c r="Q260" i="2"/>
  <c r="P261" i="2"/>
  <c r="Q261" i="2"/>
  <c r="P262" i="2"/>
  <c r="Q262" i="2"/>
  <c r="S262" i="2"/>
  <c r="P263" i="2"/>
  <c r="Q263" i="2"/>
  <c r="AY263" i="2"/>
  <c r="P264" i="2"/>
  <c r="Q264" i="2"/>
  <c r="P265" i="2"/>
  <c r="Q265" i="2"/>
  <c r="P266" i="2"/>
  <c r="Q266" i="2"/>
  <c r="P267" i="2"/>
  <c r="Q267" i="2"/>
  <c r="P268" i="2"/>
  <c r="Q268" i="2"/>
  <c r="S268" i="2"/>
  <c r="P269" i="2"/>
  <c r="Q269" i="2"/>
  <c r="AY269" i="2"/>
  <c r="P270" i="2"/>
  <c r="Q270" i="2"/>
  <c r="P271" i="2"/>
  <c r="Q271" i="2"/>
  <c r="P272" i="2"/>
  <c r="Q272" i="2"/>
  <c r="P273" i="2"/>
  <c r="Q273" i="2"/>
  <c r="P274" i="2"/>
  <c r="Q274" i="2"/>
  <c r="S274" i="2"/>
  <c r="P275" i="2"/>
  <c r="Q275" i="2"/>
  <c r="AY275" i="2"/>
  <c r="P276" i="2"/>
  <c r="Q276" i="2"/>
  <c r="P277" i="2"/>
  <c r="Q277" i="2"/>
  <c r="P278" i="2"/>
  <c r="Q278" i="2"/>
  <c r="P279" i="2"/>
  <c r="Q279" i="2"/>
  <c r="P280" i="2"/>
  <c r="Q280" i="2"/>
  <c r="S280" i="2"/>
  <c r="P281" i="2"/>
  <c r="Q281" i="2"/>
  <c r="AY281" i="2"/>
  <c r="P282" i="2"/>
  <c r="Q282" i="2"/>
  <c r="P283" i="2"/>
  <c r="Q283" i="2"/>
  <c r="P284" i="2"/>
  <c r="Q284" i="2"/>
  <c r="P285" i="2"/>
  <c r="Q285" i="2"/>
  <c r="P286" i="2"/>
  <c r="Q286" i="2"/>
  <c r="S286" i="2"/>
  <c r="Y286" i="2" s="1"/>
  <c r="AB286" i="2"/>
  <c r="AF286" i="2" s="1"/>
  <c r="P287" i="2"/>
  <c r="Q287" i="2"/>
  <c r="AY287" i="2"/>
  <c r="P288" i="2"/>
  <c r="Q288" i="2"/>
  <c r="P289" i="2"/>
  <c r="Q289" i="2"/>
  <c r="P290" i="2"/>
  <c r="Q290" i="2"/>
  <c r="P291" i="2"/>
  <c r="Q291" i="2"/>
  <c r="P292" i="2"/>
  <c r="Q292" i="2"/>
  <c r="S292" i="2"/>
  <c r="P293" i="2"/>
  <c r="Q293" i="2"/>
  <c r="AY293" i="2"/>
  <c r="P294" i="2"/>
  <c r="Q294" i="2"/>
  <c r="P295" i="2"/>
  <c r="Q295" i="2"/>
  <c r="P296" i="2"/>
  <c r="Q296" i="2"/>
  <c r="P297" i="2"/>
  <c r="Q297" i="2"/>
  <c r="P298" i="2"/>
  <c r="Q298" i="2"/>
  <c r="S298" i="2"/>
  <c r="Y298" i="2" s="1"/>
  <c r="P299" i="2"/>
  <c r="Q299" i="2"/>
  <c r="AY299" i="2"/>
  <c r="P300" i="2"/>
  <c r="Q300" i="2"/>
  <c r="P301" i="2"/>
  <c r="Q301" i="2"/>
  <c r="P302" i="2"/>
  <c r="Q302" i="2"/>
  <c r="P303" i="2"/>
  <c r="Q303" i="2"/>
  <c r="P304" i="2"/>
  <c r="Q304" i="2"/>
  <c r="S304" i="2"/>
  <c r="P305" i="2"/>
  <c r="Q305" i="2"/>
  <c r="AY305" i="2"/>
  <c r="P306" i="2"/>
  <c r="Q306" i="2"/>
  <c r="P307" i="2"/>
  <c r="Q307" i="2"/>
  <c r="P308" i="2"/>
  <c r="Q308" i="2"/>
  <c r="P47" i="2"/>
  <c r="P44" i="2"/>
  <c r="Q44" i="2"/>
  <c r="P45" i="2"/>
  <c r="Q45" i="2"/>
  <c r="P46" i="2"/>
  <c r="Q46" i="2"/>
  <c r="Q47" i="2"/>
  <c r="P48" i="2"/>
  <c r="Q48" i="2"/>
  <c r="P49" i="2"/>
  <c r="Q49" i="2"/>
  <c r="P50" i="2"/>
  <c r="Q50" i="2"/>
  <c r="P51" i="2"/>
  <c r="Q51" i="2"/>
  <c r="P52" i="2"/>
  <c r="Q52" i="2"/>
  <c r="P53" i="2"/>
  <c r="Q53" i="2"/>
  <c r="P54" i="2"/>
  <c r="Q54" i="2"/>
  <c r="P55" i="2"/>
  <c r="Q55" i="2"/>
  <c r="P56" i="2"/>
  <c r="Q56" i="2"/>
  <c r="P57" i="2"/>
  <c r="Q57" i="2"/>
  <c r="P58" i="2"/>
  <c r="Q58" i="2"/>
  <c r="P59" i="2"/>
  <c r="Q59" i="2"/>
  <c r="P60" i="2"/>
  <c r="Q60" i="2"/>
  <c r="P61" i="2"/>
  <c r="Q61" i="2"/>
  <c r="P62" i="2"/>
  <c r="Q62" i="2"/>
  <c r="P63" i="2"/>
  <c r="Q63" i="2"/>
  <c r="P64" i="2"/>
  <c r="Q64" i="2"/>
  <c r="P65" i="2"/>
  <c r="Q65" i="2"/>
  <c r="P66" i="2"/>
  <c r="Q66" i="2"/>
  <c r="P67" i="2"/>
  <c r="Q67" i="2"/>
  <c r="P68" i="2"/>
  <c r="Q68" i="2"/>
  <c r="P69" i="2"/>
  <c r="Q69" i="2"/>
  <c r="P70" i="2"/>
  <c r="Q70" i="2"/>
  <c r="P71" i="2"/>
  <c r="Q71" i="2"/>
  <c r="P72" i="2"/>
  <c r="Q72" i="2"/>
  <c r="P73" i="2"/>
  <c r="Q73" i="2"/>
  <c r="P74" i="2"/>
  <c r="Q74" i="2"/>
  <c r="P75" i="2"/>
  <c r="Q75" i="2"/>
  <c r="P76" i="2"/>
  <c r="Q76" i="2"/>
  <c r="P77" i="2"/>
  <c r="Q77" i="2"/>
  <c r="P78" i="2"/>
  <c r="Q78" i="2"/>
  <c r="P79" i="2"/>
  <c r="Q79" i="2"/>
  <c r="P80" i="2"/>
  <c r="Q80" i="2"/>
  <c r="P81" i="2"/>
  <c r="Q81" i="2"/>
  <c r="P82" i="2"/>
  <c r="Q82" i="2"/>
  <c r="P83" i="2"/>
  <c r="Q83" i="2"/>
  <c r="P84" i="2"/>
  <c r="Q84" i="2"/>
  <c r="P85" i="2"/>
  <c r="Q85" i="2"/>
  <c r="P86" i="2"/>
  <c r="Q86" i="2"/>
  <c r="P87" i="2"/>
  <c r="Q87" i="2"/>
  <c r="P88" i="2"/>
  <c r="Q88" i="2"/>
  <c r="P89" i="2"/>
  <c r="Q89" i="2"/>
  <c r="P90" i="2"/>
  <c r="Q90" i="2"/>
  <c r="P91" i="2"/>
  <c r="Q91" i="2"/>
  <c r="P92" i="2"/>
  <c r="Q92" i="2"/>
  <c r="P93" i="2"/>
  <c r="Q93" i="2"/>
  <c r="P94" i="2"/>
  <c r="Q94" i="2"/>
  <c r="P95" i="2"/>
  <c r="Q95" i="2"/>
  <c r="P96" i="2"/>
  <c r="Q96" i="2"/>
  <c r="P97" i="2"/>
  <c r="Q97" i="2"/>
  <c r="P98" i="2"/>
  <c r="Q98" i="2"/>
  <c r="P99" i="2"/>
  <c r="Q99" i="2"/>
  <c r="P100" i="2"/>
  <c r="Q100" i="2"/>
  <c r="P101" i="2"/>
  <c r="Q101" i="2"/>
  <c r="P102" i="2"/>
  <c r="Q102" i="2"/>
  <c r="P103" i="2"/>
  <c r="Q103" i="2"/>
  <c r="P104" i="2"/>
  <c r="Q104" i="2"/>
  <c r="P105" i="2"/>
  <c r="Q105" i="2"/>
  <c r="P106" i="2"/>
  <c r="Q106" i="2"/>
  <c r="P107" i="2"/>
  <c r="Q107" i="2"/>
  <c r="P108" i="2"/>
  <c r="Q108" i="2"/>
  <c r="P109" i="2"/>
  <c r="Q109" i="2"/>
  <c r="P110" i="2"/>
  <c r="Q110" i="2"/>
  <c r="P111" i="2"/>
  <c r="Q111" i="2"/>
  <c r="P112" i="2"/>
  <c r="Q112" i="2"/>
  <c r="P113" i="2"/>
  <c r="Q113" i="2"/>
  <c r="P114" i="2"/>
  <c r="Q114" i="2"/>
  <c r="P115" i="2"/>
  <c r="Q115" i="2"/>
  <c r="P116" i="2"/>
  <c r="Q116" i="2"/>
  <c r="P117" i="2"/>
  <c r="Q117" i="2"/>
  <c r="P118" i="2"/>
  <c r="Q118" i="2"/>
  <c r="P119" i="2"/>
  <c r="Q119" i="2"/>
  <c r="P120" i="2"/>
  <c r="Q120" i="2"/>
  <c r="P121" i="2"/>
  <c r="Q121" i="2"/>
  <c r="P122" i="2"/>
  <c r="Q122" i="2"/>
  <c r="P123" i="2"/>
  <c r="Q123" i="2"/>
  <c r="P124" i="2"/>
  <c r="Q124" i="2"/>
  <c r="P125" i="2"/>
  <c r="Q125" i="2"/>
  <c r="P126" i="2"/>
  <c r="Q126" i="2"/>
  <c r="P127" i="2"/>
  <c r="Q127" i="2"/>
  <c r="P128" i="2"/>
  <c r="Q128" i="2"/>
  <c r="P129" i="2"/>
  <c r="Q129" i="2"/>
  <c r="P130" i="2"/>
  <c r="Q130" i="2"/>
  <c r="P131" i="2"/>
  <c r="Q131" i="2"/>
  <c r="P132" i="2"/>
  <c r="Q132" i="2"/>
  <c r="P133" i="2"/>
  <c r="Q133" i="2"/>
  <c r="P134" i="2"/>
  <c r="Q134" i="2"/>
  <c r="P135" i="2"/>
  <c r="Q135" i="2"/>
  <c r="P136" i="2"/>
  <c r="Q136" i="2"/>
  <c r="P137" i="2"/>
  <c r="Q137" i="2"/>
  <c r="P138" i="2"/>
  <c r="Q138" i="2"/>
  <c r="P139" i="2"/>
  <c r="Q139" i="2"/>
  <c r="P140" i="2"/>
  <c r="Q140" i="2"/>
  <c r="P141" i="2"/>
  <c r="Q141" i="2"/>
  <c r="P142" i="2"/>
  <c r="Q142" i="2"/>
  <c r="P143" i="2"/>
  <c r="Q143" i="2"/>
  <c r="P144" i="2"/>
  <c r="Q144" i="2"/>
  <c r="P145" i="2"/>
  <c r="Q145" i="2"/>
  <c r="P146" i="2"/>
  <c r="Q146" i="2"/>
  <c r="P147" i="2"/>
  <c r="Q147" i="2"/>
  <c r="P148" i="2"/>
  <c r="Q148" i="2"/>
  <c r="P149" i="2"/>
  <c r="Q149" i="2"/>
  <c r="P150" i="2"/>
  <c r="Q150" i="2"/>
  <c r="P151" i="2"/>
  <c r="Q151" i="2"/>
  <c r="P152" i="2"/>
  <c r="Q152" i="2"/>
  <c r="P153" i="2"/>
  <c r="Q153" i="2"/>
  <c r="P154" i="2"/>
  <c r="Q154" i="2"/>
  <c r="P155" i="2"/>
  <c r="Q155" i="2"/>
  <c r="P156" i="2"/>
  <c r="Q156" i="2"/>
  <c r="P157" i="2"/>
  <c r="Q157" i="2"/>
  <c r="P158" i="2"/>
  <c r="Q158" i="2"/>
  <c r="P159" i="2"/>
  <c r="Q159" i="2"/>
  <c r="P160" i="2"/>
  <c r="Q160" i="2"/>
  <c r="P161" i="2"/>
  <c r="Q161" i="2"/>
  <c r="P162" i="2"/>
  <c r="Q162" i="2"/>
  <c r="P163" i="2"/>
  <c r="Q163" i="2"/>
  <c r="P164" i="2"/>
  <c r="Q164" i="2"/>
  <c r="P165" i="2"/>
  <c r="Q165" i="2"/>
  <c r="P166" i="2"/>
  <c r="Q166" i="2"/>
  <c r="P167" i="2"/>
  <c r="Q167" i="2"/>
  <c r="P168" i="2"/>
  <c r="Q168" i="2"/>
  <c r="P169" i="2"/>
  <c r="Q169" i="2"/>
  <c r="P170" i="2"/>
  <c r="Q170" i="2"/>
  <c r="P171" i="2"/>
  <c r="Q171" i="2"/>
  <c r="P172" i="2"/>
  <c r="Q172" i="2"/>
  <c r="P173" i="2"/>
  <c r="Q173" i="2"/>
  <c r="P174" i="2"/>
  <c r="Q174" i="2"/>
  <c r="P175" i="2"/>
  <c r="Q175" i="2"/>
  <c r="P176" i="2"/>
  <c r="Q176" i="2"/>
  <c r="P177" i="2"/>
  <c r="Q177" i="2"/>
  <c r="P178" i="2"/>
  <c r="Q178" i="2"/>
  <c r="P179" i="2"/>
  <c r="Q179" i="2"/>
  <c r="P180" i="2"/>
  <c r="Q180" i="2"/>
  <c r="P181" i="2"/>
  <c r="Q181" i="2"/>
  <c r="P182" i="2"/>
  <c r="Q182" i="2"/>
  <c r="P183" i="2"/>
  <c r="Q183" i="2"/>
  <c r="P184" i="2"/>
  <c r="Q184" i="2"/>
  <c r="P185" i="2"/>
  <c r="Q185" i="2"/>
  <c r="P186" i="2"/>
  <c r="Q186" i="2"/>
  <c r="P187" i="2"/>
  <c r="Q187" i="2"/>
  <c r="P188" i="2"/>
  <c r="Q188" i="2"/>
  <c r="P189" i="2"/>
  <c r="Q189" i="2"/>
  <c r="P190" i="2"/>
  <c r="Q190" i="2"/>
  <c r="P191" i="2"/>
  <c r="Q191" i="2"/>
  <c r="P192" i="2"/>
  <c r="Q192" i="2"/>
  <c r="P193" i="2"/>
  <c r="Q193" i="2"/>
  <c r="P194" i="2"/>
  <c r="Q194" i="2"/>
  <c r="P195" i="2"/>
  <c r="Q195" i="2"/>
  <c r="P196" i="2"/>
  <c r="Q196" i="2"/>
  <c r="P197" i="2"/>
  <c r="Q197" i="2"/>
  <c r="P198" i="2"/>
  <c r="Q198" i="2"/>
  <c r="P199" i="2"/>
  <c r="Q199" i="2"/>
  <c r="P200" i="2"/>
  <c r="Q200" i="2"/>
  <c r="P201" i="2"/>
  <c r="Q201" i="2"/>
  <c r="P202" i="2"/>
  <c r="Q202" i="2"/>
  <c r="P203" i="2"/>
  <c r="Q203" i="2"/>
  <c r="P204" i="2"/>
  <c r="Q204" i="2"/>
  <c r="P205" i="2"/>
  <c r="Q205" i="2"/>
  <c r="P206" i="2"/>
  <c r="Q206" i="2"/>
  <c r="P207" i="2"/>
  <c r="Q207" i="2"/>
  <c r="P208" i="2"/>
  <c r="Q208" i="2"/>
  <c r="P209" i="2"/>
  <c r="Q209" i="2"/>
  <c r="P210" i="2"/>
  <c r="Q210" i="2"/>
  <c r="P211" i="2"/>
  <c r="Q211" i="2"/>
  <c r="P212" i="2"/>
  <c r="Q212" i="2"/>
  <c r="P213" i="2"/>
  <c r="Q213" i="2"/>
  <c r="P214" i="2"/>
  <c r="Q214" i="2"/>
  <c r="P215" i="2"/>
  <c r="Q215" i="2"/>
  <c r="P216" i="2"/>
  <c r="Q216" i="2"/>
  <c r="P217" i="2"/>
  <c r="Q217" i="2"/>
  <c r="P218" i="2"/>
  <c r="Q218" i="2"/>
  <c r="P219" i="2"/>
  <c r="Q219" i="2"/>
  <c r="P220" i="2"/>
  <c r="Q220" i="2"/>
  <c r="P221" i="2"/>
  <c r="Q221" i="2"/>
  <c r="P222" i="2"/>
  <c r="Q222" i="2"/>
  <c r="P223" i="2"/>
  <c r="Q223" i="2"/>
  <c r="P224" i="2"/>
  <c r="Q224" i="2"/>
  <c r="P225" i="2"/>
  <c r="Q225" i="2"/>
  <c r="P226" i="2"/>
  <c r="Q226" i="2"/>
  <c r="P227" i="2"/>
  <c r="Q227" i="2"/>
  <c r="P228" i="2"/>
  <c r="Q228" i="2"/>
  <c r="P32" i="2"/>
  <c r="Q32" i="2"/>
  <c r="P33" i="2"/>
  <c r="Q33" i="2"/>
  <c r="P34" i="2"/>
  <c r="Q34" i="2"/>
  <c r="P35" i="2"/>
  <c r="Q35" i="2"/>
  <c r="P36" i="2"/>
  <c r="Q36" i="2"/>
  <c r="P37" i="2"/>
  <c r="Q37" i="2"/>
  <c r="P38" i="2"/>
  <c r="Q38" i="2"/>
  <c r="P39" i="2"/>
  <c r="Q39" i="2"/>
  <c r="P40" i="2"/>
  <c r="Q40" i="2"/>
  <c r="P41" i="2"/>
  <c r="Q41" i="2"/>
  <c r="P42" i="2"/>
  <c r="Q42" i="2"/>
  <c r="P43" i="2"/>
  <c r="Q43" i="2"/>
  <c r="S28" i="2"/>
  <c r="Y28" i="2" s="1"/>
  <c r="S40" i="2"/>
  <c r="Y40" i="2" s="1"/>
  <c r="AY41" i="2"/>
  <c r="S46" i="2"/>
  <c r="Y46" i="2" s="1"/>
  <c r="AY47" i="2"/>
  <c r="S52" i="2"/>
  <c r="AY53" i="2"/>
  <c r="S58" i="2"/>
  <c r="AY59" i="2"/>
  <c r="S64" i="2"/>
  <c r="AY65" i="2"/>
  <c r="S70" i="2"/>
  <c r="AY71" i="2"/>
  <c r="S76" i="2"/>
  <c r="AY77" i="2"/>
  <c r="S82" i="2"/>
  <c r="AY83" i="2"/>
  <c r="S88" i="2"/>
  <c r="AY89" i="2"/>
  <c r="S94" i="2"/>
  <c r="AY95" i="2"/>
  <c r="S100" i="2"/>
  <c r="AY101" i="2"/>
  <c r="S106" i="2"/>
  <c r="AY107" i="2"/>
  <c r="S112" i="2"/>
  <c r="Y112" i="2" s="1"/>
  <c r="AY113" i="2"/>
  <c r="S118" i="2"/>
  <c r="AY119" i="2"/>
  <c r="S124" i="2"/>
  <c r="AY125" i="2"/>
  <c r="S130" i="2"/>
  <c r="AY131" i="2"/>
  <c r="S136" i="2"/>
  <c r="AY137" i="2"/>
  <c r="S142" i="2"/>
  <c r="Y142" i="2" s="1"/>
  <c r="AY143" i="2"/>
  <c r="S148" i="2"/>
  <c r="AY149" i="2"/>
  <c r="S154" i="2"/>
  <c r="Y154" i="2" s="1"/>
  <c r="AY155" i="2"/>
  <c r="S160" i="2"/>
  <c r="AY161" i="2"/>
  <c r="S166" i="2"/>
  <c r="AY167" i="2"/>
  <c r="S172" i="2"/>
  <c r="Y172" i="2" s="1"/>
  <c r="AY173" i="2"/>
  <c r="S178" i="2"/>
  <c r="Y178" i="2" s="1"/>
  <c r="AY179" i="2"/>
  <c r="S184" i="2"/>
  <c r="AY185" i="2"/>
  <c r="S190" i="2"/>
  <c r="AY191" i="2"/>
  <c r="S196" i="2"/>
  <c r="AY197" i="2"/>
  <c r="S202" i="2"/>
  <c r="AY203" i="2"/>
  <c r="S208" i="2"/>
  <c r="Y208" i="2" s="1"/>
  <c r="AY209" i="2"/>
  <c r="S214" i="2"/>
  <c r="AY215" i="2"/>
  <c r="S220" i="2"/>
  <c r="AY221" i="2"/>
  <c r="S226" i="2"/>
  <c r="Y226" i="2" s="1"/>
  <c r="AY227" i="2"/>
  <c r="AY35" i="2"/>
  <c r="S34" i="2"/>
  <c r="Y34" i="2" s="1"/>
  <c r="AJ286" i="2" l="1"/>
  <c r="U300" i="2"/>
  <c r="S300" i="2" s="1"/>
  <c r="Y190" i="2"/>
  <c r="AB190" i="2" s="1"/>
  <c r="AF190" i="2" s="1"/>
  <c r="AJ190" i="2" s="1"/>
  <c r="Y118" i="2"/>
  <c r="AB118" i="2" s="1"/>
  <c r="AF118" i="2" s="1"/>
  <c r="AJ118" i="2" s="1"/>
  <c r="Y268" i="2"/>
  <c r="AB268" i="2" s="1"/>
  <c r="AF268" i="2" s="1"/>
  <c r="Y220" i="2"/>
  <c r="AB220" i="2" s="1"/>
  <c r="AF220" i="2" s="1"/>
  <c r="AJ220" i="2" s="1"/>
  <c r="Y196" i="2"/>
  <c r="AB196" i="2" s="1"/>
  <c r="AF196" i="2" s="1"/>
  <c r="AJ196" i="2" s="1"/>
  <c r="Y148" i="2"/>
  <c r="AB148" i="2" s="1"/>
  <c r="AF148" i="2" s="1"/>
  <c r="AJ148" i="2" s="1"/>
  <c r="Y124" i="2"/>
  <c r="AB124" i="2" s="1"/>
  <c r="AF124" i="2" s="1"/>
  <c r="AJ124" i="2" s="1"/>
  <c r="Y100" i="2"/>
  <c r="AB100" i="2" s="1"/>
  <c r="AF100" i="2" s="1"/>
  <c r="AJ100" i="2" s="1"/>
  <c r="Y76" i="2"/>
  <c r="AB76" i="2" s="1"/>
  <c r="AF76" i="2" s="1"/>
  <c r="AJ76" i="2" s="1"/>
  <c r="Y52" i="2"/>
  <c r="AB52" i="2" s="1"/>
  <c r="AF52" i="2" s="1"/>
  <c r="AJ52" i="2" s="1"/>
  <c r="U305" i="2"/>
  <c r="S305" i="2" s="1"/>
  <c r="U294" i="2"/>
  <c r="S294" i="2" s="1"/>
  <c r="U238" i="2"/>
  <c r="BL239" i="2" s="1"/>
  <c r="Y238" i="2"/>
  <c r="AB238" i="2" s="1"/>
  <c r="AF238" i="2" s="1"/>
  <c r="U304" i="2"/>
  <c r="BL305" i="2" s="1"/>
  <c r="Y304" i="2"/>
  <c r="AB304" i="2" s="1"/>
  <c r="AF304" i="2" s="1"/>
  <c r="Y274" i="2"/>
  <c r="AB274" i="2" s="1"/>
  <c r="AF274" i="2" s="1"/>
  <c r="AJ274" i="2" s="1"/>
  <c r="U244" i="2"/>
  <c r="BL245" i="2" s="1"/>
  <c r="Y244" i="2"/>
  <c r="AB244" i="2" s="1"/>
  <c r="AF244" i="2" s="1"/>
  <c r="Y214" i="2"/>
  <c r="AB214" i="2" s="1"/>
  <c r="AF214" i="2" s="1"/>
  <c r="AJ214" i="2" s="1"/>
  <c r="Y166" i="2"/>
  <c r="AB166" i="2" s="1"/>
  <c r="AF166" i="2" s="1"/>
  <c r="AJ166" i="2" s="1"/>
  <c r="Y94" i="2"/>
  <c r="AB94" i="2" s="1"/>
  <c r="AF94" i="2" s="1"/>
  <c r="AJ94" i="2" s="1"/>
  <c r="Y160" i="2"/>
  <c r="AB160" i="2" s="1"/>
  <c r="AF160" i="2" s="1"/>
  <c r="AJ160" i="2" s="1"/>
  <c r="Y136" i="2"/>
  <c r="AB136" i="2" s="1"/>
  <c r="AF136" i="2" s="1"/>
  <c r="AJ136" i="2" s="1"/>
  <c r="Y88" i="2"/>
  <c r="AB88" i="2" s="1"/>
  <c r="AF88" i="2" s="1"/>
  <c r="AJ88" i="2" s="1"/>
  <c r="Y64" i="2"/>
  <c r="AB64" i="2" s="1"/>
  <c r="AF64" i="2" s="1"/>
  <c r="AJ64" i="2" s="1"/>
  <c r="U286" i="2"/>
  <c r="U299" i="2"/>
  <c r="S299" i="2" s="1"/>
  <c r="Y292" i="2"/>
  <c r="AB292" i="2" s="1"/>
  <c r="AF292" i="2" s="1"/>
  <c r="AJ292" i="2" s="1"/>
  <c r="U262" i="2"/>
  <c r="BL263" i="2" s="1"/>
  <c r="Y262" i="2"/>
  <c r="AB262" i="2" s="1"/>
  <c r="AF262" i="2" s="1"/>
  <c r="U251" i="2"/>
  <c r="S251" i="2" s="1"/>
  <c r="Y70" i="2"/>
  <c r="AB70" i="2" s="1"/>
  <c r="AF70" i="2" s="1"/>
  <c r="AJ70" i="2" s="1"/>
  <c r="U280" i="2"/>
  <c r="BL281" i="2" s="1"/>
  <c r="Y280" i="2"/>
  <c r="AB280" i="2" s="1"/>
  <c r="AF280" i="2" s="1"/>
  <c r="Y184" i="2"/>
  <c r="AB184" i="2" s="1"/>
  <c r="AF184" i="2" s="1"/>
  <c r="AJ184" i="2" s="1"/>
  <c r="Y202" i="2"/>
  <c r="AB202" i="2" s="1"/>
  <c r="AF202" i="2" s="1"/>
  <c r="AJ202" i="2" s="1"/>
  <c r="Y130" i="2"/>
  <c r="AB130" i="2" s="1"/>
  <c r="AF130" i="2" s="1"/>
  <c r="AJ130" i="2" s="1"/>
  <c r="Y106" i="2"/>
  <c r="AB106" i="2" s="1"/>
  <c r="AF106" i="2" s="1"/>
  <c r="AJ106" i="2" s="1"/>
  <c r="Y82" i="2"/>
  <c r="AB82" i="2" s="1"/>
  <c r="AF82" i="2" s="1"/>
  <c r="AJ82" i="2" s="1"/>
  <c r="Y58" i="2"/>
  <c r="AB58" i="2" s="1"/>
  <c r="AF58" i="2" s="1"/>
  <c r="AJ58" i="2" s="1"/>
  <c r="U232" i="2"/>
  <c r="BL233" i="2" s="1"/>
  <c r="Y232" i="2"/>
  <c r="AB232" i="2" s="1"/>
  <c r="AF232" i="2" s="1"/>
  <c r="AJ232" i="2" s="1"/>
  <c r="BG286" i="2"/>
  <c r="U293" i="2"/>
  <c r="S293" i="2" s="1"/>
  <c r="U292" i="2"/>
  <c r="BL293" i="2" s="1"/>
  <c r="U274" i="2"/>
  <c r="BL275" i="2" s="1"/>
  <c r="U268" i="2"/>
  <c r="BL269" i="2" s="1"/>
  <c r="U252" i="2"/>
  <c r="S252" i="2" s="1"/>
  <c r="U234" i="2"/>
  <c r="S234" i="2" s="1"/>
  <c r="U239" i="2"/>
  <c r="S239" i="2" s="1"/>
  <c r="U276" i="2"/>
  <c r="S276" i="2" s="1"/>
  <c r="U263" i="2"/>
  <c r="S263" i="2" s="1"/>
  <c r="U282" i="2"/>
  <c r="S282" i="2" s="1"/>
  <c r="U245" i="2"/>
  <c r="S245" i="2" s="1"/>
  <c r="U269" i="2"/>
  <c r="S269" i="2" s="1"/>
  <c r="U233" i="2"/>
  <c r="U306" i="2"/>
  <c r="U287" i="2"/>
  <c r="U275" i="2"/>
  <c r="U270" i="2"/>
  <c r="U264" i="2"/>
  <c r="U258" i="2"/>
  <c r="U281" i="2"/>
  <c r="U240" i="2"/>
  <c r="U298" i="2"/>
  <c r="BL299" i="2" s="1"/>
  <c r="AB298" i="2"/>
  <c r="AF298" i="2" s="1"/>
  <c r="U246" i="2"/>
  <c r="U250" i="2"/>
  <c r="BL251" i="2" s="1"/>
  <c r="AB250" i="2"/>
  <c r="AF250" i="2" s="1"/>
  <c r="U257" i="2"/>
  <c r="U288" i="2"/>
  <c r="U256" i="2"/>
  <c r="BL257" i="2" s="1"/>
  <c r="AB256" i="2"/>
  <c r="AF256" i="2" s="1"/>
  <c r="U46" i="2"/>
  <c r="BL47" i="2" s="1"/>
  <c r="U227" i="2"/>
  <c r="S227" i="2" s="1"/>
  <c r="U209" i="2"/>
  <c r="S209" i="2" s="1"/>
  <c r="U185" i="2"/>
  <c r="S185" i="2" s="1"/>
  <c r="U173" i="2"/>
  <c r="S173" i="2" s="1"/>
  <c r="U161" i="2"/>
  <c r="S161" i="2" s="1"/>
  <c r="U137" i="2"/>
  <c r="S137" i="2" s="1"/>
  <c r="U125" i="2"/>
  <c r="S125" i="2" s="1"/>
  <c r="U113" i="2"/>
  <c r="S113" i="2" s="1"/>
  <c r="U101" i="2"/>
  <c r="S101" i="2" s="1"/>
  <c r="U65" i="2"/>
  <c r="S65" i="2" s="1"/>
  <c r="U53" i="2"/>
  <c r="S53" i="2" s="1"/>
  <c r="U208" i="2"/>
  <c r="BL209" i="2" s="1"/>
  <c r="U58" i="2"/>
  <c r="BL59" i="2" s="1"/>
  <c r="U48" i="2"/>
  <c r="S48" i="2" s="1"/>
  <c r="U89" i="2"/>
  <c r="S89" i="2" s="1"/>
  <c r="U90" i="2"/>
  <c r="S90" i="2" s="1"/>
  <c r="U155" i="2"/>
  <c r="S155" i="2" s="1"/>
  <c r="U131" i="2"/>
  <c r="S131" i="2" s="1"/>
  <c r="U220" i="2"/>
  <c r="BL221" i="2" s="1"/>
  <c r="U190" i="2"/>
  <c r="BL191" i="2" s="1"/>
  <c r="U94" i="2"/>
  <c r="BL95" i="2" s="1"/>
  <c r="U226" i="2"/>
  <c r="BL227" i="2" s="1"/>
  <c r="AB46" i="2"/>
  <c r="AF46" i="2" s="1"/>
  <c r="AJ46" i="2" s="1"/>
  <c r="U221" i="2"/>
  <c r="S221" i="2" s="1"/>
  <c r="U106" i="2"/>
  <c r="BL107" i="2" s="1"/>
  <c r="U82" i="2"/>
  <c r="BL83" i="2" s="1"/>
  <c r="U76" i="2"/>
  <c r="BL77" i="2" s="1"/>
  <c r="U160" i="2"/>
  <c r="BL161" i="2" s="1"/>
  <c r="U172" i="2"/>
  <c r="BL173" i="2" s="1"/>
  <c r="U100" i="2"/>
  <c r="BL101" i="2" s="1"/>
  <c r="U202" i="2"/>
  <c r="BL203" i="2" s="1"/>
  <c r="U124" i="2"/>
  <c r="BL125" i="2" s="1"/>
  <c r="U34" i="2"/>
  <c r="AB226" i="2"/>
  <c r="AF226" i="2" s="1"/>
  <c r="AJ226" i="2" s="1"/>
  <c r="AB208" i="2"/>
  <c r="AF208" i="2" s="1"/>
  <c r="AJ208" i="2" s="1"/>
  <c r="AB172" i="2"/>
  <c r="AF172" i="2" s="1"/>
  <c r="AJ172" i="2" s="1"/>
  <c r="U136" i="2"/>
  <c r="BL137" i="2" s="1"/>
  <c r="U88" i="2"/>
  <c r="BL89" i="2" s="1"/>
  <c r="U64" i="2"/>
  <c r="BL65" i="2" s="1"/>
  <c r="U52" i="2"/>
  <c r="BL53" i="2" s="1"/>
  <c r="U42" i="2"/>
  <c r="S42" i="2" s="1"/>
  <c r="U192" i="2"/>
  <c r="S192" i="2" s="1"/>
  <c r="U138" i="2"/>
  <c r="S138" i="2" s="1"/>
  <c r="U96" i="2"/>
  <c r="S96" i="2" s="1"/>
  <c r="U130" i="2"/>
  <c r="BL131" i="2" s="1"/>
  <c r="U108" i="2"/>
  <c r="S108" i="2" s="1"/>
  <c r="U60" i="2"/>
  <c r="S60" i="2" s="1"/>
  <c r="U71" i="2"/>
  <c r="S71" i="2" s="1"/>
  <c r="U216" i="2"/>
  <c r="S216" i="2" s="1"/>
  <c r="U180" i="2"/>
  <c r="S180" i="2" s="1"/>
  <c r="U120" i="2"/>
  <c r="S120" i="2" s="1"/>
  <c r="U66" i="2"/>
  <c r="S66" i="2" s="1"/>
  <c r="U41" i="2"/>
  <c r="S41" i="2" s="1"/>
  <c r="U204" i="2"/>
  <c r="S204" i="2" s="1"/>
  <c r="U168" i="2"/>
  <c r="S168" i="2" s="1"/>
  <c r="U54" i="2"/>
  <c r="S54" i="2" s="1"/>
  <c r="U35" i="2"/>
  <c r="S35" i="2" s="1"/>
  <c r="U215" i="2"/>
  <c r="U191" i="2"/>
  <c r="U203" i="2"/>
  <c r="U197" i="2"/>
  <c r="U156" i="2"/>
  <c r="U148" i="2"/>
  <c r="BL149" i="2" s="1"/>
  <c r="U150" i="2"/>
  <c r="U228" i="2"/>
  <c r="U112" i="2"/>
  <c r="BL113" i="2" s="1"/>
  <c r="AB112" i="2"/>
  <c r="AF112" i="2" s="1"/>
  <c r="AJ112" i="2" s="1"/>
  <c r="U142" i="2"/>
  <c r="BL143" i="2" s="1"/>
  <c r="AB142" i="2"/>
  <c r="AF142" i="2" s="1"/>
  <c r="AJ142" i="2" s="1"/>
  <c r="AB40" i="2"/>
  <c r="AF40" i="2" s="1"/>
  <c r="AJ40" i="2" s="1"/>
  <c r="U40" i="2"/>
  <c r="BL41" i="2" s="1"/>
  <c r="U210" i="2"/>
  <c r="U196" i="2"/>
  <c r="BL197" i="2" s="1"/>
  <c r="U119" i="2"/>
  <c r="U174" i="2"/>
  <c r="U144" i="2"/>
  <c r="U126" i="2"/>
  <c r="U107" i="2"/>
  <c r="U84" i="2"/>
  <c r="U72" i="2"/>
  <c r="U222" i="2"/>
  <c r="U198" i="2"/>
  <c r="U184" i="2"/>
  <c r="BL185" i="2" s="1"/>
  <c r="U154" i="2"/>
  <c r="BL155" i="2" s="1"/>
  <c r="AB154" i="2"/>
  <c r="AF154" i="2" s="1"/>
  <c r="AJ154" i="2" s="1"/>
  <c r="U167" i="2"/>
  <c r="U214" i="2"/>
  <c r="BL215" i="2" s="1"/>
  <c r="U186" i="2"/>
  <c r="U179" i="2"/>
  <c r="U132" i="2"/>
  <c r="U114" i="2"/>
  <c r="U178" i="2"/>
  <c r="BL179" i="2" s="1"/>
  <c r="AB178" i="2"/>
  <c r="AF178" i="2" s="1"/>
  <c r="AJ178" i="2" s="1"/>
  <c r="U162" i="2"/>
  <c r="U149" i="2"/>
  <c r="U102" i="2"/>
  <c r="U83" i="2"/>
  <c r="U70" i="2"/>
  <c r="BL71" i="2" s="1"/>
  <c r="U77" i="2"/>
  <c r="U47" i="2"/>
  <c r="U166" i="2"/>
  <c r="BL167" i="2" s="1"/>
  <c r="U59" i="2"/>
  <c r="U143" i="2"/>
  <c r="U118" i="2"/>
  <c r="BL119" i="2" s="1"/>
  <c r="U78" i="2"/>
  <c r="U95" i="2"/>
  <c r="U36" i="2"/>
  <c r="AB34" i="2"/>
  <c r="AF34" i="2" s="1"/>
  <c r="AJ34" i="2" s="1"/>
  <c r="BL35" i="2" l="1"/>
  <c r="AJ304" i="2"/>
  <c r="AJ238" i="2"/>
  <c r="AJ256" i="2"/>
  <c r="BG256" i="2" s="1"/>
  <c r="AJ280" i="2"/>
  <c r="BG280" i="2" s="1"/>
  <c r="AN286" i="2"/>
  <c r="AR286" i="2" s="1"/>
  <c r="AU286" i="2" s="1"/>
  <c r="BL287" i="2"/>
  <c r="AJ244" i="2"/>
  <c r="BG244" i="2" s="1"/>
  <c r="BG268" i="2"/>
  <c r="AJ268" i="2"/>
  <c r="AJ298" i="2"/>
  <c r="AJ250" i="2"/>
  <c r="AN250" i="2" s="1"/>
  <c r="AJ262" i="2"/>
  <c r="AN184" i="2"/>
  <c r="AN202" i="2"/>
  <c r="AN58" i="2"/>
  <c r="AN292" i="2"/>
  <c r="Y252" i="2"/>
  <c r="AB252" i="2" s="1"/>
  <c r="AF252" i="2" s="1"/>
  <c r="BG292" i="2"/>
  <c r="Y173" i="2"/>
  <c r="AB173" i="2" s="1"/>
  <c r="AF173" i="2" s="1"/>
  <c r="AN274" i="2"/>
  <c r="BG274" i="2"/>
  <c r="AN148" i="2"/>
  <c r="Y54" i="2"/>
  <c r="AB54" i="2" s="1"/>
  <c r="AF54" i="2" s="1"/>
  <c r="Y71" i="2"/>
  <c r="AB71" i="2" s="1"/>
  <c r="AF71" i="2" s="1"/>
  <c r="AN52" i="2"/>
  <c r="AN124" i="2"/>
  <c r="Y221" i="2"/>
  <c r="AB221" i="2" s="1"/>
  <c r="AF221" i="2" s="1"/>
  <c r="Y90" i="2"/>
  <c r="AB90" i="2" s="1"/>
  <c r="AF90" i="2" s="1"/>
  <c r="Y113" i="2"/>
  <c r="AB113" i="2" s="1"/>
  <c r="AF113" i="2" s="1"/>
  <c r="AN268" i="2"/>
  <c r="Y137" i="2"/>
  <c r="AB137" i="2" s="1"/>
  <c r="AF137" i="2" s="1"/>
  <c r="Y168" i="2"/>
  <c r="AB168" i="2" s="1"/>
  <c r="AF168" i="2" s="1"/>
  <c r="Y60" i="2"/>
  <c r="AB60" i="2" s="1"/>
  <c r="AF60" i="2" s="1"/>
  <c r="AN64" i="2"/>
  <c r="Y89" i="2"/>
  <c r="AB89" i="2" s="1"/>
  <c r="AF89" i="2" s="1"/>
  <c r="Y125" i="2"/>
  <c r="AB125" i="2" s="1"/>
  <c r="AF125" i="2" s="1"/>
  <c r="Y245" i="2"/>
  <c r="AB245" i="2" s="1"/>
  <c r="AF245" i="2" s="1"/>
  <c r="Y48" i="2"/>
  <c r="AB48" i="2" s="1"/>
  <c r="AF48" i="2" s="1"/>
  <c r="Y204" i="2"/>
  <c r="AB204" i="2" s="1"/>
  <c r="AF204" i="2" s="1"/>
  <c r="Y108" i="2"/>
  <c r="AB108" i="2" s="1"/>
  <c r="AF108" i="2" s="1"/>
  <c r="AN88" i="2"/>
  <c r="AN100" i="2"/>
  <c r="Y300" i="2"/>
  <c r="AB300" i="2" s="1"/>
  <c r="AF300" i="2" s="1"/>
  <c r="Y282" i="2"/>
  <c r="AB282" i="2" s="1"/>
  <c r="AF282" i="2" s="1"/>
  <c r="Y294" i="2"/>
  <c r="AB294" i="2" s="1"/>
  <c r="AF294" i="2" s="1"/>
  <c r="AN130" i="2"/>
  <c r="Y305" i="2"/>
  <c r="AB305" i="2" s="1"/>
  <c r="AF305" i="2" s="1"/>
  <c r="AN118" i="2"/>
  <c r="Y96" i="2"/>
  <c r="AB96" i="2" s="1"/>
  <c r="AF96" i="2" s="1"/>
  <c r="AN190" i="2"/>
  <c r="Y299" i="2"/>
  <c r="AB299" i="2" s="1"/>
  <c r="AF299" i="2" s="1"/>
  <c r="AN196" i="2"/>
  <c r="Y120" i="2"/>
  <c r="AB120" i="2" s="1"/>
  <c r="AF120" i="2" s="1"/>
  <c r="Y138" i="2"/>
  <c r="AB138" i="2" s="1"/>
  <c r="AF138" i="2" s="1"/>
  <c r="AN76" i="2"/>
  <c r="AN220" i="2"/>
  <c r="Y53" i="2"/>
  <c r="AB53" i="2" s="1"/>
  <c r="AF53" i="2" s="1"/>
  <c r="AJ53" i="2" s="1"/>
  <c r="Y185" i="2"/>
  <c r="AB185" i="2" s="1"/>
  <c r="AF185" i="2" s="1"/>
  <c r="Y239" i="2"/>
  <c r="AB239" i="2" s="1"/>
  <c r="AF239" i="2" s="1"/>
  <c r="Y293" i="2"/>
  <c r="AB293" i="2" s="1"/>
  <c r="AF293" i="2" s="1"/>
  <c r="Y251" i="2"/>
  <c r="AB251" i="2" s="1"/>
  <c r="AF251" i="2" s="1"/>
  <c r="AN136" i="2"/>
  <c r="Y161" i="2"/>
  <c r="AB161" i="2" s="1"/>
  <c r="AF161" i="2" s="1"/>
  <c r="Y66" i="2"/>
  <c r="AB66" i="2" s="1"/>
  <c r="AF66" i="2" s="1"/>
  <c r="AN160" i="2"/>
  <c r="Y276" i="2"/>
  <c r="AB276" i="2" s="1"/>
  <c r="AF276" i="2" s="1"/>
  <c r="AN214" i="2"/>
  <c r="Y180" i="2"/>
  <c r="AB180" i="2" s="1"/>
  <c r="AF180" i="2" s="1"/>
  <c r="Y192" i="2"/>
  <c r="AB192" i="2" s="1"/>
  <c r="AF192" i="2" s="1"/>
  <c r="AN82" i="2"/>
  <c r="Y131" i="2"/>
  <c r="AB131" i="2" s="1"/>
  <c r="AF131" i="2" s="1"/>
  <c r="Y209" i="2"/>
  <c r="AB209" i="2" s="1"/>
  <c r="AF209" i="2" s="1"/>
  <c r="AN238" i="2"/>
  <c r="Y234" i="2"/>
  <c r="AB234" i="2" s="1"/>
  <c r="AF234" i="2" s="1"/>
  <c r="AN70" i="2"/>
  <c r="Y41" i="2"/>
  <c r="AB41" i="2" s="1"/>
  <c r="AF41" i="2" s="1"/>
  <c r="AJ41" i="2" s="1"/>
  <c r="AN94" i="2"/>
  <c r="Y263" i="2"/>
  <c r="AB263" i="2" s="1"/>
  <c r="AF263" i="2" s="1"/>
  <c r="AN166" i="2"/>
  <c r="Y65" i="2"/>
  <c r="AB65" i="2" s="1"/>
  <c r="AF65" i="2" s="1"/>
  <c r="Y35" i="2"/>
  <c r="AB35" i="2" s="1"/>
  <c r="AF35" i="2" s="1"/>
  <c r="AJ35" i="2" s="1"/>
  <c r="Y216" i="2"/>
  <c r="AB216" i="2" s="1"/>
  <c r="AF216" i="2" s="1"/>
  <c r="Y42" i="2"/>
  <c r="AB42" i="2" s="1"/>
  <c r="AF42" i="2" s="1"/>
  <c r="AN106" i="2"/>
  <c r="Y155" i="2"/>
  <c r="AB155" i="2" s="1"/>
  <c r="AF155" i="2" s="1"/>
  <c r="AJ155" i="2" s="1"/>
  <c r="Y101" i="2"/>
  <c r="AB101" i="2" s="1"/>
  <c r="AF101" i="2" s="1"/>
  <c r="Y227" i="2"/>
  <c r="AB227" i="2" s="1"/>
  <c r="AF227" i="2" s="1"/>
  <c r="Y269" i="2"/>
  <c r="AB269" i="2" s="1"/>
  <c r="AF269" i="2" s="1"/>
  <c r="BG262" i="2"/>
  <c r="AN232" i="2"/>
  <c r="BG232" i="2"/>
  <c r="S281" i="2"/>
  <c r="AN280" i="2"/>
  <c r="S275" i="2"/>
  <c r="S246" i="2"/>
  <c r="AN256" i="2"/>
  <c r="S306" i="2"/>
  <c r="S257" i="2"/>
  <c r="S258" i="2"/>
  <c r="S240" i="2"/>
  <c r="S287" i="2"/>
  <c r="S264" i="2"/>
  <c r="AN298" i="2"/>
  <c r="S288" i="2"/>
  <c r="S270" i="2"/>
  <c r="S233" i="2"/>
  <c r="AN46" i="2"/>
  <c r="AN40" i="2"/>
  <c r="AN172" i="2"/>
  <c r="AN208" i="2"/>
  <c r="AN226" i="2"/>
  <c r="AN154" i="2"/>
  <c r="AN142" i="2"/>
  <c r="AN178" i="2"/>
  <c r="S36" i="2"/>
  <c r="S156" i="2"/>
  <c r="S203" i="2"/>
  <c r="S215" i="2"/>
  <c r="S95" i="2"/>
  <c r="S198" i="2"/>
  <c r="S107" i="2"/>
  <c r="S47" i="2"/>
  <c r="S83" i="2"/>
  <c r="S222" i="2"/>
  <c r="S126" i="2"/>
  <c r="S228" i="2"/>
  <c r="S132" i="2"/>
  <c r="S144" i="2"/>
  <c r="S210" i="2"/>
  <c r="S150" i="2"/>
  <c r="S143" i="2"/>
  <c r="S162" i="2"/>
  <c r="S179" i="2"/>
  <c r="S167" i="2"/>
  <c r="S174" i="2"/>
  <c r="AN112" i="2"/>
  <c r="S102" i="2"/>
  <c r="S77" i="2"/>
  <c r="S186" i="2"/>
  <c r="S72" i="2"/>
  <c r="S78" i="2"/>
  <c r="S114" i="2"/>
  <c r="S149" i="2"/>
  <c r="S59" i="2"/>
  <c r="S84" i="2"/>
  <c r="S119" i="2"/>
  <c r="S197" i="2"/>
  <c r="S191" i="2"/>
  <c r="AN34" i="2"/>
  <c r="AJ305" i="2" l="1"/>
  <c r="AN305" i="2" s="1"/>
  <c r="AR305" i="2" s="1"/>
  <c r="AU305" i="2" s="1"/>
  <c r="BG305" i="2" s="1"/>
  <c r="AJ263" i="2"/>
  <c r="AN263" i="2" s="1"/>
  <c r="AR263" i="2" s="1"/>
  <c r="AU263" i="2" s="1"/>
  <c r="BG263" i="2" s="1"/>
  <c r="AJ108" i="2"/>
  <c r="AN108" i="2" s="1"/>
  <c r="AR108" i="2" s="1"/>
  <c r="AU108" i="2" s="1"/>
  <c r="BG108" i="2" s="1"/>
  <c r="AJ168" i="2"/>
  <c r="AN168" i="2" s="1"/>
  <c r="AR168" i="2" s="1"/>
  <c r="AU168" i="2" s="1"/>
  <c r="BG168" i="2" s="1"/>
  <c r="AJ173" i="2"/>
  <c r="AN173" i="2" s="1"/>
  <c r="AR173" i="2" s="1"/>
  <c r="AU173" i="2" s="1"/>
  <c r="BG173" i="2" s="1"/>
  <c r="BG250" i="2"/>
  <c r="AN251" i="2"/>
  <c r="AJ251" i="2"/>
  <c r="AN120" i="2"/>
  <c r="AR120" i="2" s="1"/>
  <c r="AU120" i="2" s="1"/>
  <c r="BG120" i="2" s="1"/>
  <c r="AJ120" i="2"/>
  <c r="AJ48" i="2"/>
  <c r="AN48" i="2" s="1"/>
  <c r="AR48" i="2" s="1"/>
  <c r="AU48" i="2" s="1"/>
  <c r="BG48" i="2" s="1"/>
  <c r="AN137" i="2"/>
  <c r="AR137" i="2" s="1"/>
  <c r="AU137" i="2" s="1"/>
  <c r="BG137" i="2" s="1"/>
  <c r="AJ137" i="2"/>
  <c r="AN71" i="2"/>
  <c r="AJ71" i="2"/>
  <c r="AN244" i="2"/>
  <c r="AN262" i="2"/>
  <c r="AR262" i="2" s="1"/>
  <c r="AU262" i="2" s="1"/>
  <c r="AJ42" i="2"/>
  <c r="AN42" i="2" s="1"/>
  <c r="AR42" i="2" s="1"/>
  <c r="AU42" i="2" s="1"/>
  <c r="BG42" i="2" s="1"/>
  <c r="AJ180" i="2"/>
  <c r="AN180" i="2" s="1"/>
  <c r="AR180" i="2" s="1"/>
  <c r="AU180" i="2" s="1"/>
  <c r="BG180" i="2" s="1"/>
  <c r="AJ293" i="2"/>
  <c r="AN293" i="2" s="1"/>
  <c r="AR293" i="2" s="1"/>
  <c r="AU293" i="2" s="1"/>
  <c r="BG293" i="2" s="1"/>
  <c r="AJ294" i="2"/>
  <c r="AN294" i="2" s="1"/>
  <c r="AR294" i="2" s="1"/>
  <c r="AU294" i="2" s="1"/>
  <c r="BG294" i="2" s="1"/>
  <c r="AJ245" i="2"/>
  <c r="AN245" i="2" s="1"/>
  <c r="AR245" i="2" s="1"/>
  <c r="AU245" i="2" s="1"/>
  <c r="BG245" i="2" s="1"/>
  <c r="AJ54" i="2"/>
  <c r="AN54" i="2" s="1"/>
  <c r="AR54" i="2" s="1"/>
  <c r="AU54" i="2" s="1"/>
  <c r="BG54" i="2" s="1"/>
  <c r="BG298" i="2"/>
  <c r="AJ101" i="2"/>
  <c r="AN101" i="2" s="1"/>
  <c r="AR101" i="2" s="1"/>
  <c r="AU101" i="2" s="1"/>
  <c r="BG101" i="2" s="1"/>
  <c r="AJ161" i="2"/>
  <c r="AN161" i="2" s="1"/>
  <c r="AR161" i="2" s="1"/>
  <c r="AU161" i="2" s="1"/>
  <c r="BG161" i="2" s="1"/>
  <c r="AJ60" i="2"/>
  <c r="AN60" i="2" s="1"/>
  <c r="AR60" i="2" s="1"/>
  <c r="AU60" i="2" s="1"/>
  <c r="BG60" i="2" s="1"/>
  <c r="AJ204" i="2"/>
  <c r="AN204" i="2" s="1"/>
  <c r="AR204" i="2" s="1"/>
  <c r="AU204" i="2" s="1"/>
  <c r="BG204" i="2" s="1"/>
  <c r="BG304" i="2"/>
  <c r="AJ192" i="2"/>
  <c r="AN192" i="2" s="1"/>
  <c r="AR192" i="2" s="1"/>
  <c r="AU192" i="2" s="1"/>
  <c r="BG192" i="2" s="1"/>
  <c r="AN304" i="2"/>
  <c r="AR304" i="2" s="1"/>
  <c r="AU304" i="2" s="1"/>
  <c r="AN216" i="2"/>
  <c r="AR216" i="2" s="1"/>
  <c r="AU216" i="2" s="1"/>
  <c r="BG216" i="2" s="1"/>
  <c r="AJ216" i="2"/>
  <c r="BG238" i="2"/>
  <c r="AJ239" i="2"/>
  <c r="AN239" i="2" s="1"/>
  <c r="AR239" i="2" s="1"/>
  <c r="AU239" i="2" s="1"/>
  <c r="BG239" i="2" s="1"/>
  <c r="AJ299" i="2"/>
  <c r="AN299" i="2" s="1"/>
  <c r="AR299" i="2" s="1"/>
  <c r="AU299" i="2" s="1"/>
  <c r="BG299" i="2" s="1"/>
  <c r="AJ282" i="2"/>
  <c r="AN282" i="2" s="1"/>
  <c r="AR282" i="2" s="1"/>
  <c r="AU282" i="2" s="1"/>
  <c r="BG282" i="2" s="1"/>
  <c r="AN131" i="2"/>
  <c r="AR131" i="2" s="1"/>
  <c r="AU131" i="2" s="1"/>
  <c r="BG131" i="2" s="1"/>
  <c r="AJ131" i="2"/>
  <c r="AJ138" i="2"/>
  <c r="AN138" i="2" s="1"/>
  <c r="AR138" i="2" s="1"/>
  <c r="AU138" i="2" s="1"/>
  <c r="BG138" i="2" s="1"/>
  <c r="AN269" i="2"/>
  <c r="AR269" i="2" s="1"/>
  <c r="AU269" i="2" s="1"/>
  <c r="BG269" i="2" s="1"/>
  <c r="AJ269" i="2"/>
  <c r="AN234" i="2"/>
  <c r="AR234" i="2" s="1"/>
  <c r="AU234" i="2" s="1"/>
  <c r="BG234" i="2" s="1"/>
  <c r="AJ234" i="2"/>
  <c r="AJ276" i="2"/>
  <c r="AN276" i="2" s="1"/>
  <c r="AR276" i="2" s="1"/>
  <c r="AU276" i="2" s="1"/>
  <c r="BG276" i="2" s="1"/>
  <c r="AN185" i="2"/>
  <c r="AR185" i="2" s="1"/>
  <c r="AU185" i="2" s="1"/>
  <c r="BG185" i="2" s="1"/>
  <c r="AJ185" i="2"/>
  <c r="AN300" i="2"/>
  <c r="AR300" i="2" s="1"/>
  <c r="AU300" i="2" s="1"/>
  <c r="BG300" i="2" s="1"/>
  <c r="AJ300" i="2"/>
  <c r="AN125" i="2"/>
  <c r="AR125" i="2" s="1"/>
  <c r="AU125" i="2" s="1"/>
  <c r="BG125" i="2" s="1"/>
  <c r="AJ125" i="2"/>
  <c r="AJ113" i="2"/>
  <c r="AN113" i="2" s="1"/>
  <c r="AR113" i="2" s="1"/>
  <c r="AU113" i="2" s="1"/>
  <c r="BG113" i="2" s="1"/>
  <c r="AN252" i="2"/>
  <c r="AR252" i="2" s="1"/>
  <c r="AU252" i="2" s="1"/>
  <c r="BG252" i="2" s="1"/>
  <c r="AJ252" i="2"/>
  <c r="AJ65" i="2"/>
  <c r="AN65" i="2" s="1"/>
  <c r="AR65" i="2" s="1"/>
  <c r="AU65" i="2" s="1"/>
  <c r="BG65" i="2" s="1"/>
  <c r="AJ96" i="2"/>
  <c r="AN96" i="2" s="1"/>
  <c r="AR96" i="2" s="1"/>
  <c r="AU96" i="2" s="1"/>
  <c r="BG96" i="2" s="1"/>
  <c r="AJ89" i="2"/>
  <c r="AN89" i="2" s="1"/>
  <c r="AR89" i="2" s="1"/>
  <c r="AU89" i="2" s="1"/>
  <c r="BG89" i="2" s="1"/>
  <c r="AJ90" i="2"/>
  <c r="AN90" i="2" s="1"/>
  <c r="AR90" i="2" s="1"/>
  <c r="AU90" i="2" s="1"/>
  <c r="BG90" i="2" s="1"/>
  <c r="AJ227" i="2"/>
  <c r="AN227" i="2" s="1"/>
  <c r="AR227" i="2" s="1"/>
  <c r="AU227" i="2" s="1"/>
  <c r="BG227" i="2" s="1"/>
  <c r="AJ209" i="2"/>
  <c r="AN209" i="2" s="1"/>
  <c r="AR209" i="2" s="1"/>
  <c r="AU209" i="2" s="1"/>
  <c r="BG209" i="2" s="1"/>
  <c r="AJ66" i="2"/>
  <c r="AN66" i="2" s="1"/>
  <c r="AR66" i="2" s="1"/>
  <c r="AU66" i="2" s="1"/>
  <c r="BG66" i="2" s="1"/>
  <c r="AJ221" i="2"/>
  <c r="AN221" i="2" s="1"/>
  <c r="AR221" i="2" s="1"/>
  <c r="AU221" i="2" s="1"/>
  <c r="BG221" i="2" s="1"/>
  <c r="AR190" i="2"/>
  <c r="AU190" i="2" s="1"/>
  <c r="BG190" i="2" s="1"/>
  <c r="AR238" i="2"/>
  <c r="AU238" i="2" s="1"/>
  <c r="AR160" i="2"/>
  <c r="AU160" i="2" s="1"/>
  <c r="BG160" i="2" s="1"/>
  <c r="AR100" i="2"/>
  <c r="AU100" i="2" s="1"/>
  <c r="BG100" i="2" s="1"/>
  <c r="AR292" i="2"/>
  <c r="AU292" i="2" s="1"/>
  <c r="AR208" i="2"/>
  <c r="AU208" i="2" s="1"/>
  <c r="BG208" i="2" s="1"/>
  <c r="AR250" i="2"/>
  <c r="AU250" i="2" s="1"/>
  <c r="AR166" i="2"/>
  <c r="AU166" i="2" s="1"/>
  <c r="BG166" i="2" s="1"/>
  <c r="AR220" i="2"/>
  <c r="AU220" i="2" s="1"/>
  <c r="BG220" i="2" s="1"/>
  <c r="AR118" i="2"/>
  <c r="AU118" i="2" s="1"/>
  <c r="BG118" i="2" s="1"/>
  <c r="AR88" i="2"/>
  <c r="AU88" i="2" s="1"/>
  <c r="BG88" i="2" s="1"/>
  <c r="AR64" i="2"/>
  <c r="AU64" i="2" s="1"/>
  <c r="BG64" i="2" s="1"/>
  <c r="AR274" i="2"/>
  <c r="AU274" i="2" s="1"/>
  <c r="AR58" i="2"/>
  <c r="AU58" i="2" s="1"/>
  <c r="BG58" i="2" s="1"/>
  <c r="AR34" i="2"/>
  <c r="AU34" i="2" s="1"/>
  <c r="BG34" i="2" s="1"/>
  <c r="AR172" i="2"/>
  <c r="AU172" i="2" s="1"/>
  <c r="BG172" i="2" s="1"/>
  <c r="AR76" i="2"/>
  <c r="AU76" i="2" s="1"/>
  <c r="BG76" i="2" s="1"/>
  <c r="AR124" i="2"/>
  <c r="AU124" i="2" s="1"/>
  <c r="BG124" i="2" s="1"/>
  <c r="AR202" i="2"/>
  <c r="AU202" i="2" s="1"/>
  <c r="BG202" i="2" s="1"/>
  <c r="AR112" i="2"/>
  <c r="AU112" i="2" s="1"/>
  <c r="BG112" i="2" s="1"/>
  <c r="AR40" i="2"/>
  <c r="AU40" i="2" s="1"/>
  <c r="BG40" i="2" s="1"/>
  <c r="AR280" i="2"/>
  <c r="AU280" i="2" s="1"/>
  <c r="AR232" i="2"/>
  <c r="AU232" i="2" s="1"/>
  <c r="AR94" i="2"/>
  <c r="AU94" i="2" s="1"/>
  <c r="BG94" i="2" s="1"/>
  <c r="AR82" i="2"/>
  <c r="AU82" i="2" s="1"/>
  <c r="BG82" i="2" s="1"/>
  <c r="AR136" i="2"/>
  <c r="AU136" i="2" s="1"/>
  <c r="BG136" i="2" s="1"/>
  <c r="AR52" i="2"/>
  <c r="AU52" i="2" s="1"/>
  <c r="BG52" i="2" s="1"/>
  <c r="AR184" i="2"/>
  <c r="AU184" i="2" s="1"/>
  <c r="BG184" i="2" s="1"/>
  <c r="AR154" i="2"/>
  <c r="AU154" i="2" s="1"/>
  <c r="BG154" i="2" s="1"/>
  <c r="AR226" i="2"/>
  <c r="AU226" i="2" s="1"/>
  <c r="BG226" i="2" s="1"/>
  <c r="AR256" i="2"/>
  <c r="AU256" i="2" s="1"/>
  <c r="AR46" i="2"/>
  <c r="AU46" i="2" s="1"/>
  <c r="BG46" i="2" s="1"/>
  <c r="AR298" i="2"/>
  <c r="AU298" i="2" s="1"/>
  <c r="AR106" i="2"/>
  <c r="AU106" i="2" s="1"/>
  <c r="BG106" i="2" s="1"/>
  <c r="AR251" i="2"/>
  <c r="AU251" i="2" s="1"/>
  <c r="BG251" i="2" s="1"/>
  <c r="AR130" i="2"/>
  <c r="AU130" i="2" s="1"/>
  <c r="BG130" i="2" s="1"/>
  <c r="AR71" i="2"/>
  <c r="AU71" i="2" s="1"/>
  <c r="BG71" i="2" s="1"/>
  <c r="AR244" i="2"/>
  <c r="AU244" i="2" s="1"/>
  <c r="AR178" i="2"/>
  <c r="AU178" i="2" s="1"/>
  <c r="BG178" i="2" s="1"/>
  <c r="AR70" i="2"/>
  <c r="AU70" i="2" s="1"/>
  <c r="BG70" i="2" s="1"/>
  <c r="AR196" i="2"/>
  <c r="AU196" i="2" s="1"/>
  <c r="BG196" i="2" s="1"/>
  <c r="AR268" i="2"/>
  <c r="AU268" i="2" s="1"/>
  <c r="AR142" i="2"/>
  <c r="AU142" i="2" s="1"/>
  <c r="BG142" i="2" s="1"/>
  <c r="AR214" i="2"/>
  <c r="AU214" i="2" s="1"/>
  <c r="BG214" i="2" s="1"/>
  <c r="AR148" i="2"/>
  <c r="AU148" i="2" s="1"/>
  <c r="BG148" i="2" s="1"/>
  <c r="AN155" i="2"/>
  <c r="AN41" i="2"/>
  <c r="AN53" i="2"/>
  <c r="AN35" i="2"/>
  <c r="Y132" i="2"/>
  <c r="AB132" i="2" s="1"/>
  <c r="AF132" i="2" s="1"/>
  <c r="Y197" i="2"/>
  <c r="AB197" i="2" s="1"/>
  <c r="AF197" i="2" s="1"/>
  <c r="Y167" i="2"/>
  <c r="AB167" i="2" s="1"/>
  <c r="AF167" i="2" s="1"/>
  <c r="Y228" i="2"/>
  <c r="AB228" i="2" s="1"/>
  <c r="AF228" i="2" s="1"/>
  <c r="Y198" i="2"/>
  <c r="AB198" i="2" s="1"/>
  <c r="AF198" i="2" s="1"/>
  <c r="Y306" i="2"/>
  <c r="AB306" i="2" s="1"/>
  <c r="AF306" i="2" s="1"/>
  <c r="Y119" i="2"/>
  <c r="AB119" i="2" s="1"/>
  <c r="AF119" i="2" s="1"/>
  <c r="Y179" i="2"/>
  <c r="AB179" i="2" s="1"/>
  <c r="AF179" i="2" s="1"/>
  <c r="Y126" i="2"/>
  <c r="AB126" i="2" s="1"/>
  <c r="AF126" i="2" s="1"/>
  <c r="Y95" i="2"/>
  <c r="AB95" i="2" s="1"/>
  <c r="AF95" i="2" s="1"/>
  <c r="Y270" i="2"/>
  <c r="AB270" i="2" s="1"/>
  <c r="AF270" i="2" s="1"/>
  <c r="Y257" i="2"/>
  <c r="AB257" i="2" s="1"/>
  <c r="AF257" i="2" s="1"/>
  <c r="Y186" i="2"/>
  <c r="AB186" i="2" s="1"/>
  <c r="AF186" i="2" s="1"/>
  <c r="Y222" i="2"/>
  <c r="AB222" i="2" s="1"/>
  <c r="AF222" i="2" s="1"/>
  <c r="Y287" i="2"/>
  <c r="AB287" i="2" s="1"/>
  <c r="AF287" i="2" s="1"/>
  <c r="AJ287" i="2" s="1"/>
  <c r="Y246" i="2"/>
  <c r="AB246" i="2" s="1"/>
  <c r="AF246" i="2" s="1"/>
  <c r="Y59" i="2"/>
  <c r="AB59" i="2" s="1"/>
  <c r="AF59" i="2" s="1"/>
  <c r="Y143" i="2"/>
  <c r="AB143" i="2" s="1"/>
  <c r="AF143" i="2" s="1"/>
  <c r="AJ143" i="2" s="1"/>
  <c r="Y83" i="2"/>
  <c r="AB83" i="2" s="1"/>
  <c r="AF83" i="2" s="1"/>
  <c r="Y203" i="2"/>
  <c r="AB203" i="2" s="1"/>
  <c r="AF203" i="2" s="1"/>
  <c r="Y240" i="2"/>
  <c r="AB240" i="2" s="1"/>
  <c r="AF240" i="2" s="1"/>
  <c r="Y275" i="2"/>
  <c r="AB275" i="2" s="1"/>
  <c r="AF275" i="2" s="1"/>
  <c r="Y149" i="2"/>
  <c r="AB149" i="2" s="1"/>
  <c r="AF149" i="2" s="1"/>
  <c r="Y77" i="2"/>
  <c r="AB77" i="2" s="1"/>
  <c r="AF77" i="2" s="1"/>
  <c r="Y150" i="2"/>
  <c r="AB150" i="2" s="1"/>
  <c r="AF150" i="2" s="1"/>
  <c r="Y47" i="2"/>
  <c r="AB47" i="2" s="1"/>
  <c r="AF47" i="2" s="1"/>
  <c r="Y156" i="2"/>
  <c r="AB156" i="2" s="1"/>
  <c r="AF156" i="2" s="1"/>
  <c r="Y288" i="2"/>
  <c r="AB288" i="2" s="1"/>
  <c r="AF288" i="2" s="1"/>
  <c r="Y174" i="2"/>
  <c r="AB174" i="2" s="1"/>
  <c r="AF174" i="2" s="1"/>
  <c r="Y36" i="2"/>
  <c r="AB36" i="2" s="1"/>
  <c r="AF36" i="2" s="1"/>
  <c r="Y191" i="2"/>
  <c r="AB191" i="2" s="1"/>
  <c r="AF191" i="2" s="1"/>
  <c r="Y72" i="2"/>
  <c r="AB72" i="2" s="1"/>
  <c r="AF72" i="2" s="1"/>
  <c r="Y107" i="2"/>
  <c r="AB107" i="2" s="1"/>
  <c r="AF107" i="2" s="1"/>
  <c r="Y281" i="2"/>
  <c r="AB281" i="2" s="1"/>
  <c r="AF281" i="2" s="1"/>
  <c r="Y84" i="2"/>
  <c r="AB84" i="2" s="1"/>
  <c r="AF84" i="2" s="1"/>
  <c r="Y162" i="2"/>
  <c r="AB162" i="2" s="1"/>
  <c r="AF162" i="2" s="1"/>
  <c r="Y215" i="2"/>
  <c r="AB215" i="2" s="1"/>
  <c r="AF215" i="2" s="1"/>
  <c r="Y114" i="2"/>
  <c r="AB114" i="2" s="1"/>
  <c r="AF114" i="2" s="1"/>
  <c r="Y102" i="2"/>
  <c r="AB102" i="2" s="1"/>
  <c r="AF102" i="2" s="1"/>
  <c r="Y210" i="2"/>
  <c r="AB210" i="2" s="1"/>
  <c r="AF210" i="2" s="1"/>
  <c r="Y78" i="2"/>
  <c r="AB78" i="2" s="1"/>
  <c r="AF78" i="2" s="1"/>
  <c r="Y144" i="2"/>
  <c r="AB144" i="2" s="1"/>
  <c r="AF144" i="2" s="1"/>
  <c r="AJ144" i="2" s="1"/>
  <c r="Y233" i="2"/>
  <c r="AB233" i="2" s="1"/>
  <c r="AF233" i="2" s="1"/>
  <c r="Y264" i="2"/>
  <c r="AB264" i="2" s="1"/>
  <c r="AF264" i="2" s="1"/>
  <c r="Y258" i="2"/>
  <c r="AB258" i="2" s="1"/>
  <c r="AF258" i="2" s="1"/>
  <c r="AJ179" i="2" l="1"/>
  <c r="AN179" i="2" s="1"/>
  <c r="AR179" i="2" s="1"/>
  <c r="AU179" i="2" s="1"/>
  <c r="BG179" i="2" s="1"/>
  <c r="AJ191" i="2"/>
  <c r="AN191" i="2" s="1"/>
  <c r="AR191" i="2" s="1"/>
  <c r="AU191" i="2" s="1"/>
  <c r="BG191" i="2" s="1"/>
  <c r="AJ119" i="2"/>
  <c r="AN119" i="2" s="1"/>
  <c r="AR119" i="2" s="1"/>
  <c r="AU119" i="2" s="1"/>
  <c r="BG119" i="2" s="1"/>
  <c r="AJ114" i="2"/>
  <c r="AJ36" i="2"/>
  <c r="AN36" i="2" s="1"/>
  <c r="AJ275" i="2"/>
  <c r="AN275" i="2" s="1"/>
  <c r="AR275" i="2" s="1"/>
  <c r="AU275" i="2" s="1"/>
  <c r="BG275" i="2" s="1"/>
  <c r="AJ222" i="2"/>
  <c r="AN222" i="2" s="1"/>
  <c r="AR222" i="2" s="1"/>
  <c r="AU222" i="2" s="1"/>
  <c r="BG222" i="2" s="1"/>
  <c r="AJ306" i="2"/>
  <c r="AN306" i="2" s="1"/>
  <c r="AR306" i="2" s="1"/>
  <c r="AU306" i="2" s="1"/>
  <c r="BG306" i="2" s="1"/>
  <c r="AJ258" i="2"/>
  <c r="AN258" i="2" s="1"/>
  <c r="AR258" i="2" s="1"/>
  <c r="AU258" i="2" s="1"/>
  <c r="BG258" i="2" s="1"/>
  <c r="AJ215" i="2"/>
  <c r="AN215" i="2" s="1"/>
  <c r="AR215" i="2" s="1"/>
  <c r="AU215" i="2" s="1"/>
  <c r="BG215" i="2" s="1"/>
  <c r="AJ174" i="2"/>
  <c r="AN174" i="2" s="1"/>
  <c r="AR174" i="2" s="1"/>
  <c r="AU174" i="2" s="1"/>
  <c r="BG174" i="2" s="1"/>
  <c r="AJ240" i="2"/>
  <c r="AN240" i="2" s="1"/>
  <c r="AR240" i="2" s="1"/>
  <c r="AU240" i="2" s="1"/>
  <c r="BG240" i="2" s="1"/>
  <c r="AJ186" i="2"/>
  <c r="AN186" i="2" s="1"/>
  <c r="AR186" i="2" s="1"/>
  <c r="AU186" i="2" s="1"/>
  <c r="BG186" i="2" s="1"/>
  <c r="AJ198" i="2"/>
  <c r="AN198" i="2" s="1"/>
  <c r="AR198" i="2" s="1"/>
  <c r="AU198" i="2" s="1"/>
  <c r="BG198" i="2" s="1"/>
  <c r="AJ77" i="2"/>
  <c r="AN77" i="2" s="1"/>
  <c r="AR77" i="2" s="1"/>
  <c r="AU77" i="2" s="1"/>
  <c r="BG77" i="2" s="1"/>
  <c r="AJ149" i="2"/>
  <c r="AN149" i="2" s="1"/>
  <c r="AR149" i="2" s="1"/>
  <c r="AU149" i="2" s="1"/>
  <c r="BG149" i="2" s="1"/>
  <c r="AJ264" i="2"/>
  <c r="AN264" i="2" s="1"/>
  <c r="AR264" i="2" s="1"/>
  <c r="AU264" i="2" s="1"/>
  <c r="BG264" i="2" s="1"/>
  <c r="AJ203" i="2"/>
  <c r="AN203" i="2" s="1"/>
  <c r="AR203" i="2" s="1"/>
  <c r="AU203" i="2" s="1"/>
  <c r="BG203" i="2" s="1"/>
  <c r="AJ72" i="2"/>
  <c r="AN72" i="2" s="1"/>
  <c r="AR72" i="2" s="1"/>
  <c r="AU72" i="2" s="1"/>
  <c r="BG72" i="2" s="1"/>
  <c r="AJ162" i="2"/>
  <c r="AN162" i="2" s="1"/>
  <c r="AR162" i="2" s="1"/>
  <c r="AU162" i="2" s="1"/>
  <c r="BG162" i="2" s="1"/>
  <c r="AJ288" i="2"/>
  <c r="AN288" i="2" s="1"/>
  <c r="AR288" i="2" s="1"/>
  <c r="AU288" i="2" s="1"/>
  <c r="BG288" i="2" s="1"/>
  <c r="AJ257" i="2"/>
  <c r="AN257" i="2" s="1"/>
  <c r="AR257" i="2" s="1"/>
  <c r="AU257" i="2" s="1"/>
  <c r="BG257" i="2" s="1"/>
  <c r="AJ228" i="2"/>
  <c r="AN228" i="2" s="1"/>
  <c r="AR228" i="2" s="1"/>
  <c r="AU228" i="2" s="1"/>
  <c r="BG228" i="2" s="1"/>
  <c r="AJ233" i="2"/>
  <c r="AN233" i="2" s="1"/>
  <c r="AR233" i="2" s="1"/>
  <c r="AU233" i="2" s="1"/>
  <c r="BG233" i="2" s="1"/>
  <c r="AJ84" i="2"/>
  <c r="AN84" i="2" s="1"/>
  <c r="AR84" i="2" s="1"/>
  <c r="AU84" i="2" s="1"/>
  <c r="BG84" i="2" s="1"/>
  <c r="AJ156" i="2"/>
  <c r="AN156" i="2" s="1"/>
  <c r="AR156" i="2" s="1"/>
  <c r="AU156" i="2" s="1"/>
  <c r="BG156" i="2" s="1"/>
  <c r="AJ83" i="2"/>
  <c r="AN83" i="2" s="1"/>
  <c r="AR83" i="2" s="1"/>
  <c r="AU83" i="2" s="1"/>
  <c r="BG83" i="2" s="1"/>
  <c r="AJ270" i="2"/>
  <c r="AN270" i="2" s="1"/>
  <c r="AR270" i="2" s="1"/>
  <c r="AU270" i="2" s="1"/>
  <c r="BG270" i="2" s="1"/>
  <c r="AJ167" i="2"/>
  <c r="AN167" i="2" s="1"/>
  <c r="AR167" i="2" s="1"/>
  <c r="AU167" i="2" s="1"/>
  <c r="BG167" i="2" s="1"/>
  <c r="AJ210" i="2"/>
  <c r="AN210" i="2" s="1"/>
  <c r="AJ246" i="2"/>
  <c r="AN246" i="2" s="1"/>
  <c r="AR246" i="2" s="1"/>
  <c r="AU246" i="2" s="1"/>
  <c r="BG246" i="2" s="1"/>
  <c r="AJ102" i="2"/>
  <c r="AN102" i="2" s="1"/>
  <c r="AR102" i="2" s="1"/>
  <c r="AU102" i="2" s="1"/>
  <c r="BG102" i="2" s="1"/>
  <c r="AJ281" i="2"/>
  <c r="AN281" i="2" s="1"/>
  <c r="AR281" i="2" s="1"/>
  <c r="AU281" i="2" s="1"/>
  <c r="BG281" i="2" s="1"/>
  <c r="AJ47" i="2"/>
  <c r="AN47" i="2" s="1"/>
  <c r="AJ95" i="2"/>
  <c r="AN95" i="2" s="1"/>
  <c r="AR95" i="2" s="1"/>
  <c r="AU95" i="2" s="1"/>
  <c r="BG95" i="2" s="1"/>
  <c r="AJ197" i="2"/>
  <c r="AN197" i="2" s="1"/>
  <c r="AR197" i="2" s="1"/>
  <c r="AU197" i="2" s="1"/>
  <c r="BG197" i="2" s="1"/>
  <c r="AJ78" i="2"/>
  <c r="AN78" i="2" s="1"/>
  <c r="AR78" i="2" s="1"/>
  <c r="AU78" i="2" s="1"/>
  <c r="BG78" i="2" s="1"/>
  <c r="AJ107" i="2"/>
  <c r="AN107" i="2" s="1"/>
  <c r="AR107" i="2" s="1"/>
  <c r="AU107" i="2" s="1"/>
  <c r="BG107" i="2" s="1"/>
  <c r="AJ150" i="2"/>
  <c r="AN150" i="2" s="1"/>
  <c r="AR150" i="2" s="1"/>
  <c r="AU150" i="2" s="1"/>
  <c r="BG150" i="2" s="1"/>
  <c r="AJ59" i="2"/>
  <c r="AN59" i="2" s="1"/>
  <c r="AR59" i="2" s="1"/>
  <c r="AU59" i="2" s="1"/>
  <c r="BG59" i="2" s="1"/>
  <c r="AJ126" i="2"/>
  <c r="AN126" i="2" s="1"/>
  <c r="AR126" i="2" s="1"/>
  <c r="AU126" i="2" s="1"/>
  <c r="BG126" i="2" s="1"/>
  <c r="AJ132" i="2"/>
  <c r="AN132" i="2" s="1"/>
  <c r="AR132" i="2" s="1"/>
  <c r="AU132" i="2" s="1"/>
  <c r="BG132" i="2" s="1"/>
  <c r="AR41" i="2"/>
  <c r="AU41" i="2" s="1"/>
  <c r="BG41" i="2" s="1"/>
  <c r="AR35" i="2"/>
  <c r="AU35" i="2" s="1"/>
  <c r="BG35" i="2" s="1"/>
  <c r="AR53" i="2"/>
  <c r="AU53" i="2" s="1"/>
  <c r="BG53" i="2" s="1"/>
  <c r="AR155" i="2"/>
  <c r="AU155" i="2" s="1"/>
  <c r="BG155" i="2" s="1"/>
  <c r="AN144" i="2"/>
  <c r="AN114" i="2"/>
  <c r="AN143" i="2"/>
  <c r="AN287" i="2"/>
  <c r="AY29" i="2"/>
  <c r="AB28" i="2"/>
  <c r="AF28" i="2" s="1"/>
  <c r="AJ28" i="2" s="1"/>
  <c r="AY23" i="2"/>
  <c r="S22" i="2"/>
  <c r="AY17" i="2"/>
  <c r="S16" i="2"/>
  <c r="AY11" i="2"/>
  <c r="P10" i="2"/>
  <c r="Q10" i="2"/>
  <c r="P11" i="2"/>
  <c r="Q11" i="2"/>
  <c r="P12" i="2"/>
  <c r="Q12" i="2"/>
  <c r="P13" i="2"/>
  <c r="Q13" i="2"/>
  <c r="P14" i="2"/>
  <c r="Q14" i="2"/>
  <c r="P15" i="2"/>
  <c r="Q15" i="2"/>
  <c r="P16" i="2"/>
  <c r="Q16" i="2"/>
  <c r="P17" i="2"/>
  <c r="Q17" i="2"/>
  <c r="P18" i="2"/>
  <c r="Q18" i="2"/>
  <c r="P19" i="2"/>
  <c r="Q19" i="2"/>
  <c r="P20" i="2"/>
  <c r="Q20" i="2"/>
  <c r="P21" i="2"/>
  <c r="Q21" i="2"/>
  <c r="P22" i="2"/>
  <c r="Q22" i="2"/>
  <c r="P23" i="2"/>
  <c r="Q23" i="2"/>
  <c r="P24" i="2"/>
  <c r="Q24" i="2"/>
  <c r="P25" i="2"/>
  <c r="Q25" i="2"/>
  <c r="P26" i="2"/>
  <c r="Q26" i="2"/>
  <c r="P27" i="2"/>
  <c r="Q27" i="2"/>
  <c r="P28" i="2"/>
  <c r="Q28" i="2"/>
  <c r="P29" i="2"/>
  <c r="Q29" i="2"/>
  <c r="P30" i="2"/>
  <c r="Q30" i="2"/>
  <c r="P31" i="2"/>
  <c r="Q31" i="2"/>
  <c r="Q9" i="2"/>
  <c r="P9" i="2"/>
  <c r="AR47" i="2" l="1"/>
  <c r="AU47" i="2" s="1"/>
  <c r="BG47" i="2" s="1"/>
  <c r="AR36" i="2"/>
  <c r="AU36" i="2" s="1"/>
  <c r="BG36" i="2" s="1"/>
  <c r="AR144" i="2"/>
  <c r="AU144" i="2" s="1"/>
  <c r="BG144" i="2" s="1"/>
  <c r="AR287" i="2"/>
  <c r="AU287" i="2" s="1"/>
  <c r="BG287" i="2" s="1"/>
  <c r="AR114" i="2"/>
  <c r="AU114" i="2" s="1"/>
  <c r="BG114" i="2" s="1"/>
  <c r="AR210" i="2"/>
  <c r="AU210" i="2" s="1"/>
  <c r="BG210" i="2" s="1"/>
  <c r="AR143" i="2"/>
  <c r="AU143" i="2" s="1"/>
  <c r="BG143" i="2" s="1"/>
  <c r="Y22" i="2"/>
  <c r="AB22" i="2" s="1"/>
  <c r="AF22" i="2" s="1"/>
  <c r="AJ22" i="2" s="1"/>
  <c r="Y16" i="2"/>
  <c r="AB16" i="2" s="1"/>
  <c r="AF16" i="2" s="1"/>
  <c r="AJ16" i="2" s="1"/>
  <c r="U11" i="2"/>
  <c r="S11" i="2" s="1"/>
  <c r="U24" i="2"/>
  <c r="S24" i="2" s="1"/>
  <c r="U30" i="2"/>
  <c r="U18" i="2"/>
  <c r="S18" i="2" s="1"/>
  <c r="U12" i="2"/>
  <c r="S12" i="2" s="1"/>
  <c r="U29" i="2"/>
  <c r="U17" i="2"/>
  <c r="S17" i="2" s="1"/>
  <c r="U23" i="2"/>
  <c r="S23" i="2" s="1"/>
  <c r="U28" i="2"/>
  <c r="U22" i="2"/>
  <c r="BL23" i="2" s="1"/>
  <c r="U16" i="2"/>
  <c r="S10" i="2"/>
  <c r="BL17" i="2" l="1"/>
  <c r="AN28" i="2"/>
  <c r="AR28" i="2" s="1"/>
  <c r="AU28" i="2" s="1"/>
  <c r="BG28" i="2" s="1"/>
  <c r="BL29" i="2"/>
  <c r="Y10" i="2"/>
  <c r="U10" i="2"/>
  <c r="BL11" i="2" s="1"/>
  <c r="BT25" i="2" s="1"/>
  <c r="BT27" i="2" s="1"/>
  <c r="Y24" i="2"/>
  <c r="AB24" i="2" s="1"/>
  <c r="AF24" i="2" s="1"/>
  <c r="Y18" i="2"/>
  <c r="AB18" i="2" s="1"/>
  <c r="AF18" i="2" s="1"/>
  <c r="AN22" i="2"/>
  <c r="Y17" i="2"/>
  <c r="AB17" i="2" s="1"/>
  <c r="AF17" i="2" s="1"/>
  <c r="AJ17" i="2" s="1"/>
  <c r="Y23" i="2"/>
  <c r="AB23" i="2" s="1"/>
  <c r="AF23" i="2" s="1"/>
  <c r="AN16" i="2"/>
  <c r="Y11" i="2"/>
  <c r="AB11" i="2" s="1"/>
  <c r="Y12" i="2"/>
  <c r="AB12" i="2" s="1"/>
  <c r="AF12" i="2" s="1"/>
  <c r="S29" i="2"/>
  <c r="S30" i="2"/>
  <c r="AF11" i="2" l="1"/>
  <c r="AJ11" i="2" s="1"/>
  <c r="AN11" i="2" s="1"/>
  <c r="AR11" i="2" s="1"/>
  <c r="AU11" i="2" s="1"/>
  <c r="BG11" i="2" s="1"/>
  <c r="AJ23" i="2"/>
  <c r="AN23" i="2" s="1"/>
  <c r="AR23" i="2" s="1"/>
  <c r="AU23" i="2" s="1"/>
  <c r="BG23" i="2" s="1"/>
  <c r="AJ18" i="2"/>
  <c r="AN18" i="2" s="1"/>
  <c r="AR18" i="2" s="1"/>
  <c r="AU18" i="2" s="1"/>
  <c r="BG18" i="2" s="1"/>
  <c r="AJ24" i="2"/>
  <c r="AN24" i="2" s="1"/>
  <c r="AR24" i="2" s="1"/>
  <c r="AU24" i="2" s="1"/>
  <c r="BG24" i="2" s="1"/>
  <c r="AJ12" i="2"/>
  <c r="AN12" i="2" s="1"/>
  <c r="AR12" i="2" s="1"/>
  <c r="AU12" i="2" s="1"/>
  <c r="BG12" i="2" s="1"/>
  <c r="AR16" i="2"/>
  <c r="AU16" i="2" s="1"/>
  <c r="BG16" i="2" s="1"/>
  <c r="AR22" i="2"/>
  <c r="AU22" i="2" s="1"/>
  <c r="BG22" i="2" s="1"/>
  <c r="AN17" i="2"/>
  <c r="Y29" i="2"/>
  <c r="AB29" i="2" s="1"/>
  <c r="AF29" i="2" s="1"/>
  <c r="AJ29" i="2" s="1"/>
  <c r="Y30" i="2"/>
  <c r="AB30" i="2" s="1"/>
  <c r="AF30" i="2" s="1"/>
  <c r="AB10" i="2"/>
  <c r="AF10" i="2" s="1"/>
  <c r="AJ10" i="2" s="1"/>
  <c r="BV12" i="2" l="1"/>
  <c r="BS12" i="2"/>
  <c r="AJ30" i="2"/>
  <c r="AN30" i="2" s="1"/>
  <c r="AR30" i="2" s="1"/>
  <c r="AU30" i="2" s="1"/>
  <c r="BG30" i="2" s="1"/>
  <c r="AR17" i="2"/>
  <c r="AU17" i="2" s="1"/>
  <c r="BG17" i="2" s="1"/>
  <c r="AN29" i="2"/>
  <c r="AN10" i="2"/>
  <c r="AR10" i="2" s="1"/>
  <c r="AU10" i="2" s="1"/>
  <c r="BG10" i="2" s="1"/>
  <c r="AR29" i="2" l="1"/>
  <c r="AU29" i="2" s="1"/>
  <c r="BG29" i="2" s="1"/>
  <c r="BS19" i="2" s="1"/>
  <c r="BT19" i="2" s="1"/>
  <c r="BS15" i="2"/>
  <c r="BS13" i="2" l="1"/>
</calcChain>
</file>

<file path=xl/sharedStrings.xml><?xml version="1.0" encoding="utf-8"?>
<sst xmlns="http://schemas.openxmlformats.org/spreadsheetml/2006/main" count="1368" uniqueCount="165">
  <si>
    <t>Base Reactions by Combination (Unfactored)Max/Min + coincident forces</t>
  </si>
  <si>
    <t>Column Reference</t>
  </si>
  <si>
    <t>Combination</t>
  </si>
  <si>
    <t>Reactions</t>
  </si>
  <si>
    <t>F vert</t>
  </si>
  <si>
    <t>F major</t>
  </si>
  <si>
    <t>F minor</t>
  </si>
  <si>
    <t>M major</t>
  </si>
  <si>
    <t>M minor</t>
  </si>
  <si>
    <t>[kN]</t>
  </si>
  <si>
    <t>[kNm]</t>
  </si>
  <si>
    <t>GC A/1</t>
  </si>
  <si>
    <t>Construction stage</t>
  </si>
  <si>
    <t>UC 152x152x30</t>
  </si>
  <si>
    <r>
      <t>Str</t>
    </r>
    <r>
      <rPr>
        <vertAlign val="subscript"/>
        <sz val="11"/>
        <color theme="1"/>
        <rFont val="Calibri"/>
        <family val="2"/>
        <scheme val="minor"/>
      </rPr>
      <t>5.3</t>
    </r>
    <r>
      <rPr>
        <sz val="11"/>
        <color theme="1"/>
        <rFont val="Calibri"/>
        <family val="2"/>
        <scheme val="minor"/>
      </rPr>
      <t>-γ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RI+EHF</t>
    </r>
    <r>
      <rPr>
        <vertAlign val="subscript"/>
        <sz val="11"/>
        <color theme="1"/>
        <rFont val="Calibri"/>
        <family val="2"/>
        <scheme val="minor"/>
      </rPr>
      <t>Y+</t>
    </r>
  </si>
  <si>
    <t>S355</t>
  </si>
  <si>
    <r>
      <t>Str</t>
    </r>
    <r>
      <rPr>
        <vertAlign val="subscript"/>
        <sz val="11"/>
        <color theme="1"/>
        <rFont val="Calibri"/>
        <family val="2"/>
        <scheme val="minor"/>
      </rPr>
      <t>11.5</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2</t>
    </r>
    <r>
      <rPr>
        <sz val="11"/>
        <color theme="1"/>
        <rFont val="Calibri"/>
        <family val="2"/>
        <scheme val="minor"/>
      </rPr>
      <t>+EHF</t>
    </r>
    <r>
      <rPr>
        <vertAlign val="subscript"/>
        <sz val="11"/>
        <color theme="1"/>
        <rFont val="Calibri"/>
        <family val="2"/>
        <scheme val="minor"/>
      </rPr>
      <t>X+</t>
    </r>
  </si>
  <si>
    <r>
      <t>Str</t>
    </r>
    <r>
      <rPr>
        <vertAlign val="subscript"/>
        <sz val="11"/>
        <color theme="1"/>
        <rFont val="Calibri"/>
        <family val="2"/>
        <scheme val="minor"/>
      </rPr>
      <t>11.9</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3</t>
    </r>
    <r>
      <rPr>
        <sz val="11"/>
        <color theme="1"/>
        <rFont val="Calibri"/>
        <family val="2"/>
        <scheme val="minor"/>
      </rPr>
      <t>+EHF</t>
    </r>
    <r>
      <rPr>
        <vertAlign val="subscript"/>
        <sz val="11"/>
        <color theme="1"/>
        <rFont val="Calibri"/>
        <family val="2"/>
        <scheme val="minor"/>
      </rPr>
      <t>X+</t>
    </r>
  </si>
  <si>
    <r>
      <t>Str</t>
    </r>
    <r>
      <rPr>
        <vertAlign val="subscript"/>
        <sz val="11"/>
        <color theme="1"/>
        <rFont val="Calibri"/>
        <family val="2"/>
        <scheme val="minor"/>
      </rPr>
      <t>11.27</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7</t>
    </r>
    <r>
      <rPr>
        <sz val="11"/>
        <color theme="1"/>
        <rFont val="Calibri"/>
        <family val="2"/>
        <scheme val="minor"/>
      </rPr>
      <t>+EHF</t>
    </r>
    <r>
      <rPr>
        <vertAlign val="subscript"/>
        <sz val="11"/>
        <color theme="1"/>
        <rFont val="Calibri"/>
        <family val="2"/>
        <scheme val="minor"/>
      </rPr>
      <t>Y+</t>
    </r>
  </si>
  <si>
    <r>
      <t>Str</t>
    </r>
    <r>
      <rPr>
        <vertAlign val="subscript"/>
        <sz val="11"/>
        <color theme="1"/>
        <rFont val="Calibri"/>
        <family val="2"/>
        <scheme val="minor"/>
      </rPr>
      <t>11.35</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9</t>
    </r>
    <r>
      <rPr>
        <sz val="11"/>
        <color theme="1"/>
        <rFont val="Calibri"/>
        <family val="2"/>
        <scheme val="minor"/>
      </rPr>
      <t>+EHF</t>
    </r>
    <r>
      <rPr>
        <vertAlign val="subscript"/>
        <sz val="11"/>
        <color theme="1"/>
        <rFont val="Calibri"/>
        <family val="2"/>
        <scheme val="minor"/>
      </rPr>
      <t>Y+</t>
    </r>
  </si>
  <si>
    <t>GC A/3</t>
  </si>
  <si>
    <r>
      <t>Str</t>
    </r>
    <r>
      <rPr>
        <vertAlign val="subscript"/>
        <sz val="11"/>
        <color theme="1"/>
        <rFont val="Calibri"/>
        <family val="2"/>
        <scheme val="minor"/>
      </rPr>
      <t>1</t>
    </r>
    <r>
      <rPr>
        <sz val="11"/>
        <color theme="1"/>
        <rFont val="Calibri"/>
        <family val="2"/>
        <scheme val="minor"/>
      </rPr>
      <t>-γ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RI</t>
    </r>
  </si>
  <si>
    <r>
      <t>Str</t>
    </r>
    <r>
      <rPr>
        <vertAlign val="subscript"/>
        <sz val="11"/>
        <color theme="1"/>
        <rFont val="Calibri"/>
        <family val="2"/>
        <scheme val="minor"/>
      </rPr>
      <t>11.1</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1</t>
    </r>
    <r>
      <rPr>
        <sz val="11"/>
        <color theme="1"/>
        <rFont val="Calibri"/>
        <family val="2"/>
        <scheme val="minor"/>
      </rPr>
      <t>+EHF</t>
    </r>
    <r>
      <rPr>
        <vertAlign val="subscript"/>
        <sz val="11"/>
        <color theme="1"/>
        <rFont val="Calibri"/>
        <family val="2"/>
        <scheme val="minor"/>
      </rPr>
      <t>X+</t>
    </r>
  </si>
  <si>
    <r>
      <t>Str</t>
    </r>
    <r>
      <rPr>
        <vertAlign val="subscript"/>
        <sz val="11"/>
        <color theme="1"/>
        <rFont val="Calibri"/>
        <family val="2"/>
        <scheme val="minor"/>
      </rPr>
      <t>11.31</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8</t>
    </r>
    <r>
      <rPr>
        <sz val="11"/>
        <color theme="1"/>
        <rFont val="Calibri"/>
        <family val="2"/>
        <scheme val="minor"/>
      </rPr>
      <t>+EHF</t>
    </r>
    <r>
      <rPr>
        <vertAlign val="subscript"/>
        <sz val="11"/>
        <color theme="1"/>
        <rFont val="Calibri"/>
        <family val="2"/>
        <scheme val="minor"/>
      </rPr>
      <t>Y+</t>
    </r>
  </si>
  <si>
    <t>GC A/5</t>
  </si>
  <si>
    <t>GC A/7</t>
  </si>
  <si>
    <t>GC A/9</t>
  </si>
  <si>
    <r>
      <t>Str</t>
    </r>
    <r>
      <rPr>
        <vertAlign val="subscript"/>
        <sz val="11"/>
        <color theme="1"/>
        <rFont val="Calibri"/>
        <family val="2"/>
        <scheme val="minor"/>
      </rPr>
      <t>11.13</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4</t>
    </r>
    <r>
      <rPr>
        <sz val="11"/>
        <color theme="1"/>
        <rFont val="Calibri"/>
        <family val="2"/>
        <scheme val="minor"/>
      </rPr>
      <t>+EHF</t>
    </r>
    <r>
      <rPr>
        <vertAlign val="subscript"/>
        <sz val="11"/>
        <color theme="1"/>
        <rFont val="Calibri"/>
        <family val="2"/>
        <scheme val="minor"/>
      </rPr>
      <t>X+</t>
    </r>
  </si>
  <si>
    <t>GC D/1</t>
  </si>
  <si>
    <t>GC D/3</t>
  </si>
  <si>
    <r>
      <t>Str</t>
    </r>
    <r>
      <rPr>
        <vertAlign val="subscript"/>
        <sz val="11"/>
        <color theme="1"/>
        <rFont val="Calibri"/>
        <family val="2"/>
        <scheme val="minor"/>
      </rPr>
      <t>5.1</t>
    </r>
    <r>
      <rPr>
        <sz val="11"/>
        <color theme="1"/>
        <rFont val="Calibri"/>
        <family val="2"/>
        <scheme val="minor"/>
      </rPr>
      <t>-γ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RI+EHF</t>
    </r>
    <r>
      <rPr>
        <vertAlign val="subscript"/>
        <sz val="11"/>
        <color theme="1"/>
        <rFont val="Calibri"/>
        <family val="2"/>
        <scheme val="minor"/>
      </rPr>
      <t>X+</t>
    </r>
  </si>
  <si>
    <t>GC D/5</t>
  </si>
  <si>
    <r>
      <t>Str</t>
    </r>
    <r>
      <rPr>
        <vertAlign val="subscript"/>
        <sz val="11"/>
        <color theme="1"/>
        <rFont val="Calibri"/>
        <family val="2"/>
        <scheme val="minor"/>
      </rPr>
      <t>11.23</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6</t>
    </r>
    <r>
      <rPr>
        <sz val="11"/>
        <color theme="1"/>
        <rFont val="Calibri"/>
        <family val="2"/>
        <scheme val="minor"/>
      </rPr>
      <t>+EHF</t>
    </r>
    <r>
      <rPr>
        <vertAlign val="subscript"/>
        <sz val="11"/>
        <color theme="1"/>
        <rFont val="Calibri"/>
        <family val="2"/>
        <scheme val="minor"/>
      </rPr>
      <t>Y+</t>
    </r>
  </si>
  <si>
    <t>GC D/7</t>
  </si>
  <si>
    <t>GC D/9</t>
  </si>
  <si>
    <t>GC B/1</t>
  </si>
  <si>
    <t>GC B/3</t>
  </si>
  <si>
    <t>GC C/3</t>
  </si>
  <si>
    <t>GC B/5</t>
  </si>
  <si>
    <t>GC C/5</t>
  </si>
  <si>
    <t>GC B/7</t>
  </si>
  <si>
    <t>GC C/7</t>
  </si>
  <si>
    <t>GC B/9</t>
  </si>
  <si>
    <t>GC C/9</t>
  </si>
  <si>
    <t>GC A/8</t>
  </si>
  <si>
    <t>SHS 150x150x8.0</t>
  </si>
  <si>
    <t>GC B/8</t>
  </si>
  <si>
    <t>GC C/8</t>
  </si>
  <si>
    <t>GC D/8</t>
  </si>
  <si>
    <t>GC A/6</t>
  </si>
  <si>
    <t>GC B/6</t>
  </si>
  <si>
    <t>GC C/6</t>
  </si>
  <si>
    <t>GC D/6</t>
  </si>
  <si>
    <t>GC A/4</t>
  </si>
  <si>
    <t>GC B/4</t>
  </si>
  <si>
    <t>GC C/4</t>
  </si>
  <si>
    <t>GC D/4</t>
  </si>
  <si>
    <t>GC A/2</t>
  </si>
  <si>
    <t>GC B/2</t>
  </si>
  <si>
    <t>GC D/14</t>
  </si>
  <si>
    <t>GC 14/15</t>
  </si>
  <si>
    <r>
      <t>Str</t>
    </r>
    <r>
      <rPr>
        <vertAlign val="subscript"/>
        <sz val="11"/>
        <color theme="1"/>
        <rFont val="Calibri"/>
        <family val="2"/>
        <scheme val="minor"/>
      </rPr>
      <t>11.39</t>
    </r>
    <r>
      <rPr>
        <sz val="11"/>
        <color theme="1"/>
        <rFont val="Calibri"/>
        <family val="2"/>
        <scheme val="minor"/>
      </rPr>
      <t>-ξγ</t>
    </r>
    <r>
      <rPr>
        <vertAlign val="subscript"/>
        <sz val="11"/>
        <color theme="1"/>
        <rFont val="Calibri"/>
        <family val="2"/>
        <scheme val="minor"/>
      </rPr>
      <t>Gj,sup</t>
    </r>
    <r>
      <rPr>
        <sz val="11"/>
        <color theme="1"/>
        <rFont val="Calibri"/>
        <family val="2"/>
        <scheme val="minor"/>
      </rPr>
      <t>D+γ</t>
    </r>
    <r>
      <rPr>
        <vertAlign val="subscript"/>
        <sz val="11"/>
        <color theme="1"/>
        <rFont val="Calibri"/>
        <family val="2"/>
        <scheme val="minor"/>
      </rPr>
      <t>Q</t>
    </r>
    <r>
      <rPr>
        <sz val="11"/>
        <color theme="1"/>
        <rFont val="Calibri"/>
        <family val="2"/>
        <scheme val="minor"/>
      </rPr>
      <t>I+γ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S+γ</t>
    </r>
    <r>
      <rPr>
        <vertAlign val="subscript"/>
        <sz val="11"/>
        <color theme="1"/>
        <rFont val="Calibri"/>
        <family val="2"/>
        <scheme val="minor"/>
      </rPr>
      <t>Q</t>
    </r>
    <r>
      <rPr>
        <sz val="11"/>
        <color theme="1"/>
        <rFont val="Calibri"/>
        <family val="2"/>
        <scheme val="minor"/>
      </rPr>
      <t>ψ</t>
    </r>
    <r>
      <rPr>
        <vertAlign val="subscript"/>
        <sz val="11"/>
        <color theme="1"/>
        <rFont val="Calibri"/>
        <family val="2"/>
        <scheme val="minor"/>
      </rPr>
      <t>0</t>
    </r>
    <r>
      <rPr>
        <sz val="11"/>
        <color theme="1"/>
        <rFont val="Calibri"/>
        <family val="2"/>
        <scheme val="minor"/>
      </rPr>
      <t>W</t>
    </r>
    <r>
      <rPr>
        <vertAlign val="subscript"/>
        <sz val="11"/>
        <color theme="1"/>
        <rFont val="Calibri"/>
        <family val="2"/>
        <scheme val="minor"/>
      </rPr>
      <t>10</t>
    </r>
    <r>
      <rPr>
        <sz val="11"/>
        <color theme="1"/>
        <rFont val="Calibri"/>
        <family val="2"/>
        <scheme val="minor"/>
      </rPr>
      <t>+EHF</t>
    </r>
    <r>
      <rPr>
        <vertAlign val="subscript"/>
        <sz val="11"/>
        <color theme="1"/>
        <rFont val="Calibri"/>
        <family val="2"/>
        <scheme val="minor"/>
      </rPr>
      <t>Y+</t>
    </r>
  </si>
  <si>
    <t>GC 1/15</t>
  </si>
  <si>
    <t>GC 9/16</t>
  </si>
  <si>
    <t>1-Storey Wing - x+ and y+</t>
  </si>
  <si>
    <r>
      <t>Assumed Ground Bearing Pressure (kN/m</t>
    </r>
    <r>
      <rPr>
        <vertAlign val="superscript"/>
        <sz val="11"/>
        <color theme="1"/>
        <rFont val="Calibri"/>
        <family val="2"/>
        <scheme val="minor"/>
      </rPr>
      <t>2</t>
    </r>
    <r>
      <rPr>
        <sz val="11"/>
        <color theme="1"/>
        <rFont val="Calibri"/>
        <family val="2"/>
        <scheme val="minor"/>
      </rPr>
      <t>):</t>
    </r>
  </si>
  <si>
    <t>Passive Soil Resistance (kN/m):</t>
  </si>
  <si>
    <t>Required side dimension (m):</t>
  </si>
  <si>
    <t>Consolidated side dimension (m):</t>
  </si>
  <si>
    <t>Selected side dimension (m):</t>
  </si>
  <si>
    <t>Does shear need to be considered?</t>
  </si>
  <si>
    <t>Pressure due to shear force:</t>
  </si>
  <si>
    <t>Assumed Depth of Foundation (m):</t>
  </si>
  <si>
    <t>Column Ref.</t>
  </si>
  <si>
    <t>Pass or Fail:</t>
  </si>
  <si>
    <r>
      <t>Total Pressure (kN/m</t>
    </r>
    <r>
      <rPr>
        <b/>
        <vertAlign val="superscript"/>
        <sz val="11"/>
        <color theme="1"/>
        <rFont val="Calibri"/>
        <family val="2"/>
        <scheme val="minor"/>
      </rPr>
      <t>2</t>
    </r>
    <r>
      <rPr>
        <b/>
        <sz val="11"/>
        <color theme="1"/>
        <rFont val="Calibri"/>
        <family val="2"/>
        <scheme val="minor"/>
      </rPr>
      <t>):</t>
    </r>
  </si>
  <si>
    <r>
      <t>Required pad area (m</t>
    </r>
    <r>
      <rPr>
        <b/>
        <vertAlign val="superscript"/>
        <sz val="11"/>
        <color theme="1"/>
        <rFont val="Calibri"/>
        <family val="2"/>
        <scheme val="minor"/>
      </rPr>
      <t>2</t>
    </r>
    <r>
      <rPr>
        <b/>
        <sz val="11"/>
        <color theme="1"/>
        <rFont val="Calibri"/>
        <family val="2"/>
        <scheme val="minor"/>
      </rPr>
      <t>):</t>
    </r>
  </si>
  <si>
    <t>Selected Load Combinations:</t>
  </si>
  <si>
    <r>
      <t>F</t>
    </r>
    <r>
      <rPr>
        <u/>
        <vertAlign val="subscript"/>
        <sz val="11"/>
        <color theme="1"/>
        <rFont val="Calibri"/>
        <family val="2"/>
        <scheme val="minor"/>
      </rPr>
      <t>vert</t>
    </r>
    <r>
      <rPr>
        <u/>
        <sz val="11"/>
        <color theme="1"/>
        <rFont val="Calibri"/>
        <family val="2"/>
        <scheme val="minor"/>
      </rPr>
      <t xml:space="preserve"> (kN):</t>
    </r>
  </si>
  <si>
    <r>
      <t>F</t>
    </r>
    <r>
      <rPr>
        <u/>
        <vertAlign val="subscript"/>
        <sz val="11"/>
        <color theme="1"/>
        <rFont val="Calibri"/>
        <family val="2"/>
        <scheme val="minor"/>
      </rPr>
      <t>shear</t>
    </r>
    <r>
      <rPr>
        <u/>
        <sz val="11"/>
        <color theme="1"/>
        <rFont val="Calibri"/>
        <family val="2"/>
        <scheme val="minor"/>
      </rPr>
      <t xml:space="preserve"> (kN):</t>
    </r>
  </si>
  <si>
    <t>Absolute Values</t>
  </si>
  <si>
    <r>
      <t>F</t>
    </r>
    <r>
      <rPr>
        <u/>
        <vertAlign val="subscript"/>
        <sz val="11"/>
        <color theme="1"/>
        <rFont val="Calibri"/>
        <family val="2"/>
        <scheme val="minor"/>
      </rPr>
      <t>maj</t>
    </r>
    <r>
      <rPr>
        <u/>
        <sz val="11"/>
        <color theme="1"/>
        <rFont val="Calibri"/>
        <family val="2"/>
        <scheme val="minor"/>
      </rPr>
      <t xml:space="preserve"> (kN):</t>
    </r>
  </si>
  <si>
    <r>
      <t>F</t>
    </r>
    <r>
      <rPr>
        <u/>
        <vertAlign val="subscript"/>
        <sz val="11"/>
        <color theme="1"/>
        <rFont val="Calibri"/>
        <family val="2"/>
        <scheme val="minor"/>
      </rPr>
      <t>min</t>
    </r>
    <r>
      <rPr>
        <u/>
        <sz val="11"/>
        <color theme="1"/>
        <rFont val="Calibri"/>
        <family val="2"/>
        <scheme val="minor"/>
      </rPr>
      <t xml:space="preserve"> (kN):</t>
    </r>
  </si>
  <si>
    <t>Column:</t>
  </si>
  <si>
    <t>Foundation Size:</t>
  </si>
  <si>
    <t>x</t>
  </si>
  <si>
    <t>m</t>
  </si>
  <si>
    <t>:</t>
  </si>
  <si>
    <t>Largest Pad Size:</t>
  </si>
  <si>
    <t>At column number</t>
  </si>
  <si>
    <t>Note:</t>
  </si>
  <si>
    <t>Recommendation:</t>
  </si>
  <si>
    <t>Insert Building Designer base reaction output here:</t>
  </si>
  <si>
    <t>('Base reactions by combination (unfactored)max/min + coincident forces' should be used)</t>
  </si>
  <si>
    <r>
      <t xml:space="preserve">F </t>
    </r>
    <r>
      <rPr>
        <vertAlign val="subscript"/>
        <sz val="11"/>
        <color theme="1"/>
        <rFont val="Calibri"/>
        <family val="2"/>
        <scheme val="minor"/>
      </rPr>
      <t>vert</t>
    </r>
  </si>
  <si>
    <r>
      <t xml:space="preserve">F </t>
    </r>
    <r>
      <rPr>
        <vertAlign val="subscript"/>
        <sz val="11"/>
        <color theme="1"/>
        <rFont val="Calibri"/>
        <family val="2"/>
        <scheme val="minor"/>
      </rPr>
      <t>major</t>
    </r>
  </si>
  <si>
    <r>
      <t xml:space="preserve">F </t>
    </r>
    <r>
      <rPr>
        <vertAlign val="subscript"/>
        <sz val="11"/>
        <color theme="1"/>
        <rFont val="Calibri"/>
        <family val="2"/>
        <scheme val="minor"/>
      </rPr>
      <t>minor</t>
    </r>
  </si>
  <si>
    <t>Column 1</t>
  </si>
  <si>
    <t>Column 2</t>
  </si>
  <si>
    <t>Column 3</t>
  </si>
  <si>
    <t>Column 4</t>
  </si>
  <si>
    <t>Column 5</t>
  </si>
  <si>
    <t>Column 6</t>
  </si>
  <si>
    <t>Column 7</t>
  </si>
  <si>
    <t>Column 8</t>
  </si>
  <si>
    <t>Column 9</t>
  </si>
  <si>
    <t>Column 10</t>
  </si>
  <si>
    <t>Column 11</t>
  </si>
  <si>
    <t>Column 12</t>
  </si>
  <si>
    <t>Column 13</t>
  </si>
  <si>
    <t>Column 14</t>
  </si>
  <si>
    <t>Column 15</t>
  </si>
  <si>
    <t>Column 16</t>
  </si>
  <si>
    <t>Column 17</t>
  </si>
  <si>
    <t>Column 18</t>
  </si>
  <si>
    <t>Column 19</t>
  </si>
  <si>
    <t>Column 20</t>
  </si>
  <si>
    <t>Column 21</t>
  </si>
  <si>
    <t>Column 22</t>
  </si>
  <si>
    <t>Column 23</t>
  </si>
  <si>
    <t>Column 24</t>
  </si>
  <si>
    <t>Column 25</t>
  </si>
  <si>
    <t>Column 26</t>
  </si>
  <si>
    <t>Column 27</t>
  </si>
  <si>
    <t>Column 28</t>
  </si>
  <si>
    <t>Column 29</t>
  </si>
  <si>
    <t>Column 30</t>
  </si>
  <si>
    <t>Column 31</t>
  </si>
  <si>
    <t>Column 32</t>
  </si>
  <si>
    <t>Column 33</t>
  </si>
  <si>
    <t>Column 34</t>
  </si>
  <si>
    <t>Column 35</t>
  </si>
  <si>
    <t>Column 36</t>
  </si>
  <si>
    <t>Column 37</t>
  </si>
  <si>
    <t>Column 38</t>
  </si>
  <si>
    <t>Column 39</t>
  </si>
  <si>
    <t>Column 40</t>
  </si>
  <si>
    <t>Column 41</t>
  </si>
  <si>
    <t>Column 42</t>
  </si>
  <si>
    <t>Column 43</t>
  </si>
  <si>
    <t>Column 44</t>
  </si>
  <si>
    <t>Column 45</t>
  </si>
  <si>
    <t>Column 46</t>
  </si>
  <si>
    <t>Column 47</t>
  </si>
  <si>
    <t>Column 48</t>
  </si>
  <si>
    <t>Column 49</t>
  </si>
  <si>
    <t>Column 50</t>
  </si>
  <si>
    <t>(eg. 10kN/m)</t>
  </si>
  <si>
    <t>(eg. 0.45m)</t>
  </si>
  <si>
    <r>
      <t>(eg. 75kN/m</t>
    </r>
    <r>
      <rPr>
        <i/>
        <vertAlign val="superscript"/>
        <sz val="10"/>
        <color theme="0" tint="-0.499984740745262"/>
        <rFont val="Calibri"/>
        <family val="2"/>
        <scheme val="minor"/>
      </rPr>
      <t>2</t>
    </r>
    <r>
      <rPr>
        <i/>
        <sz val="10"/>
        <color theme="0" tint="-0.499984740745262"/>
        <rFont val="Calibri"/>
        <family val="2"/>
        <scheme val="minor"/>
      </rPr>
      <t>)</t>
    </r>
  </si>
  <si>
    <t>It is important to ensure that the input data lines up with the spreadsheet BEFORE copying it across (ie. 6 rows per column). Moving cells in this spreadsheet will affect the formulae.</t>
  </si>
  <si>
    <t>Summary:</t>
  </si>
  <si>
    <t xml:space="preserve">If the 'Largest Pad Size' output gives an error, check that the formula only contains correctly output values and not 'error' cells. To check this, double-click on the '#NUM!' error message. </t>
  </si>
  <si>
    <t>The final output data also highlights the worst-case column and suggests a foundation solution. It should be noted that this is a generic solution based on the maximum size of pad foundation and may not be appropriate to all projects.</t>
  </si>
  <si>
    <t>Arse-Covering!</t>
  </si>
  <si>
    <t xml:space="preserve">This is an initial sizing spreadsheet only. It does not check for sliding or overturning failure, it simply calculates the theoretically required pad foundation size based on combined bearing pressure. </t>
  </si>
  <si>
    <t xml:space="preserve">If this spreadsheet worked perfectly, it was created by Simon Brent. If it causes a building to collapse, please contact James Parmley with any grievances. </t>
  </si>
  <si>
    <t xml:space="preserve">A warning note is generated where uplift occurs, however the foundations are not designed to account for it. Further calculations should be carried out. </t>
  </si>
  <si>
    <t>*</t>
  </si>
  <si>
    <t>Uplift Check:</t>
  </si>
  <si>
    <t>Failures:</t>
  </si>
  <si>
    <t>High Shear Limit:</t>
  </si>
  <si>
    <r>
      <t>(eg. 100kN</t>
    </r>
    <r>
      <rPr>
        <i/>
        <sz val="10"/>
        <color theme="0" tint="-0.499984740745262"/>
        <rFont val="Calibri"/>
        <family val="2"/>
        <scheme val="minor"/>
      </rPr>
      <t>)</t>
    </r>
  </si>
  <si>
    <t>Shear Failures:</t>
  </si>
  <si>
    <t>Shear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</si>
</sst>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scheme val="minor"/>
    </font>
    <font>
      <sz val="11"/>
      <color rgb="FF3F3F76"/>
      <name val="Calibri"/>
      <family val="2"/>
      <scheme val="minor"/>
    </font>
    <font>
      <vertAlign val="superscript"/>
      <sz val="11"/>
      <color theme="1"/>
      <name val="Calibri"/>
      <family val="2"/>
      <scheme val="minor"/>
    </font>
    <font>
      <b/>
      <vertAlign val="superscript"/>
      <sz val="11"/>
      <color theme="1"/>
      <name val="Calibri"/>
      <family val="2"/>
      <scheme val="minor"/>
    </font>
    <font>
      <b/>
      <u/>
      <sz val="11"/>
      <color theme="1"/>
      <name val="Calibri"/>
      <family val="2"/>
      <scheme val="minor"/>
    </font>
    <font>
      <u/>
      <sz val="11"/>
      <color theme="1"/>
      <name val="Calibri"/>
      <family val="2"/>
      <scheme val="minor"/>
    </font>
    <font>
      <u/>
      <vertAlign val="subscript"/>
      <sz val="11"/>
      <color theme="1"/>
      <name val="Calibri"/>
      <family val="2"/>
      <scheme val="minor"/>
    </font>
    <font>
      <b/>
      <sz val="11"/>
      <color theme="3"/>
      <name val="Calibri"/>
      <family val="2"/>
      <scheme val="minor"/>
    </font>
    <font>
      <i/>
      <sz val="11"/>
      <color rgb="FF7F7F7F"/>
      <name val="Calibri"/>
      <family val="2"/>
      <scheme val="minor"/>
    </font>
    <font>
      <b/>
      <i/>
      <sz val="12"/>
      <color theme="1"/>
      <name val="Calibri"/>
      <family val="2"/>
      <scheme val="minor"/>
    </font>
    <font>
      <b/>
      <i/>
      <sz val="11"/>
      <color theme="0" tint="-0.499984740745262"/>
      <name val="Calibri"/>
      <family val="2"/>
      <scheme val="minor"/>
    </font>
    <font>
      <i/>
      <sz val="10"/>
      <color theme="0" tint="-0.499984740745262"/>
      <name val="Calibri"/>
      <family val="2"/>
      <scheme val="minor"/>
    </font>
    <font>
      <i/>
      <vertAlign val="superscript"/>
      <sz val="10"/>
      <color theme="0" tint="-0.499984740745262"/>
      <name val="Calibri"/>
      <family val="2"/>
      <scheme val="minor"/>
    </font>
    <font>
      <b/>
      <i/>
      <sz val="12"/>
      <color theme="3"/>
      <name val="Calibri"/>
      <family val="2"/>
      <scheme val="minor"/>
    </font>
    <font>
      <b/>
      <i/>
      <sz val="14"/>
      <color theme="1"/>
      <name val="Calibri"/>
      <family val="2"/>
      <scheme val="minor"/>
    </font>
    <font>
      <b/>
      <sz val="11"/>
      <name val="Calibri"/>
      <family val="2"/>
      <scheme val="minor"/>
    </font>
    <font>
      <i/>
      <sz val="11"/>
      <color theme="1"/>
      <name val="Calibri"/>
      <family val="2"/>
      <scheme val="minor"/>
    </font>
    <font>
      <b/>
      <i/>
      <sz val="10"/>
      <color theme="0" tint="-0.499984740745262"/>
      <name val="Calibri"/>
      <family val="2"/>
      <scheme val="minor"/>
    </font>
  </fonts>
  <fills count="6">
    <fill>
      <patternFill patternType="none"/>
    </fill>
    <fill>
      <patternFill patternType="gray125"/>
    </fill>
    <fill>
      <patternFill patternType="solid">
        <fgColor rgb="FFF0F0F0"/>
        <bgColor indexed="64"/>
      </patternFill>
    </fill>
    <fill>
      <patternFill patternType="solid">
        <fgColor rgb="FFFFFFFF"/>
        <bgColor indexed="64"/>
      </patternFill>
    </fill>
    <fill>
      <patternFill patternType="solid">
        <fgColor rgb="FFFFCC99"/>
      </patternFill>
    </fill>
    <fill>
      <patternFill patternType="solid">
        <fgColor theme="4" tint="0.59999389629810485"/>
        <bgColor indexed="65"/>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medium">
        <color auto="1"/>
      </left>
      <right style="thin">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medium">
        <color auto="1"/>
      </left>
      <right style="medium">
        <color indexed="64"/>
      </right>
      <top style="medium">
        <color indexed="64"/>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right style="medium">
        <color auto="1"/>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thin">
        <color indexed="64"/>
      </left>
      <right style="medium">
        <color auto="1"/>
      </right>
      <top style="thin">
        <color indexed="64"/>
      </top>
      <bottom style="medium">
        <color indexed="64"/>
      </bottom>
      <diagonal/>
    </border>
    <border>
      <left/>
      <right style="medium">
        <color auto="1"/>
      </right>
      <top style="medium">
        <color indexed="64"/>
      </top>
      <bottom/>
      <diagonal/>
    </border>
    <border>
      <left/>
      <right style="medium">
        <color auto="1"/>
      </right>
      <top/>
      <bottom/>
      <diagonal/>
    </border>
    <border>
      <left/>
      <right style="medium">
        <color auto="1"/>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bottom style="medium">
        <color theme="4" tint="0.39997558519241921"/>
      </bottom>
      <diagonal/>
    </border>
    <border>
      <left/>
      <right/>
      <top style="thin">
        <color theme="4"/>
      </top>
      <bottom style="double">
        <color theme="4"/>
      </bottom>
      <diagonal/>
    </border>
    <border>
      <left/>
      <right style="medium">
        <color auto="1"/>
      </right>
      <top style="thin">
        <color indexed="64"/>
      </top>
      <bottom/>
      <diagonal/>
    </border>
    <border>
      <left/>
      <right style="medium">
        <color auto="1"/>
      </right>
      <top/>
      <bottom style="thin">
        <color indexed="64"/>
      </bottom>
      <diagonal/>
    </border>
    <border>
      <left style="thin">
        <color rgb="FF7F7F7F"/>
      </left>
      <right/>
      <top/>
      <bottom/>
      <diagonal/>
    </border>
  </borders>
  <cellStyleXfs count="6">
    <xf numFmtId="0" fontId="0" fillId="0" borderId="0"/>
    <xf numFmtId="0" fontId="4" fillId="4" borderId="24" applyNumberFormat="0" applyAlignment="0" applyProtection="0"/>
    <xf numFmtId="0" fontId="3" fillId="5" borderId="0" applyNumberFormat="0" applyBorder="0" applyAlignment="0" applyProtection="0"/>
    <xf numFmtId="0" fontId="10" fillId="0" borderId="28" applyNumberFormat="0" applyFill="0" applyAlignment="0" applyProtection="0"/>
    <xf numFmtId="0" fontId="11" fillId="0" borderId="0" applyNumberFormat="0" applyFill="0" applyBorder="0" applyAlignment="0" applyProtection="0"/>
    <xf numFmtId="0" fontId="1" fillId="0" borderId="29" applyNumberFormat="0" applyFill="0" applyAlignment="0" applyProtection="0"/>
  </cellStyleXfs>
  <cellXfs count="83">
    <xf numFmtId="0" fontId="0" fillId="0" borderId="0" xfId="0"/>
    <xf numFmtId="0" fontId="0" fillId="2" borderId="1" xfId="0" applyFill="1" applyBorder="1" applyAlignment="1">
      <alignment horizontal="center"/>
    </xf>
    <xf numFmtId="0" fontId="0" fillId="2" borderId="2" xfId="0" applyFill="1" applyBorder="1" applyAlignment="1">
      <alignment horizontal="center"/>
    </xf>
    <xf numFmtId="0" fontId="0" fillId="0" borderId="5" xfId="0" applyFont="1" applyBorder="1"/>
    <xf numFmtId="0" fontId="0" fillId="0" borderId="8" xfId="0" applyBorder="1"/>
    <xf numFmtId="0" fontId="0" fillId="0" borderId="6" xfId="0" applyFont="1" applyBorder="1"/>
    <xf numFmtId="0" fontId="0" fillId="0" borderId="0" xfId="0" applyBorder="1"/>
    <xf numFmtId="0" fontId="0" fillId="0" borderId="7" xfId="0" applyFont="1" applyBorder="1"/>
    <xf numFmtId="0" fontId="0" fillId="0" borderId="9" xfId="0" applyBorder="1"/>
    <xf numFmtId="0" fontId="0" fillId="2" borderId="10" xfId="0" applyFill="1" applyBorder="1" applyAlignment="1">
      <alignment horizontal="center"/>
    </xf>
    <xf numFmtId="0" fontId="0" fillId="2" borderId="11" xfId="0" applyFill="1" applyBorder="1" applyAlignment="1">
      <alignment horizontal="center"/>
    </xf>
    <xf numFmtId="0" fontId="0" fillId="3" borderId="12" xfId="0" applyFill="1" applyBorder="1"/>
    <xf numFmtId="0" fontId="0" fillId="3" borderId="13" xfId="0" applyFill="1" applyBorder="1"/>
    <xf numFmtId="0" fontId="0" fillId="3" borderId="14"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21" xfId="0" applyBorder="1"/>
    <xf numFmtId="0" fontId="0" fillId="0" borderId="22" xfId="0" applyBorder="1"/>
    <xf numFmtId="0" fontId="0" fillId="0" borderId="23" xfId="0" applyBorder="1"/>
    <xf numFmtId="0" fontId="0" fillId="0" borderId="0" xfId="0" applyAlignment="1">
      <alignment horizontal="center"/>
    </xf>
    <xf numFmtId="164" fontId="0" fillId="0" borderId="0" xfId="0" applyNumberFormat="1" applyAlignment="1">
      <alignment horizontal="center"/>
    </xf>
    <xf numFmtId="0" fontId="0" fillId="2" borderId="10" xfId="0" applyFill="1" applyBorder="1" applyAlignment="1">
      <alignment horizontal="center" wrapText="1"/>
    </xf>
    <xf numFmtId="0" fontId="1" fillId="0" borderId="0" xfId="0" applyFont="1" applyBorder="1" applyAlignment="1">
      <alignment horizontal="center"/>
    </xf>
    <xf numFmtId="0" fontId="0" fillId="0" borderId="25" xfId="0" applyBorder="1"/>
    <xf numFmtId="0" fontId="1" fillId="0" borderId="0" xfId="0" applyFont="1"/>
    <xf numFmtId="0" fontId="1" fillId="2" borderId="0" xfId="0" applyFont="1" applyFill="1" applyBorder="1" applyAlignment="1">
      <alignment horizontal="center"/>
    </xf>
    <xf numFmtId="0" fontId="1" fillId="0" borderId="0" xfId="0" applyFont="1" applyAlignment="1">
      <alignment horizontal="center"/>
    </xf>
    <xf numFmtId="0" fontId="4" fillId="4" borderId="24" xfId="1"/>
    <xf numFmtId="164" fontId="3" fillId="5" borderId="1" xfId="2" applyNumberFormat="1" applyBorder="1" applyAlignment="1">
      <alignment horizontal="center"/>
    </xf>
    <xf numFmtId="0" fontId="8" fillId="2" borderId="0" xfId="0" applyFont="1" applyFill="1" applyBorder="1" applyAlignment="1">
      <alignment horizontal="center"/>
    </xf>
    <xf numFmtId="0" fontId="8" fillId="0" borderId="0" xfId="0" applyFont="1"/>
    <xf numFmtId="0" fontId="1" fillId="0" borderId="29" xfId="5"/>
    <xf numFmtId="0" fontId="1" fillId="0" borderId="29" xfId="5" applyAlignment="1">
      <alignment horizontal="center"/>
    </xf>
    <xf numFmtId="0" fontId="1" fillId="0" borderId="29" xfId="5" applyAlignment="1"/>
    <xf numFmtId="0" fontId="12" fillId="0" borderId="0" xfId="0" applyFont="1" applyAlignment="1">
      <alignment horizontal="center"/>
    </xf>
    <xf numFmtId="0" fontId="12" fillId="0" borderId="0" xfId="0" applyFont="1"/>
    <xf numFmtId="0" fontId="3" fillId="5" borderId="1" xfId="2" applyBorder="1" applyAlignment="1">
      <alignment horizontal="center"/>
    </xf>
    <xf numFmtId="0" fontId="11" fillId="0" borderId="0" xfId="4" applyBorder="1"/>
    <xf numFmtId="0" fontId="11" fillId="0" borderId="0" xfId="4" applyBorder="1" applyAlignment="1">
      <alignment horizontal="center"/>
    </xf>
    <xf numFmtId="0" fontId="14" fillId="0" borderId="0" xfId="0" applyFont="1"/>
    <xf numFmtId="0" fontId="0" fillId="0" borderId="0" xfId="0"/>
    <xf numFmtId="0" fontId="10" fillId="0" borderId="28" xfId="3"/>
    <xf numFmtId="0" fontId="16" fillId="0" borderId="28" xfId="3" applyFont="1"/>
    <xf numFmtId="0" fontId="0" fillId="0" borderId="0" xfId="0" applyAlignment="1">
      <alignment vertical="top" wrapText="1"/>
    </xf>
    <xf numFmtId="0" fontId="18" fillId="0" borderId="0" xfId="4" applyFont="1" applyBorder="1" applyAlignment="1">
      <alignment horizontal="center"/>
    </xf>
    <xf numFmtId="0" fontId="20" fillId="0" borderId="0" xfId="0" applyFont="1"/>
    <xf numFmtId="0" fontId="20" fillId="0" borderId="0" xfId="0" applyFont="1" applyAlignment="1">
      <alignment horizontal="right"/>
    </xf>
    <xf numFmtId="0" fontId="20" fillId="0" borderId="0" xfId="0" applyFont="1" applyAlignment="1">
      <alignment horizontal="left"/>
    </xf>
    <xf numFmtId="0" fontId="12" fillId="0" borderId="0" xfId="0" applyFont="1" applyAlignment="1">
      <alignment horizontal="center"/>
    </xf>
    <xf numFmtId="0" fontId="0" fillId="0" borderId="0" xfId="0" applyFont="1"/>
    <xf numFmtId="0" fontId="11" fillId="0" borderId="0" xfId="4" applyFont="1" applyBorder="1"/>
    <xf numFmtId="0" fontId="0" fillId="0" borderId="0" xfId="0" applyFont="1" applyAlignment="1">
      <alignment horizontal="center"/>
    </xf>
    <xf numFmtId="0" fontId="0" fillId="0" borderId="0" xfId="0" applyFont="1" applyBorder="1" applyAlignment="1">
      <alignment horizontal="center"/>
    </xf>
    <xf numFmtId="0" fontId="11" fillId="0" borderId="0" xfId="4" applyBorder="1" applyAlignment="1">
      <alignment horizontal="right"/>
    </xf>
    <xf numFmtId="0" fontId="12" fillId="0" borderId="0" xfId="0" applyFont="1" applyAlignment="1">
      <alignment horizontal="center"/>
    </xf>
    <xf numFmtId="0" fontId="1" fillId="0" borderId="29" xfId="5" applyAlignment="1">
      <alignment horizontal="center"/>
    </xf>
    <xf numFmtId="0" fontId="12"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xf>
    <xf numFmtId="0" fontId="0" fillId="0" borderId="30" xfId="0" applyBorder="1" applyAlignment="1">
      <alignment horizontal="center" vertical="center"/>
    </xf>
    <xf numFmtId="0" fontId="0" fillId="0" borderId="22" xfId="0" applyBorder="1" applyAlignment="1">
      <alignment horizontal="center" vertical="center"/>
    </xf>
    <xf numFmtId="0" fontId="0" fillId="0" borderId="31" xfId="0" applyBorder="1" applyAlignment="1">
      <alignment horizontal="center" vertical="center"/>
    </xf>
    <xf numFmtId="0" fontId="19" fillId="0" borderId="0" xfId="0" applyFont="1" applyAlignment="1">
      <alignment horizontal="left" vertical="top" wrapText="1"/>
    </xf>
    <xf numFmtId="0" fontId="0" fillId="0" borderId="0" xfId="0" applyAlignment="1">
      <alignment horizontal="left" vertical="top" wrapText="1"/>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27" xfId="0"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6" xfId="0" applyFill="1" applyBorder="1" applyAlignment="1">
      <alignment horizontal="center"/>
    </xf>
    <xf numFmtId="0" fontId="7" fillId="0" borderId="0" xfId="0" applyFont="1" applyAlignment="1">
      <alignment horizontal="center"/>
    </xf>
    <xf numFmtId="0" fontId="10" fillId="0" borderId="28" xfId="3" applyFont="1" applyAlignment="1">
      <alignment horizontal="left" vertical="top" wrapText="1"/>
    </xf>
    <xf numFmtId="0" fontId="1" fillId="0" borderId="29" xfId="5" applyAlignment="1">
      <alignment horizontal="center"/>
    </xf>
    <xf numFmtId="0" fontId="14" fillId="0" borderId="32" xfId="0" applyFont="1" applyBorder="1" applyAlignment="1">
      <alignment horizontal="left"/>
    </xf>
    <xf numFmtId="0" fontId="14" fillId="0" borderId="0" xfId="0" applyFont="1" applyAlignment="1">
      <alignment horizontal="left"/>
    </xf>
    <xf numFmtId="0" fontId="16" fillId="0" borderId="0" xfId="0" applyFont="1" applyAlignment="1">
      <alignment horizontal="left" vertical="top" wrapText="1"/>
    </xf>
    <xf numFmtId="0" fontId="17" fillId="0" borderId="29" xfId="5" applyFont="1" applyAlignment="1">
      <alignment horizontal="center" vertical="center"/>
    </xf>
    <xf numFmtId="0" fontId="1" fillId="0" borderId="16" xfId="0" applyFont="1" applyBorder="1" applyAlignment="1">
      <alignment horizontal="center"/>
    </xf>
    <xf numFmtId="0" fontId="1" fillId="0" borderId="17" xfId="0" applyFont="1" applyBorder="1" applyAlignment="1">
      <alignment horizontal="center"/>
    </xf>
    <xf numFmtId="0" fontId="0" fillId="0" borderId="4" xfId="0" applyBorder="1" applyAlignment="1">
      <alignment horizontal="center"/>
    </xf>
    <xf numFmtId="0" fontId="0" fillId="0" borderId="18" xfId="0" applyBorder="1" applyAlignment="1">
      <alignment horizontal="center"/>
    </xf>
  </cellXfs>
  <cellStyles count="6">
    <cellStyle name="40% - Accent1" xfId="2" builtinId="31"/>
    <cellStyle name="Explanatory Text" xfId="4" builtinId="53"/>
    <cellStyle name="Heading 3" xfId="3" builtinId="18"/>
    <cellStyle name="Input" xfId="1" builtinId="20"/>
    <cellStyle name="Normal" xfId="0" builtinId="0"/>
    <cellStyle name="Total" xfId="5" builtinId="25"/>
  </cellStyles>
  <dxfs count="80">
    <dxf>
      <font>
        <b/>
        <i val="0"/>
        <color rgb="FF00B050"/>
      </font>
    </dxf>
    <dxf>
      <font>
        <b/>
        <i val="0"/>
        <color rgb="FFFF0000"/>
      </font>
    </dxf>
    <dxf>
      <font>
        <b/>
        <i val="0"/>
        <color rgb="FFFF0000"/>
      </font>
    </dxf>
    <dxf>
      <font>
        <b val="0"/>
        <i/>
        <color theme="0" tint="-0.499984740745262"/>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FFC000"/>
      </font>
    </dxf>
    <dxf>
      <font>
        <b/>
        <i val="0"/>
        <color rgb="FFFFC000"/>
      </font>
    </dxf>
    <dxf>
      <font>
        <b/>
        <i val="0"/>
        <color rgb="FF00B050"/>
      </font>
    </dxf>
    <dxf>
      <font>
        <b/>
        <i val="0"/>
        <color rgb="FFFFC000"/>
      </font>
    </dxf>
    <dxf>
      <font>
        <b/>
        <i val="0"/>
        <color rgb="FFFF0000"/>
      </font>
    </dxf>
    <dxf>
      <font>
        <b/>
        <i val="0"/>
        <color rgb="FFFF0000"/>
      </font>
      <fill>
        <patternFill>
          <bgColor rgb="FFFFFF00"/>
        </patternFill>
      </fill>
    </dxf>
    <dxf>
      <font>
        <color rgb="FF00B050"/>
      </font>
    </dxf>
    <dxf>
      <font>
        <color rgb="FF00B050"/>
      </font>
    </dxf>
    <dxf>
      <font>
        <color rgb="FFFF0000"/>
      </font>
    </dxf>
    <dxf>
      <font>
        <b/>
        <i val="0"/>
        <color rgb="FF00B050"/>
      </font>
    </dxf>
    <dxf>
      <font>
        <b/>
        <i val="0"/>
        <color rgb="FFFF0000"/>
      </font>
    </dxf>
    <dxf>
      <font>
        <b/>
        <i val="0"/>
        <color rgb="FFFF0000"/>
      </font>
    </dxf>
    <dxf>
      <font>
        <b val="0"/>
        <i/>
        <color theme="0" tint="-0.499984740745262"/>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FFC000"/>
      </font>
    </dxf>
    <dxf>
      <font>
        <b/>
        <i val="0"/>
        <color rgb="FFFFC000"/>
      </font>
    </dxf>
    <dxf>
      <font>
        <b/>
        <i val="0"/>
        <color rgb="FF00B050"/>
      </font>
    </dxf>
    <dxf>
      <font>
        <b/>
        <i val="0"/>
        <color rgb="FFFFC000"/>
      </font>
    </dxf>
    <dxf>
      <font>
        <b/>
        <i val="0"/>
        <color rgb="FFFF0000"/>
      </font>
    </dxf>
    <dxf>
      <font>
        <b/>
        <i val="0"/>
        <color rgb="FFFF0000"/>
      </font>
      <fill>
        <patternFill>
          <bgColor rgb="FFFFFF00"/>
        </patternFill>
      </fill>
    </dxf>
    <dxf>
      <font>
        <color rgb="FF00B050"/>
      </font>
    </dxf>
    <dxf>
      <font>
        <color rgb="FF00B050"/>
      </font>
    </dxf>
    <dxf>
      <font>
        <color rgb="FFFF0000"/>
      </font>
    </dxf>
    <dxf>
      <font>
        <b/>
        <i val="0"/>
        <color rgb="FF00B050"/>
      </font>
    </dxf>
    <dxf>
      <font>
        <b/>
        <i val="0"/>
        <color rgb="FFFF0000"/>
      </font>
    </dxf>
    <dxf>
      <font>
        <b/>
        <i val="0"/>
        <color rgb="FFFF0000"/>
      </font>
    </dxf>
    <dxf>
      <font>
        <b val="0"/>
        <i/>
        <color theme="0" tint="-0.499984740745262"/>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FFC000"/>
      </font>
    </dxf>
    <dxf>
      <font>
        <b/>
        <i val="0"/>
        <color rgb="FFFFC000"/>
      </font>
    </dxf>
    <dxf>
      <font>
        <b/>
        <i val="0"/>
        <color rgb="FF00B050"/>
      </font>
    </dxf>
    <dxf>
      <font>
        <b/>
        <i val="0"/>
        <color rgb="FFFFC000"/>
      </font>
    </dxf>
    <dxf>
      <font>
        <b/>
        <i val="0"/>
        <color rgb="FFFF0000"/>
      </font>
    </dxf>
    <dxf>
      <font>
        <b/>
        <i val="0"/>
        <color rgb="FFFF0000"/>
      </font>
      <fill>
        <patternFill>
          <bgColor rgb="FFFFFF00"/>
        </patternFill>
      </fill>
    </dxf>
    <dxf>
      <font>
        <color rgb="FF00B050"/>
      </font>
    </dxf>
    <dxf>
      <font>
        <color rgb="FF00B050"/>
      </font>
    </dxf>
    <dxf>
      <font>
        <color rgb="FFFF0000"/>
      </font>
    </dxf>
    <dxf>
      <font>
        <b/>
        <i val="0"/>
        <color rgb="FFFF0000"/>
      </font>
    </dxf>
    <dxf>
      <font>
        <b/>
        <i val="0"/>
        <color rgb="FF00B050"/>
      </font>
    </dxf>
    <dxf>
      <font>
        <b/>
        <i val="0"/>
        <color rgb="FFFF0000"/>
      </font>
    </dxf>
    <dxf>
      <font>
        <b val="0"/>
        <i/>
        <color theme="0" tint="-0.499984740745262"/>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FFC000"/>
      </font>
    </dxf>
    <dxf>
      <font>
        <b/>
        <i val="0"/>
        <color rgb="FFFFC000"/>
      </font>
    </dxf>
    <dxf>
      <font>
        <b/>
        <i val="0"/>
        <color rgb="FF00B050"/>
      </font>
    </dxf>
    <dxf>
      <font>
        <b/>
        <i val="0"/>
        <color rgb="FFFFC000"/>
      </font>
    </dxf>
    <dxf>
      <font>
        <b/>
        <i val="0"/>
        <color rgb="FFFF0000"/>
      </font>
    </dxf>
    <dxf>
      <font>
        <b/>
        <i val="0"/>
        <color rgb="FFFF0000"/>
      </font>
      <fill>
        <patternFill>
          <bgColor rgb="FFFFFF00"/>
        </patternFill>
      </fill>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1"/>
  <sheetViews>
    <sheetView tabSelected="1" topLeftCell="AF1" zoomScale="85" zoomScaleNormal="85" workbookViewId="0">
      <selection activeCell="BC305" sqref="BC305"/>
    </sheetView>
  </sheetViews>
  <sheetFormatPr defaultRowHeight="15" x14ac:dyDescent="0.25"/>
  <cols>
    <col min="1" max="1" width="15.42578125" bestFit="1" customWidth="1"/>
    <col min="2" max="2" width="17.7109375" customWidth="1"/>
    <col min="3" max="3" width="44.42578125" customWidth="1"/>
    <col min="4" max="4" width="7.85546875" bestFit="1" customWidth="1"/>
    <col min="5" max="5" width="8" style="23" bestFit="1" customWidth="1"/>
    <col min="6" max="6" width="8.28515625" style="6" bestFit="1" customWidth="1"/>
    <col min="7" max="7" width="9" style="6" bestFit="1" customWidth="1"/>
    <col min="8" max="9" width="8.28515625" style="6" customWidth="1"/>
    <col min="10" max="10" width="8.42578125" style="6" bestFit="1" customWidth="1"/>
    <col min="46" max="49" width="9.140625" customWidth="1"/>
    <col min="53" max="53" width="9.5703125" bestFit="1" customWidth="1"/>
    <col min="54" max="54" width="2.7109375" customWidth="1"/>
    <col min="55" max="55" width="9.5703125" bestFit="1" customWidth="1"/>
    <col min="56" max="56" width="2.7109375" customWidth="1"/>
    <col min="57" max="57" width="6.7109375" customWidth="1"/>
    <col min="60" max="61" width="9.140625" customWidth="1"/>
  </cols>
  <sheetData>
    <row r="1" spans="1:77" x14ac:dyDescent="0.25">
      <c r="E1" s="6"/>
    </row>
    <row r="2" spans="1:77" ht="17.25" x14ac:dyDescent="0.25">
      <c r="B2" s="67" t="s">
        <v>92</v>
      </c>
      <c r="C2" s="67"/>
      <c r="D2" s="67"/>
      <c r="E2" s="67"/>
      <c r="F2" s="67"/>
      <c r="P2" t="s">
        <v>65</v>
      </c>
      <c r="U2" s="27">
        <v>100</v>
      </c>
      <c r="V2" s="39" t="s">
        <v>149</v>
      </c>
      <c r="AY2" s="37"/>
      <c r="AZ2" s="37"/>
      <c r="BA2" s="37"/>
      <c r="BB2" s="37"/>
      <c r="BC2" s="37"/>
      <c r="BD2" s="37"/>
      <c r="BE2" s="37"/>
      <c r="BH2" s="37"/>
      <c r="BI2" s="37"/>
      <c r="BJ2" s="37"/>
    </row>
    <row r="3" spans="1:77" ht="15.75" customHeight="1" x14ac:dyDescent="0.25">
      <c r="A3" s="68" t="s">
        <v>93</v>
      </c>
      <c r="B3" s="68"/>
      <c r="C3" s="68"/>
      <c r="D3" s="68"/>
      <c r="E3" s="68"/>
      <c r="F3" s="68"/>
      <c r="G3" s="68"/>
      <c r="H3" s="68"/>
      <c r="P3" t="s">
        <v>66</v>
      </c>
      <c r="U3" s="27">
        <v>10</v>
      </c>
      <c r="V3" s="39" t="s">
        <v>147</v>
      </c>
      <c r="AY3" s="37"/>
      <c r="AZ3" s="6"/>
      <c r="BA3" s="6"/>
      <c r="BB3" s="6"/>
      <c r="BC3" s="6"/>
      <c r="BD3" s="6"/>
      <c r="BE3" s="6"/>
      <c r="BH3" s="6"/>
      <c r="BI3" s="6"/>
      <c r="BJ3" s="37"/>
    </row>
    <row r="4" spans="1:77" ht="16.5" thickBot="1" x14ac:dyDescent="0.3">
      <c r="E4" s="8"/>
      <c r="I4" s="42" t="s">
        <v>90</v>
      </c>
      <c r="J4" s="41"/>
      <c r="K4" s="41"/>
      <c r="L4" s="41"/>
      <c r="M4" s="41"/>
      <c r="P4" t="s">
        <v>72</v>
      </c>
      <c r="U4" s="27">
        <v>0.45</v>
      </c>
      <c r="V4" s="39" t="s">
        <v>148</v>
      </c>
      <c r="AY4" s="37"/>
      <c r="AZ4" s="6"/>
      <c r="BA4" s="6"/>
      <c r="BB4" s="6"/>
      <c r="BC4" s="6"/>
      <c r="BD4" s="6"/>
      <c r="BE4" s="6"/>
      <c r="BH4" s="6"/>
      <c r="BI4" s="6"/>
      <c r="BJ4" s="37"/>
      <c r="BT4" s="42" t="s">
        <v>90</v>
      </c>
      <c r="BU4" s="41"/>
      <c r="BV4" s="41"/>
      <c r="BW4" s="41"/>
      <c r="BX4" s="41"/>
    </row>
    <row r="5" spans="1:77" ht="15" customHeight="1" thickBot="1" x14ac:dyDescent="0.3">
      <c r="B5" s="64" t="s">
        <v>0</v>
      </c>
      <c r="C5" s="65"/>
      <c r="D5" s="65"/>
      <c r="E5" s="65"/>
      <c r="F5" s="66"/>
      <c r="G5" s="22"/>
      <c r="H5" s="22"/>
      <c r="I5" s="73" t="s">
        <v>150</v>
      </c>
      <c r="J5" s="73"/>
      <c r="K5" s="73"/>
      <c r="L5" s="73"/>
      <c r="M5" s="73"/>
      <c r="AY5" s="37"/>
      <c r="AZ5" s="6"/>
      <c r="BA5" s="6"/>
      <c r="BB5" s="6"/>
      <c r="BC5" s="6"/>
      <c r="BD5" s="6"/>
      <c r="BE5" s="6"/>
      <c r="BH5" s="6"/>
      <c r="BI5" s="6"/>
      <c r="BJ5" s="37"/>
      <c r="BT5" s="73" t="s">
        <v>152</v>
      </c>
      <c r="BU5" s="73"/>
      <c r="BV5" s="73"/>
      <c r="BW5" s="73"/>
      <c r="BX5" s="73"/>
    </row>
    <row r="6" spans="1:77" ht="15.75" thickBot="1" x14ac:dyDescent="0.3">
      <c r="B6" s="21" t="s">
        <v>73</v>
      </c>
      <c r="C6" s="1" t="s">
        <v>2</v>
      </c>
      <c r="D6" s="69" t="s">
        <v>3</v>
      </c>
      <c r="E6" s="70"/>
      <c r="F6" s="71"/>
      <c r="I6" s="73"/>
      <c r="J6" s="73"/>
      <c r="K6" s="73"/>
      <c r="L6" s="73"/>
      <c r="M6" s="73"/>
      <c r="P6" s="72" t="s">
        <v>80</v>
      </c>
      <c r="Q6" s="72"/>
      <c r="S6" s="72" t="s">
        <v>77</v>
      </c>
      <c r="T6" s="72"/>
      <c r="U6" s="72"/>
      <c r="BJ6" s="37"/>
      <c r="BT6" s="73"/>
      <c r="BU6" s="73"/>
      <c r="BV6" s="73"/>
      <c r="BW6" s="73"/>
      <c r="BX6" s="73"/>
    </row>
    <row r="7" spans="1:77" ht="18.75" thickBot="1" x14ac:dyDescent="0.4">
      <c r="B7" s="9"/>
      <c r="C7" s="1"/>
      <c r="D7" s="1" t="s">
        <v>94</v>
      </c>
      <c r="E7" s="1" t="s">
        <v>95</v>
      </c>
      <c r="F7" s="1" t="s">
        <v>96</v>
      </c>
      <c r="I7" s="73"/>
      <c r="J7" s="73"/>
      <c r="K7" s="73"/>
      <c r="L7" s="73"/>
      <c r="M7" s="73"/>
      <c r="BJ7" s="37"/>
      <c r="BT7" s="73"/>
      <c r="BU7" s="73"/>
      <c r="BV7" s="73"/>
      <c r="BW7" s="73"/>
      <c r="BX7" s="73"/>
    </row>
    <row r="8" spans="1:77" ht="19.5" thickBot="1" x14ac:dyDescent="0.4">
      <c r="B8" s="10"/>
      <c r="C8" s="2"/>
      <c r="D8" s="2" t="s">
        <v>9</v>
      </c>
      <c r="E8" s="2" t="s">
        <v>9</v>
      </c>
      <c r="F8" s="2" t="s">
        <v>9</v>
      </c>
      <c r="I8" s="73"/>
      <c r="J8" s="73"/>
      <c r="K8" s="73"/>
      <c r="L8" s="73"/>
      <c r="M8" s="73"/>
      <c r="P8" s="29" t="s">
        <v>81</v>
      </c>
      <c r="Q8" s="29" t="s">
        <v>82</v>
      </c>
      <c r="R8" s="6"/>
      <c r="S8" s="29" t="s">
        <v>78</v>
      </c>
      <c r="T8" s="30"/>
      <c r="U8" s="29" t="s">
        <v>79</v>
      </c>
      <c r="Y8" s="25" t="s">
        <v>76</v>
      </c>
      <c r="Z8" s="24"/>
      <c r="AA8" s="24"/>
      <c r="AB8" s="26" t="s">
        <v>67</v>
      </c>
      <c r="AC8" s="24"/>
      <c r="AE8" s="24"/>
      <c r="AF8" s="26" t="s">
        <v>68</v>
      </c>
      <c r="AG8" s="24"/>
      <c r="AI8" s="24"/>
      <c r="AJ8" s="26" t="s">
        <v>69</v>
      </c>
      <c r="AK8" s="24"/>
      <c r="AM8" s="24"/>
      <c r="AN8" s="26" t="s">
        <v>70</v>
      </c>
      <c r="AO8" s="24"/>
      <c r="AQ8" s="24"/>
      <c r="AR8" s="26" t="s">
        <v>71</v>
      </c>
      <c r="AS8" s="24"/>
      <c r="AU8" s="26" t="s">
        <v>75</v>
      </c>
      <c r="AX8" s="31"/>
      <c r="AY8" s="32" t="s">
        <v>83</v>
      </c>
      <c r="AZ8" s="31"/>
      <c r="BA8" s="31"/>
      <c r="BB8" s="32" t="s">
        <v>84</v>
      </c>
      <c r="BC8" s="32"/>
      <c r="BD8" s="32"/>
      <c r="BE8" s="32"/>
      <c r="BG8" s="26" t="s">
        <v>74</v>
      </c>
      <c r="BI8" s="26" t="s">
        <v>159</v>
      </c>
      <c r="BJ8" s="44"/>
      <c r="BL8" s="26" t="s">
        <v>164</v>
      </c>
      <c r="BQ8" s="6"/>
      <c r="BR8" s="6"/>
      <c r="BS8" s="6"/>
      <c r="BT8" s="73"/>
      <c r="BU8" s="73"/>
      <c r="BV8" s="73"/>
      <c r="BW8" s="73"/>
      <c r="BX8" s="73"/>
      <c r="BY8" s="37"/>
    </row>
    <row r="9" spans="1:77" x14ac:dyDescent="0.25">
      <c r="A9" s="59" t="s">
        <v>97</v>
      </c>
      <c r="B9" s="40"/>
      <c r="C9" s="40"/>
      <c r="D9" s="40"/>
      <c r="E9" s="40"/>
      <c r="F9" s="40"/>
      <c r="G9" s="40"/>
      <c r="H9" s="40"/>
      <c r="I9" s="40"/>
      <c r="P9">
        <f t="shared" ref="P9:P72" si="0">ABS(E9)</f>
        <v>0</v>
      </c>
      <c r="Q9">
        <f t="shared" ref="Q9:Q72" si="1">ABS(F9)</f>
        <v>0</v>
      </c>
      <c r="BH9" s="49"/>
      <c r="BI9" s="49"/>
      <c r="BJ9" s="50"/>
      <c r="BK9" s="49"/>
      <c r="BL9" s="49"/>
      <c r="BM9" s="49"/>
      <c r="BQ9" s="6"/>
      <c r="BR9" s="6"/>
      <c r="BS9" s="6"/>
      <c r="BT9" s="6"/>
      <c r="BU9" s="6"/>
      <c r="BV9" s="6"/>
      <c r="BW9" s="6"/>
      <c r="BX9" s="6"/>
      <c r="BY9" s="37"/>
    </row>
    <row r="10" spans="1:77" ht="15.75" thickBot="1" x14ac:dyDescent="0.3">
      <c r="A10" s="60"/>
      <c r="B10" s="40"/>
      <c r="C10" s="40"/>
      <c r="D10" s="40"/>
      <c r="E10" s="40"/>
      <c r="F10" s="40"/>
      <c r="G10" s="40"/>
      <c r="H10" s="40"/>
      <c r="I10" s="40"/>
      <c r="P10">
        <f t="shared" si="0"/>
        <v>0</v>
      </c>
      <c r="Q10">
        <f t="shared" si="1"/>
        <v>0</v>
      </c>
      <c r="R10" s="6"/>
      <c r="S10" s="6" t="e">
        <f>LARGE(D9:D14,1)</f>
        <v>#NUM!</v>
      </c>
      <c r="U10" t="e">
        <f>IF(S10=D9,(LARGE(P9:Q9,1)),(IF(S10=D10,(LARGE(P10:Q10,1)),(IF(S10=D11,(LARGE(P11:Q11,1)),(IF(S10=D12,(LARGE(P12:Q12,1)),(IF(S10=D13,(LARGE(P13:Q13,1)),(IF(S10=D14,(LARGE(P14:Q14,1)))))))))))))</f>
        <v>#NUM!</v>
      </c>
      <c r="Y10" s="36" t="e">
        <f>SQRT((S10/$U$2)^2)</f>
        <v>#NUM!</v>
      </c>
      <c r="Z10" s="19"/>
      <c r="AA10" s="19"/>
      <c r="AB10" s="19" t="e">
        <f>SQRT(Y10)</f>
        <v>#NUM!</v>
      </c>
      <c r="AC10" s="19"/>
      <c r="AE10" s="19"/>
      <c r="AF10" s="20" t="e">
        <f>AB10+0.05</f>
        <v>#NUM!</v>
      </c>
      <c r="AG10" s="19"/>
      <c r="AI10" s="19"/>
      <c r="AJ10" s="28" t="e">
        <f>IF(AF10&lt;=1.5,1.5,(IF(AF10&lt;=2,2,(IF(AF10&lt;=2.5,2.5,(IF(AF10&lt;=3,3,(IF(AF10&lt;=3.5,3.5,(IF(AF10&lt;=4,4,(IF(AF10&lt;=4.5,4.5,(IF(AF10&lt;=5,5,"Too f*cking big!")))))))))))))))</f>
        <v>#NUM!</v>
      </c>
      <c r="AK10" s="19"/>
      <c r="AM10" s="19"/>
      <c r="AN10" s="19" t="e">
        <f>IF(ABS(U10)&gt;($U$3*AJ10),"Yes","No")</f>
        <v>#NUM!</v>
      </c>
      <c r="AR10" s="19" t="e">
        <f>IF(AN10="Yes",(((SQRT(U10^2)))*$U$4)/((AJ10*(AJ10^2))/6),"Not Applicable")</f>
        <v>#NUM!</v>
      </c>
      <c r="AU10" t="e">
        <f>IF(AR10="Not Applicable",S10/(AJ10^2),(S10/(AJ10^2))+AR10)</f>
        <v>#NUM!</v>
      </c>
      <c r="BG10" s="26" t="e">
        <f>IF(AJ10&gt;4,"Re-check foundation size…",(IF(AU10&lt;$U$2,"Pass!","Fail!")))</f>
        <v>#NUM!</v>
      </c>
      <c r="BH10" s="49"/>
      <c r="BI10" s="51"/>
      <c r="BJ10" s="52"/>
      <c r="BK10" s="51"/>
      <c r="BL10" s="51"/>
      <c r="BM10" s="51"/>
      <c r="BQ10" s="74" t="s">
        <v>151</v>
      </c>
      <c r="BR10" s="74"/>
      <c r="BS10" s="37"/>
      <c r="BT10" s="37"/>
      <c r="BU10" s="37"/>
      <c r="BV10" s="37"/>
      <c r="BW10" s="37"/>
      <c r="BX10" s="37"/>
      <c r="BY10" s="37"/>
    </row>
    <row r="11" spans="1:77" ht="16.5" thickTop="1" x14ac:dyDescent="0.25">
      <c r="A11" s="60"/>
      <c r="B11" s="40"/>
      <c r="C11" s="40"/>
      <c r="D11" s="40"/>
      <c r="E11" s="40"/>
      <c r="F11" s="40"/>
      <c r="G11" s="40"/>
      <c r="H11" s="40"/>
      <c r="I11" s="40"/>
      <c r="P11">
        <f t="shared" si="0"/>
        <v>0</v>
      </c>
      <c r="Q11">
        <f t="shared" si="1"/>
        <v>0</v>
      </c>
      <c r="R11" s="6"/>
      <c r="S11" s="6">
        <f>IF(U11=P9,D9,(IF(U11=P10,D10,(IF(U11=P11,D11,(IF(U11=P12,D12,(IF(U11=P13,D13,(IF(U11=P14,D14)))))))))))</f>
        <v>0</v>
      </c>
      <c r="U11">
        <f>LARGE((P9:P14),1)</f>
        <v>0</v>
      </c>
      <c r="Y11" s="36">
        <f t="shared" ref="Y11:Y12" si="2">SQRT((S11/$U$2)^2)</f>
        <v>0</v>
      </c>
      <c r="Z11" s="19"/>
      <c r="AA11" s="19"/>
      <c r="AB11" s="19">
        <f>SQRT(Y11)</f>
        <v>0</v>
      </c>
      <c r="AC11" s="19"/>
      <c r="AE11" s="19"/>
      <c r="AF11" s="20">
        <f>AB11+0.05</f>
        <v>0.05</v>
      </c>
      <c r="AG11" s="19"/>
      <c r="AI11" s="19"/>
      <c r="AJ11" s="28">
        <f>IF(AF11&lt;=1.5,1.5,(IF(AF11&lt;=2,2,(IF(AF11&lt;=2.5,2.5,(IF(AF11&lt;=3,3,(IF(AF11&lt;=3.5,3.5,(IF(AF11&lt;=4,4,(IF(AF11&lt;=4.5,4.5,(IF(AF11&lt;=5,5,"Too f*cking big!")))))))))))))))</f>
        <v>1.5</v>
      </c>
      <c r="AK11" s="19"/>
      <c r="AM11" s="19"/>
      <c r="AN11" s="19" t="str">
        <f>IF(ABS(U11)&gt;($U$3*AJ11),"Yes","No")</f>
        <v>No</v>
      </c>
      <c r="AR11" s="19" t="str">
        <f>IF(AN11="Yes",(((SQRT(U11^2)))*$U$4)/((AJ11*(AJ11^2))/6),"Not Applicable")</f>
        <v>Not Applicable</v>
      </c>
      <c r="AU11">
        <f>IF(AR11="Not Applicable",S11/(AJ11^2),(S11/(AJ11^2))+AR11)</f>
        <v>0</v>
      </c>
      <c r="AY11" s="34">
        <f>B9</f>
        <v>0</v>
      </c>
      <c r="AZ11" s="35" t="s">
        <v>87</v>
      </c>
      <c r="BA11" s="48" t="str">
        <f>IF(S11=0,"No data…",IF(ISNUMBER(AJ10)=FALSE,"Too big!",IF(ISNUMBER(AJ11)=FALSE,"Too big!",IF(ISNUMBER(AJ12)=FALSE,"Too big!",LARGE(AJ10:AJ12,1)))))</f>
        <v>No data…</v>
      </c>
      <c r="BB11" s="34" t="s">
        <v>85</v>
      </c>
      <c r="BC11" s="56" t="str">
        <f>IF(U11=0,"No data…",IF(ISNUMBER(AJ10)=FALSE,"Too big!",IF(ISNUMBER(AJ11)=FALSE,"Too big!",IF(ISNUMBER(AJ12)=FALSE,"Too big!",LARGE(AJ10:AJ12,1)))))</f>
        <v>No data…</v>
      </c>
      <c r="BD11" s="35" t="s">
        <v>86</v>
      </c>
      <c r="BG11" s="26" t="str">
        <f>IF(AJ11&gt;4,"Re-check foundation size…",IF(AU11&lt;$U$2,"Pass!","Fail!"))</f>
        <v>Pass!</v>
      </c>
      <c r="BH11" s="49"/>
      <c r="BI11" s="51" t="str">
        <f>IF(D9&lt;0,"Warning! Uplift.",(IF(D10&lt;0,"Warning! Uplift.",(IF(D11&lt;0,"Warning! Uplift.",(IF(D12&lt;0,"Warning! Uplift.",(IF(D13&lt;0,"Warning! Uplift.",(IF(D14&lt;0,"Warning! Uplift.","/")))))))))))</f>
        <v>/</v>
      </c>
      <c r="BJ11" s="51"/>
      <c r="BK11" s="51"/>
      <c r="BL11" s="51" t="e">
        <f>IF(U10&gt;$BT$23,"Warning! High shear.",(IF(U11&gt;$BT$23,"Warning! High shear.",(IF(U12&gt;$BT$23,"Warning! High Shear.","/")))))</f>
        <v>#NUM!</v>
      </c>
      <c r="BM11" s="51"/>
      <c r="BQ11" s="37"/>
      <c r="BR11" s="37"/>
      <c r="BS11" s="37"/>
      <c r="BT11" s="37"/>
      <c r="BU11" s="37"/>
      <c r="BV11" s="37"/>
      <c r="BW11" s="37"/>
      <c r="BX11" s="37"/>
      <c r="BY11" s="37"/>
    </row>
    <row r="12" spans="1:77" x14ac:dyDescent="0.25">
      <c r="A12" s="60"/>
      <c r="B12" s="40"/>
      <c r="C12" s="40"/>
      <c r="D12" s="40"/>
      <c r="E12" s="40"/>
      <c r="F12" s="40"/>
      <c r="G12" s="40"/>
      <c r="H12" s="40"/>
      <c r="I12" s="40"/>
      <c r="P12">
        <f t="shared" si="0"/>
        <v>0</v>
      </c>
      <c r="Q12">
        <f t="shared" si="1"/>
        <v>0</v>
      </c>
      <c r="R12" s="6"/>
      <c r="S12" s="6">
        <f>IF(U12=Q9,D9,(IF(U12=Q10,D10,(IF(U12=Q11,D11,(IF(U12=Q12,D12,(IF(U12=Q13,D13,(IF(U12=Q14,D14)))))))))))</f>
        <v>0</v>
      </c>
      <c r="U12">
        <f>LARGE((Q9:Q14),1)</f>
        <v>0</v>
      </c>
      <c r="Y12" s="36">
        <f t="shared" si="2"/>
        <v>0</v>
      </c>
      <c r="Z12" s="19"/>
      <c r="AA12" s="19"/>
      <c r="AB12" s="19">
        <f>SQRT(Y12)</f>
        <v>0</v>
      </c>
      <c r="AC12" s="19"/>
      <c r="AE12" s="19"/>
      <c r="AF12" s="20">
        <f>AB12+0.05</f>
        <v>0.05</v>
      </c>
      <c r="AG12" s="19"/>
      <c r="AI12" s="19"/>
      <c r="AJ12" s="28">
        <f>IF(AF12&lt;=1.5,1.5,(IF(AF12&lt;=2,2,(IF(AF12&lt;=2.5,2.5,(IF(AF12&lt;=3,3,(IF(AF12&lt;=3.5,3.5,(IF(AF12&lt;=4,4,(IF(AF12&lt;=4.5,4.5,(IF(AF12&lt;=5,5,"Too f*cking big!")))))))))))))))</f>
        <v>1.5</v>
      </c>
      <c r="AK12" s="19"/>
      <c r="AM12" s="19"/>
      <c r="AN12" s="19" t="str">
        <f>IF(ABS(U12)&gt;($U$3*AJ12),"Yes","No")</f>
        <v>No</v>
      </c>
      <c r="AR12" s="19" t="str">
        <f>IF(AN12="Yes",(((SQRT(U12^2)))*$U$4)/((AJ12*(AJ12^2))/6),"Not Applicable")</f>
        <v>Not Applicable</v>
      </c>
      <c r="AU12">
        <f>IF(AR12="Not Applicable",S12/(AJ12^2),(S12/(AJ12^2))+AR12)</f>
        <v>0</v>
      </c>
      <c r="BG12" s="26" t="str">
        <f>IF(AJ12&gt;4,"Re-check foundation size…",IF(AU12&lt;$U$2,"Pass!","Fail!"))</f>
        <v>Pass!</v>
      </c>
      <c r="BH12" s="49"/>
      <c r="BI12" s="51"/>
      <c r="BJ12" s="52"/>
      <c r="BK12" s="51"/>
      <c r="BL12" s="51"/>
      <c r="BM12" s="51"/>
      <c r="BQ12" s="37" t="s">
        <v>88</v>
      </c>
      <c r="BR12" s="37"/>
      <c r="BS12" s="53" t="e">
        <f>LARGE(BA11:BA43,1)</f>
        <v>#NUM!</v>
      </c>
      <c r="BT12" s="37" t="s">
        <v>86</v>
      </c>
      <c r="BU12" s="38" t="s">
        <v>85</v>
      </c>
      <c r="BV12" s="53" t="e">
        <f>LARGE(BC11:BC43,1)</f>
        <v>#NUM!</v>
      </c>
      <c r="BW12" s="37" t="s">
        <v>86</v>
      </c>
      <c r="BX12" s="37"/>
      <c r="BY12" s="6"/>
    </row>
    <row r="13" spans="1:77" x14ac:dyDescent="0.25">
      <c r="A13" s="60"/>
      <c r="B13" s="40"/>
      <c r="C13" s="40"/>
      <c r="D13" s="40"/>
      <c r="E13" s="40"/>
      <c r="F13" s="40"/>
      <c r="G13" s="40"/>
      <c r="H13" s="40"/>
      <c r="I13" s="40"/>
      <c r="P13">
        <f t="shared" si="0"/>
        <v>0</v>
      </c>
      <c r="Q13">
        <f t="shared" si="1"/>
        <v>0</v>
      </c>
      <c r="R13" s="6"/>
      <c r="S13" s="6"/>
      <c r="V13" s="6"/>
      <c r="BH13" s="49"/>
      <c r="BI13" s="51"/>
      <c r="BJ13" s="52"/>
      <c r="BK13" s="51"/>
      <c r="BL13" s="51"/>
      <c r="BM13" s="51"/>
      <c r="BQ13" s="37" t="s">
        <v>89</v>
      </c>
      <c r="BR13" s="37"/>
      <c r="BS13" s="38" t="e">
        <f>IF(BS12=BA11,B9,(IF(BS12=BA17,B15,(IF(BS12=BA23,B21,(IF(BS12=BA29,B27,(IF(BS12=BA35,B33,(IF(BS12=BA41,B39,(IF(BS12=BA47,B45,(IF(BS12=BA53,B51,(IF(BS12=BA59,B57,(IF(BS12=BA65,B63,(IF(BS12=BA71,B69,(IF(BS12=BA77,B75,(IF(BS12=BA11,B9,(IF(BS12=BA83,B81,(IF(BS12=BA89,B87,(IF(BS12=BA95,B93,(IF(BS12=BA101,B99,(IF(BS12=BA107,B105,(IF(BS12=BA113,B111,(IF(BS12=BA119,B117,(IF(BS12=BA125,B123,(IF(BS12=BA131,B129,(IF(BS12=BA137,B135,(IF(BS12=BA143,B141,(IF(BS12=BA149,B147,(IF(BS12=BA155,B153,(IF(BS12=BA161,B159,(IF(BS12=BA167,B165,(IF(BS12=BA173,B171,(IF(BS12=BA179,B177,(IF(BS12=BA185,B183,(IF(BS12=BA191,B189,(IF(BS12=BA197,B195,(IF(BS12=BA203,B201,(IF(BS12=BA209,B207,(IF(BS12=BA215,B213,(IF(BS12=BA221,B219,(IF(BS12=BA227,B225,(IF(BS12=BA233,B231,(IF(BS12=BA239,B237,(IF(BS12=BA245,B243,(IF(BS12=BA251,B249,(IF(BS12=BA257,B255,(IF(BS12=BA263,B261,(IF(BS12=BA269,B267,(IF(BS12=BA275,B273,(IF(BS12=BA281,B279,(IF(BS12=BA287,B285,(IF(BS12=BA293,B291,(IF(BS12=BA299,B297,(IF(BS12=BA305,B303,)))))))))))))))))))))))))))))))))))))))))))))))))))))))))))))))))))))))))))))))))))))))))))))))))))))</f>
        <v>#NUM!</v>
      </c>
      <c r="BT13" s="37"/>
      <c r="BU13" s="37"/>
      <c r="BV13" s="37"/>
      <c r="BW13" s="37"/>
      <c r="BX13" s="37"/>
      <c r="BY13" s="6"/>
    </row>
    <row r="14" spans="1:77" x14ac:dyDescent="0.25">
      <c r="A14" s="61"/>
      <c r="B14" s="40"/>
      <c r="C14" s="40"/>
      <c r="D14" s="40"/>
      <c r="E14" s="40"/>
      <c r="F14" s="40"/>
      <c r="G14" s="40"/>
      <c r="H14" s="40"/>
      <c r="I14" s="40"/>
      <c r="P14">
        <f t="shared" si="0"/>
        <v>0</v>
      </c>
      <c r="Q14">
        <f t="shared" si="1"/>
        <v>0</v>
      </c>
      <c r="R14" s="6"/>
      <c r="S14" s="6"/>
      <c r="V14" s="6"/>
      <c r="BH14" s="49"/>
      <c r="BI14" s="51"/>
      <c r="BJ14" s="52"/>
      <c r="BK14" s="51"/>
      <c r="BL14" s="51"/>
      <c r="BM14" s="51"/>
      <c r="BQ14" s="37"/>
      <c r="BR14" s="37"/>
      <c r="BS14" s="37"/>
      <c r="BT14" s="37"/>
      <c r="BU14" s="37"/>
      <c r="BV14" s="37"/>
      <c r="BW14" s="37"/>
      <c r="BX14" s="37"/>
      <c r="BY14" s="6"/>
    </row>
    <row r="15" spans="1:77" ht="15.75" thickBot="1" x14ac:dyDescent="0.3">
      <c r="A15" s="59" t="s">
        <v>98</v>
      </c>
      <c r="B15" s="40"/>
      <c r="C15" s="40"/>
      <c r="D15" s="40"/>
      <c r="E15" s="40"/>
      <c r="F15" s="40"/>
      <c r="G15" s="40"/>
      <c r="H15" s="40"/>
      <c r="I15" s="40"/>
      <c r="P15">
        <f t="shared" si="0"/>
        <v>0</v>
      </c>
      <c r="Q15">
        <f t="shared" si="1"/>
        <v>0</v>
      </c>
      <c r="R15" s="6"/>
      <c r="S15" s="6"/>
      <c r="V15" s="6"/>
      <c r="Y15" s="40"/>
      <c r="AJ15" s="40"/>
      <c r="AR15" s="40"/>
      <c r="BA15" s="40"/>
      <c r="BB15" s="40"/>
      <c r="BC15" s="40"/>
      <c r="BG15" s="40"/>
      <c r="BH15" s="49"/>
      <c r="BI15" s="51"/>
      <c r="BJ15" s="51"/>
      <c r="BK15" s="51"/>
      <c r="BL15" s="51"/>
      <c r="BM15" s="51"/>
      <c r="BQ15" s="37" t="s">
        <v>91</v>
      </c>
      <c r="BR15" s="37"/>
      <c r="BS15" s="33" t="e">
        <f>IF(BS12&lt;3,"Use pad foundations throughout.",(IF(BS12&lt;5,"Pad foundations may be used in most areas, but consider the use of a raft.","Piled foundations required in some areas.")))</f>
        <v>#NUM!</v>
      </c>
      <c r="BT15" s="33"/>
      <c r="BU15" s="33"/>
      <c r="BV15" s="33"/>
      <c r="BW15" s="33"/>
      <c r="BX15" s="33"/>
      <c r="BY15" s="33"/>
    </row>
    <row r="16" spans="1:77" ht="15.75" thickTop="1" x14ac:dyDescent="0.25">
      <c r="A16" s="60"/>
      <c r="B16" s="40"/>
      <c r="C16" s="40"/>
      <c r="D16" s="40"/>
      <c r="E16" s="40"/>
      <c r="F16" s="40"/>
      <c r="G16" s="40"/>
      <c r="H16" s="40"/>
      <c r="I16" s="40"/>
      <c r="P16">
        <f t="shared" si="0"/>
        <v>0</v>
      </c>
      <c r="Q16">
        <f t="shared" si="1"/>
        <v>0</v>
      </c>
      <c r="R16" s="6"/>
      <c r="S16" s="6" t="e">
        <f>LARGE(D15:D20,1)</f>
        <v>#NUM!</v>
      </c>
      <c r="U16" t="e">
        <f>IF(S16=D15,(LARGE(P15:Q15,1)),(IF(S16=D16,(LARGE(P16:Q16,1)),(IF(S16=D17,(LARGE(P17:Q17,1)),(IF(S16=D18,(LARGE(P18:Q18,1)),(IF(S16=D19,(LARGE(P19:Q19,1)),(IF(S16=D20,(LARGE(P20:Q20,1)))))))))))))</f>
        <v>#NUM!</v>
      </c>
      <c r="Y16" s="36" t="e">
        <f t="shared" ref="Y16:Y78" si="3">SQRT((S16/$U$2)^2)</f>
        <v>#NUM!</v>
      </c>
      <c r="Z16" s="19"/>
      <c r="AA16" s="19"/>
      <c r="AB16" s="19" t="e">
        <f>SQRT(Y16)</f>
        <v>#NUM!</v>
      </c>
      <c r="AC16" s="19"/>
      <c r="AE16" s="19"/>
      <c r="AF16" s="20" t="e">
        <f>AB16+0.05</f>
        <v>#NUM!</v>
      </c>
      <c r="AG16" s="19"/>
      <c r="AI16" s="19"/>
      <c r="AJ16" s="28" t="e">
        <f t="shared" ref="AJ16:AJ18" si="4">IF(AF16&lt;=1.5,1.5,(IF(AF16&lt;=2,2,(IF(AF16&lt;=2.5,2.5,(IF(AF16&lt;=3,3,(IF(AF16&lt;=3.5,3.5,(IF(AF16&lt;=4,4,(IF(AF16&lt;=4.5,4.5,(IF(AF16&lt;=5,5,"Too f*cking big!")))))))))))))))</f>
        <v>#NUM!</v>
      </c>
      <c r="AK16" s="19"/>
      <c r="AM16" s="19"/>
      <c r="AN16" s="19" t="e">
        <f>IF(ABS(U16)&gt;($U$3*AJ16),"Yes","No")</f>
        <v>#NUM!</v>
      </c>
      <c r="AR16" s="19" t="e">
        <f t="shared" ref="AR16:AR18" si="5">IF(AN16="Yes",(((SQRT(U16^2)))*$U$4)/((AJ16*(AJ16^2))/6),"Not Applicable")</f>
        <v>#NUM!</v>
      </c>
      <c r="AU16" t="e">
        <f>IF(AR16="Not Applicable",S16/(AJ16^2),(S16/(AJ16^2))+AR16)</f>
        <v>#NUM!</v>
      </c>
      <c r="BA16" s="40"/>
      <c r="BB16" s="40"/>
      <c r="BC16" s="40"/>
      <c r="BG16" s="26" t="e">
        <f>IF(AJ16&gt;4,"Re-check foundation size…",IF(AU16&lt;$U$2,"Pass!","Fail!"))</f>
        <v>#NUM!</v>
      </c>
      <c r="BH16" s="49"/>
      <c r="BI16" s="51"/>
      <c r="BJ16" s="51"/>
      <c r="BK16" s="51"/>
      <c r="BL16" s="51"/>
      <c r="BM16" s="51"/>
      <c r="BQ16" s="6"/>
      <c r="BR16" s="6"/>
      <c r="BS16" s="6"/>
      <c r="BT16" s="6"/>
      <c r="BU16" s="6"/>
      <c r="BV16" s="6"/>
      <c r="BW16" s="6"/>
      <c r="BX16" s="6"/>
      <c r="BY16" s="6"/>
    </row>
    <row r="17" spans="1:82" ht="15.75" x14ac:dyDescent="0.25">
      <c r="A17" s="60"/>
      <c r="B17" s="40"/>
      <c r="C17" s="40"/>
      <c r="D17" s="40"/>
      <c r="E17" s="40"/>
      <c r="F17" s="40"/>
      <c r="G17" s="40"/>
      <c r="H17" s="40"/>
      <c r="I17" s="40"/>
      <c r="P17">
        <f t="shared" si="0"/>
        <v>0</v>
      </c>
      <c r="Q17">
        <f t="shared" si="1"/>
        <v>0</v>
      </c>
      <c r="R17" s="6"/>
      <c r="S17" s="6">
        <f>IF(U17=P15,D15,(IF(U17=P16,D16,(IF(U17=P17,D17,(IF(U17=P18,D18,(IF(U17=P19,D19,(IF(U17=P20,D20)))))))))))</f>
        <v>0</v>
      </c>
      <c r="U17">
        <f>LARGE((P15:P20),1)</f>
        <v>0</v>
      </c>
      <c r="Y17" s="36">
        <f t="shared" si="3"/>
        <v>0</v>
      </c>
      <c r="Z17" s="19"/>
      <c r="AA17" s="19"/>
      <c r="AB17" s="19">
        <f>SQRT(Y17)</f>
        <v>0</v>
      </c>
      <c r="AC17" s="19"/>
      <c r="AE17" s="19"/>
      <c r="AF17" s="20">
        <f>AB17+0.05</f>
        <v>0.05</v>
      </c>
      <c r="AG17" s="19"/>
      <c r="AI17" s="19"/>
      <c r="AJ17" s="28">
        <f t="shared" si="4"/>
        <v>1.5</v>
      </c>
      <c r="AK17" s="19"/>
      <c r="AM17" s="19"/>
      <c r="AN17" s="19" t="str">
        <f>IF(ABS(U17)&gt;($U$3*AJ17),"Yes","No")</f>
        <v>No</v>
      </c>
      <c r="AR17" s="19" t="str">
        <f t="shared" si="5"/>
        <v>Not Applicable</v>
      </c>
      <c r="AU17">
        <f>IF(AR17="Not Applicable",S17/(AJ17^2),(S17/(AJ17^2))+AR17)</f>
        <v>0</v>
      </c>
      <c r="AY17" s="34">
        <f>B15</f>
        <v>0</v>
      </c>
      <c r="AZ17" s="35" t="s">
        <v>87</v>
      </c>
      <c r="BA17" s="56" t="str">
        <f t="shared" ref="BA17" si="6">IF(S17=0,"No data…",IF(ISNUMBER(AJ16)=FALSE,"Too big!",IF(ISNUMBER(AJ17)=FALSE,"Too big!",IF(ISNUMBER(AJ18)=FALSE,"Too big!",LARGE(AJ16:AJ18,1)))))</f>
        <v>No data…</v>
      </c>
      <c r="BB17" s="56" t="s">
        <v>85</v>
      </c>
      <c r="BC17" s="57" t="str">
        <f t="shared" ref="BC17" si="7">IF(U17=0,"No data…",IF(ISNUMBER(AJ16)=FALSE,"Too big!",IF(ISNUMBER(AJ17)=FALSE,"Too big!",IF(ISNUMBER(AJ18)=FALSE,"Too big!",LARGE(AJ16:AJ18,1)))))</f>
        <v>No data…</v>
      </c>
      <c r="BD17" s="35" t="s">
        <v>86</v>
      </c>
      <c r="BG17" s="26" t="str">
        <f>IF(AJ17&gt;4,"Re-check foundation size…",IF(AU17&lt;$U$2,"Pass!","Fail!"))</f>
        <v>Pass!</v>
      </c>
      <c r="BH17" s="49"/>
      <c r="BI17" s="51" t="str">
        <f t="shared" ref="BI17" si="8">IF(D15&lt;0,"Warning! Uplift.",(IF(D16&lt;0,"Warning! Uplift.",(IF(D17&lt;0,"Warning! Uplift.",(IF(D18&lt;0,"Warning! Uplift.",(IF(D19&lt;0,"Warning! Uplift.",(IF(D20&lt;0,"Warning! Uplift.","/")))))))))))</f>
        <v>/</v>
      </c>
      <c r="BJ17" s="51"/>
      <c r="BK17" s="51"/>
      <c r="BL17" s="51" t="e">
        <f t="shared" ref="BL17" si="9">IF(U16&gt;$BT$23,"Warning! High shear.",(IF(U17&gt;$BT$23,"Warning! High shear.",(IF(U18&gt;$BT$23,"Warning! High Shear.","/")))))</f>
        <v>#NUM!</v>
      </c>
      <c r="BM17" s="51"/>
      <c r="BQ17" s="46" t="s">
        <v>158</v>
      </c>
      <c r="BR17" s="45" t="str">
        <f>IF(BI11="Warning! Uplift.","Uplift.",(IF(BI17="Warning! Uplift.","Uplift.",(IF(BI23="Warning! Uplift.","Uplift.",(IF(BI29="Warning! Uplift.","Uplift.",(IF(BI35="Warning! Uplift.","Uplift.",(IF(BI41="Warning! Uplift.","Uplift.",(IF(BI47="Warning! Uplift.","Uplift.",(IF(BI53="Warning! Uplift.","Uplift.",(IF(BI59="Warning! Uplift.","Uplift.",(IF(BI65="Warning! Uplift.","Uplift.",(IF(BI71="Warning! Uplift.","Uplift.",(IF(BI77="Warning! Uplift.","Uplift.",(IF(BI83="Warning! Uplift.","Uplift.",(IF(BI89="Warning! Uplift.","Uplift.",(IF(BI95="Warning! Uplift.","Uplift.",(IF(BI101="Warning! Uplift.","Uplift.",(IF(BI107="Warning! Uplift.","Uplift.",(IF(BI113="Warning! Uplift.","Uplift.",(IF(BI119="Warning! Uplift.","Uplift.",(IF(BI125="Warning! Uplift.","Uplift.",(IF(BI131="Warning! Uplift.","Uplift.",(IF(BI137="Warning! Uplift.","Uplift.",(IF(BI143="Warning! Uplift.","Uplift.",(IF(BI149="Warning! Uplift.","Uplift.",(IF(BI155="Warning! Uplift.","Uplift.",(IF(BI161="Warning! Uplift.","Uplift.",(IF(BI167="Warning! Uplift.","Uplift.",(IF(BI173="Warning! Uplift.","Uplift.",(IF(BI179="Warning! Uplift.","Uplift.",(IF(BI185="Warning! Uplift.","Uplift.",(IF(BI191="Warning! Uplift.","Uplift.",(IF(BI197="Warning! Uplift.","Uplift.",(IF(BI203="Warning! Uplift.","Uplift.",(IF(BI209="Warning! Uplift.","Uplift.",(IF(BI215="Warning! Uplift.","Uplift.",(IF(BI221="Warning! Uplift.","Uplift.",(IF(BI227="Warning! Uplift.","Uplift.",(IF(BI233="Warning! Uplift.","Uplift.",(IF(BI239="Warning! Uplift.","Uplift.",(IF(BI245="Warning! Uplift.","Uplift.",(IF(BI251="Warning! Uplift.","Uplift.",(IF(BI257="Warning! Uplift.","Uplift.",(IF(BI263="Warning! Uplift.","Uplift.",(IF(BI269="Warning! Uplift.","Uplift.",(IF(BI275="Warning! Uplift.","Uplift.",(IF(BI281="Warning! Uplift.","Uplift.",(IF(BI287="Warning! Uplift.","Uplift.",(IF(BI293="Warning! Uplift.","Uplift.",(IF(BI297="Warning! Uplift.","Uplift.",(IF(BI303="Warning! Uplift.","Uplift.","No uplift occurs.")))))))))))))))))))))))))))))))))))))))))))))))))))))))))))))))))))))))))))))))))))))))))))))))))))</f>
        <v>No uplift occurs.</v>
      </c>
      <c r="BT17" s="62" t="str">
        <f>IF(BR17="Uplift.","Warning, uplift occurs in this structure. See column 'BI' to determine where.","No uplift occurs in this structure under the given load conditions.")</f>
        <v>No uplift occurs in this structure under the given load conditions.</v>
      </c>
      <c r="BU17" s="62"/>
      <c r="BV17" s="62"/>
      <c r="BW17" s="62"/>
      <c r="BX17" s="62"/>
      <c r="BY17" s="62"/>
    </row>
    <row r="18" spans="1:82" x14ac:dyDescent="0.25">
      <c r="A18" s="60"/>
      <c r="B18" s="40"/>
      <c r="C18" s="40"/>
      <c r="D18" s="40"/>
      <c r="E18" s="40"/>
      <c r="F18" s="40"/>
      <c r="G18" s="40"/>
      <c r="H18" s="40"/>
      <c r="I18" s="40"/>
      <c r="P18">
        <f t="shared" si="0"/>
        <v>0</v>
      </c>
      <c r="Q18">
        <f t="shared" si="1"/>
        <v>0</v>
      </c>
      <c r="R18" s="6"/>
      <c r="S18" s="6">
        <f>IF(U18=Q15,D15,(IF(U18=Q16,D16,(IF(U18=Q17,D17,(IF(U18=Q18,D18,(IF(U18=Q19,D19,(IF(U18=Q20,D20)))))))))))</f>
        <v>0</v>
      </c>
      <c r="U18">
        <f>LARGE((Q15:Q20),1)</f>
        <v>0</v>
      </c>
      <c r="Y18" s="36">
        <f t="shared" si="3"/>
        <v>0</v>
      </c>
      <c r="Z18" s="19"/>
      <c r="AA18" s="19"/>
      <c r="AB18" s="19">
        <f>SQRT(Y18)</f>
        <v>0</v>
      </c>
      <c r="AC18" s="19"/>
      <c r="AE18" s="19"/>
      <c r="AF18" s="20">
        <f>AB18+0.05</f>
        <v>0.05</v>
      </c>
      <c r="AG18" s="19"/>
      <c r="AI18" s="19"/>
      <c r="AJ18" s="28">
        <f t="shared" si="4"/>
        <v>1.5</v>
      </c>
      <c r="AK18" s="19"/>
      <c r="AM18" s="19"/>
      <c r="AN18" s="19" t="str">
        <f>IF(ABS(U18)&gt;($U$3*AJ18),"Yes","No")</f>
        <v>No</v>
      </c>
      <c r="AR18" s="19" t="str">
        <f t="shared" si="5"/>
        <v>Not Applicable</v>
      </c>
      <c r="AU18">
        <f>IF(AR18="Not Applicable",S18/(AJ18^2),(S18/(AJ18^2))+AR18)</f>
        <v>0</v>
      </c>
      <c r="BA18" s="40"/>
      <c r="BB18" s="40"/>
      <c r="BC18" s="40"/>
      <c r="BG18" s="26" t="str">
        <f>IF(AJ18&gt;4,"Re-check foundation size…",IF(AU18&lt;$U$2,"Pass!","Fail!"))</f>
        <v>Pass!</v>
      </c>
      <c r="BH18" s="49"/>
      <c r="BI18" s="51"/>
      <c r="BJ18" s="51"/>
      <c r="BK18" s="51"/>
      <c r="BL18" s="51"/>
      <c r="BM18" s="51"/>
      <c r="BT18" s="62"/>
      <c r="BU18" s="62"/>
      <c r="BV18" s="62"/>
      <c r="BW18" s="62"/>
      <c r="BX18" s="62"/>
      <c r="BY18" s="62"/>
    </row>
    <row r="19" spans="1:82" ht="18" customHeight="1" x14ac:dyDescent="0.25">
      <c r="A19" s="60"/>
      <c r="B19" s="40"/>
      <c r="C19" s="40"/>
      <c r="D19" s="40"/>
      <c r="E19" s="40"/>
      <c r="F19" s="40"/>
      <c r="G19" s="40"/>
      <c r="H19" s="40"/>
      <c r="I19" s="40"/>
      <c r="P19">
        <f t="shared" si="0"/>
        <v>0</v>
      </c>
      <c r="Q19">
        <f t="shared" si="1"/>
        <v>0</v>
      </c>
      <c r="R19" s="6"/>
      <c r="S19" s="6"/>
      <c r="Y19" s="40"/>
      <c r="AJ19" s="40"/>
      <c r="AR19" s="40"/>
      <c r="BA19" s="40"/>
      <c r="BB19" s="40"/>
      <c r="BC19" s="40"/>
      <c r="BG19" s="40"/>
      <c r="BH19" s="49"/>
      <c r="BI19" s="51"/>
      <c r="BJ19" s="51"/>
      <c r="BK19" s="51"/>
      <c r="BL19" s="51"/>
      <c r="BM19" s="51"/>
      <c r="BQ19" s="46" t="s">
        <v>158</v>
      </c>
      <c r="BR19" s="45" t="s">
        <v>160</v>
      </c>
      <c r="BS19" s="47">
        <f>COUNTIF(BG10:BG308,"Fail!")</f>
        <v>0</v>
      </c>
      <c r="BT19" s="63" t="str">
        <f>IF(BS19=0,"All foundations pass.","Some foundations fail due to the bearing pressure exerted by large shear forces. Consider increasing the size of these foundations.")</f>
        <v>All foundations pass.</v>
      </c>
      <c r="BU19" s="63"/>
      <c r="BV19" s="63"/>
      <c r="BW19" s="63"/>
      <c r="BX19" s="63"/>
      <c r="BY19" s="63"/>
    </row>
    <row r="20" spans="1:82" x14ac:dyDescent="0.25">
      <c r="A20" s="61"/>
      <c r="B20" s="40"/>
      <c r="C20" s="40"/>
      <c r="D20" s="40"/>
      <c r="E20" s="40"/>
      <c r="F20" s="40"/>
      <c r="G20" s="40"/>
      <c r="H20" s="40"/>
      <c r="I20" s="40"/>
      <c r="P20">
        <f t="shared" si="0"/>
        <v>0</v>
      </c>
      <c r="Q20">
        <f t="shared" si="1"/>
        <v>0</v>
      </c>
      <c r="R20" s="6"/>
      <c r="S20" s="6"/>
      <c r="Y20" s="40"/>
      <c r="AJ20" s="40"/>
      <c r="AR20" s="40"/>
      <c r="BA20" s="40"/>
      <c r="BB20" s="40"/>
      <c r="BC20" s="40"/>
      <c r="BG20" s="40"/>
      <c r="BH20" s="49"/>
      <c r="BI20" s="51"/>
      <c r="BJ20" s="51"/>
      <c r="BK20" s="51"/>
      <c r="BL20" s="51"/>
      <c r="BM20" s="51"/>
      <c r="BT20" s="63"/>
      <c r="BU20" s="63"/>
      <c r="BV20" s="63"/>
      <c r="BW20" s="63"/>
      <c r="BX20" s="63"/>
      <c r="BY20" s="63"/>
    </row>
    <row r="21" spans="1:82" x14ac:dyDescent="0.25">
      <c r="A21" s="59" t="s">
        <v>99</v>
      </c>
      <c r="B21" s="40"/>
      <c r="C21" s="40"/>
      <c r="D21" s="40"/>
      <c r="E21" s="40"/>
      <c r="F21" s="40"/>
      <c r="G21" s="40"/>
      <c r="H21" s="40"/>
      <c r="I21" s="40"/>
      <c r="P21">
        <f t="shared" si="0"/>
        <v>0</v>
      </c>
      <c r="Q21">
        <f t="shared" si="1"/>
        <v>0</v>
      </c>
      <c r="R21" s="6"/>
      <c r="S21" s="6"/>
      <c r="Y21" s="40"/>
      <c r="AJ21" s="40"/>
      <c r="AR21" s="40"/>
      <c r="BA21" s="40"/>
      <c r="BB21" s="40"/>
      <c r="BC21" s="40"/>
      <c r="BG21" s="40"/>
      <c r="BH21" s="49"/>
      <c r="BI21" s="51"/>
      <c r="BJ21" s="51"/>
      <c r="BK21" s="51"/>
      <c r="BL21" s="51"/>
      <c r="BM21" s="51"/>
      <c r="BT21" s="63"/>
      <c r="BU21" s="63"/>
      <c r="BV21" s="63"/>
      <c r="BW21" s="63"/>
      <c r="BX21" s="63"/>
      <c r="BY21" s="63"/>
    </row>
    <row r="22" spans="1:82" x14ac:dyDescent="0.25">
      <c r="A22" s="60"/>
      <c r="B22" s="40"/>
      <c r="C22" s="40"/>
      <c r="D22" s="40"/>
      <c r="E22" s="40"/>
      <c r="F22" s="40"/>
      <c r="G22" s="40"/>
      <c r="H22" s="40"/>
      <c r="I22" s="40"/>
      <c r="P22">
        <f t="shared" si="0"/>
        <v>0</v>
      </c>
      <c r="Q22">
        <f t="shared" si="1"/>
        <v>0</v>
      </c>
      <c r="R22" s="6"/>
      <c r="S22" s="6" t="e">
        <f>LARGE(D21:D26,1)</f>
        <v>#NUM!</v>
      </c>
      <c r="U22" t="e">
        <f>IF(S22=D21,(LARGE(P21:Q21,1)),(IF(S22=D22,(LARGE(P22:Q22,1)),(IF(S22=D23,(LARGE(P23:Q23,1)),(IF(S22=D24,(LARGE(P24:Q24,1)),(IF(S22=D25,(LARGE(P25:Q25,1)),(IF(S22=D26,(LARGE(P26:Q26,1)))))))))))))</f>
        <v>#NUM!</v>
      </c>
      <c r="Y22" s="36" t="e">
        <f t="shared" ref="Y22" si="10">SQRT((S22/$U$2)^2)</f>
        <v>#NUM!</v>
      </c>
      <c r="Z22" s="19"/>
      <c r="AA22" s="19"/>
      <c r="AB22" s="19" t="e">
        <f>SQRT(Y22)</f>
        <v>#NUM!</v>
      </c>
      <c r="AC22" s="19"/>
      <c r="AE22" s="19"/>
      <c r="AF22" s="20" t="e">
        <f>AB22+0.05</f>
        <v>#NUM!</v>
      </c>
      <c r="AG22" s="19"/>
      <c r="AI22" s="19"/>
      <c r="AJ22" s="28" t="e">
        <f t="shared" ref="AJ22:AJ24" si="11">IF(AF22&lt;=1.5,1.5,(IF(AF22&lt;=2,2,(IF(AF22&lt;=2.5,2.5,(IF(AF22&lt;=3,3,(IF(AF22&lt;=3.5,3.5,(IF(AF22&lt;=4,4,(IF(AF22&lt;=4.5,4.5,(IF(AF22&lt;=5,5,"Too f*cking big!")))))))))))))))</f>
        <v>#NUM!</v>
      </c>
      <c r="AK22" s="19"/>
      <c r="AM22" s="19"/>
      <c r="AN22" s="19" t="e">
        <f>IF(ABS(U22)&gt;($U$3*AJ22),"Yes","No")</f>
        <v>#NUM!</v>
      </c>
      <c r="AR22" s="19" t="e">
        <f t="shared" ref="AR22:AR24" si="12">IF(AN22="Yes",(((SQRT(U22^2)))*$U$4)/((AJ22*(AJ22^2))/6),"Not Applicable")</f>
        <v>#NUM!</v>
      </c>
      <c r="AU22" t="e">
        <f>IF(AR22="Not Applicable",S22/(AJ22^2),(S22/(AJ22^2))+AR22)</f>
        <v>#NUM!</v>
      </c>
      <c r="BA22" s="40"/>
      <c r="BB22" s="40"/>
      <c r="BC22" s="40"/>
      <c r="BG22" s="26" t="e">
        <f>IF(AJ22&gt;4,"Re-check foundation size…",IF(AU22&lt;$U$2,"Pass!","Fail!"))</f>
        <v>#NUM!</v>
      </c>
      <c r="BH22" s="49"/>
      <c r="BI22" s="51"/>
      <c r="BJ22" s="51"/>
      <c r="BK22" s="51"/>
      <c r="BL22" s="51"/>
      <c r="BM22" s="51"/>
    </row>
    <row r="23" spans="1:82" ht="15.75" x14ac:dyDescent="0.25">
      <c r="A23" s="60"/>
      <c r="B23" s="40"/>
      <c r="C23" s="40"/>
      <c r="D23" s="40"/>
      <c r="E23" s="40"/>
      <c r="F23" s="40"/>
      <c r="G23" s="40"/>
      <c r="H23" s="40"/>
      <c r="I23" s="40"/>
      <c r="P23">
        <f t="shared" si="0"/>
        <v>0</v>
      </c>
      <c r="Q23">
        <f t="shared" si="1"/>
        <v>0</v>
      </c>
      <c r="R23" s="6"/>
      <c r="S23" s="6">
        <f>IF(U23=P21,D21,(IF(U23=P22,D22,(IF(U23=P23,D23,(IF(U23=P24,D24,(IF(U23=P25,D25,(IF(U23=P26,D26)))))))))))</f>
        <v>0</v>
      </c>
      <c r="U23">
        <f>LARGE((P21:P26),1)</f>
        <v>0</v>
      </c>
      <c r="Y23" s="36">
        <f t="shared" si="3"/>
        <v>0</v>
      </c>
      <c r="Z23" s="19"/>
      <c r="AA23" s="19"/>
      <c r="AB23" s="19">
        <f>SQRT(Y23)</f>
        <v>0</v>
      </c>
      <c r="AC23" s="19"/>
      <c r="AE23" s="19"/>
      <c r="AF23" s="20">
        <f>AB23+0.05</f>
        <v>0.05</v>
      </c>
      <c r="AG23" s="19"/>
      <c r="AI23" s="19"/>
      <c r="AJ23" s="28">
        <f t="shared" si="11"/>
        <v>1.5</v>
      </c>
      <c r="AK23" s="19"/>
      <c r="AM23" s="19"/>
      <c r="AN23" s="19" t="str">
        <f>IF(ABS(U23)&gt;($U$3*AJ23),"Yes","No")</f>
        <v>No</v>
      </c>
      <c r="AR23" s="19" t="str">
        <f t="shared" si="12"/>
        <v>Not Applicable</v>
      </c>
      <c r="AU23">
        <f>IF(AR23="Not Applicable",S23/(AJ23^2),(S23/(AJ23^2))+AR23)</f>
        <v>0</v>
      </c>
      <c r="AY23" s="34">
        <f>B21</f>
        <v>0</v>
      </c>
      <c r="AZ23" s="35" t="s">
        <v>87</v>
      </c>
      <c r="BA23" s="56" t="str">
        <f t="shared" ref="BA23" si="13">IF(S23=0,"No data…",IF(ISNUMBER(AJ22)=FALSE,"Too big!",IF(ISNUMBER(AJ23)=FALSE,"Too big!",IF(ISNUMBER(AJ24)=FALSE,"Too big!",LARGE(AJ22:AJ24,1)))))</f>
        <v>No data…</v>
      </c>
      <c r="BB23" s="56" t="s">
        <v>85</v>
      </c>
      <c r="BC23" s="57" t="str">
        <f t="shared" ref="BC23" si="14">IF(U23=0,"No data…",IF(ISNUMBER(AJ22)=FALSE,"Too big!",IF(ISNUMBER(AJ23)=FALSE,"Too big!",IF(ISNUMBER(AJ24)=FALSE,"Too big!",LARGE(AJ22:AJ24,1)))))</f>
        <v>No data…</v>
      </c>
      <c r="BD23" s="35" t="s">
        <v>86</v>
      </c>
      <c r="BG23" s="26" t="str">
        <f>IF(AJ23&gt;4,"Re-check foundation size…",IF(AU23&lt;$U$2,"Pass!","Fail!"))</f>
        <v>Pass!</v>
      </c>
      <c r="BH23" s="49"/>
      <c r="BI23" s="51" t="str">
        <f t="shared" ref="BI23" si="15">IF(D21&lt;0,"Warning! Uplift.",(IF(D22&lt;0,"Warning! Uplift.",(IF(D23&lt;0,"Warning! Uplift.",(IF(D24&lt;0,"Warning! Uplift.",(IF(D25&lt;0,"Warning! Uplift.",(IF(D26&lt;0,"Warning! Uplift.","/")))))))))))</f>
        <v>/</v>
      </c>
      <c r="BJ23" s="51"/>
      <c r="BK23" s="51"/>
      <c r="BL23" s="51" t="e">
        <f t="shared" ref="BL23" si="16">IF(U22&gt;$BT$23,"Warning! High shear.",(IF(U23&gt;$BT$23,"Warning! High shear.",(IF(U24&gt;$BT$23,"Warning! High Shear.","/")))))</f>
        <v>#NUM!</v>
      </c>
      <c r="BM23" s="51"/>
      <c r="BQ23" s="46" t="s">
        <v>158</v>
      </c>
      <c r="BR23" s="45" t="s">
        <v>161</v>
      </c>
      <c r="BT23" s="27">
        <v>100</v>
      </c>
      <c r="BU23" s="75" t="s">
        <v>162</v>
      </c>
      <c r="BV23" s="76"/>
    </row>
    <row r="24" spans="1:82" x14ac:dyDescent="0.25">
      <c r="A24" s="60"/>
      <c r="B24" s="40"/>
      <c r="C24" s="40"/>
      <c r="D24" s="40"/>
      <c r="E24" s="40"/>
      <c r="F24" s="40"/>
      <c r="G24" s="40"/>
      <c r="H24" s="40"/>
      <c r="I24" s="40"/>
      <c r="P24">
        <f t="shared" si="0"/>
        <v>0</v>
      </c>
      <c r="Q24">
        <f t="shared" si="1"/>
        <v>0</v>
      </c>
      <c r="R24" s="6"/>
      <c r="S24" s="6">
        <f>IF(U24=Q21,D21,(IF(U24=Q22,D22,(IF(U24=Q23,D23,(IF(U24=Q24,D24,(IF(U24=Q25,D25,(IF(U24=Q26,D26)))))))))))</f>
        <v>0</v>
      </c>
      <c r="U24">
        <f>LARGE((Q21:Q26),1)</f>
        <v>0</v>
      </c>
      <c r="Y24" s="36">
        <f t="shared" si="3"/>
        <v>0</v>
      </c>
      <c r="Z24" s="19"/>
      <c r="AA24" s="19"/>
      <c r="AB24" s="19">
        <f>SQRT(Y24)</f>
        <v>0</v>
      </c>
      <c r="AC24" s="19"/>
      <c r="AE24" s="19"/>
      <c r="AF24" s="20">
        <f>AB24+0.05</f>
        <v>0.05</v>
      </c>
      <c r="AG24" s="19"/>
      <c r="AI24" s="19"/>
      <c r="AJ24" s="28">
        <f t="shared" si="11"/>
        <v>1.5</v>
      </c>
      <c r="AK24" s="19"/>
      <c r="AM24" s="19"/>
      <c r="AN24" s="19" t="str">
        <f>IF(ABS(U24)&gt;($U$3*AJ24),"Yes","No")</f>
        <v>No</v>
      </c>
      <c r="AR24" s="19" t="str">
        <f t="shared" si="12"/>
        <v>Not Applicable</v>
      </c>
      <c r="AU24">
        <f>IF(AR24="Not Applicable",S24/(AJ24^2),(S24/(AJ24^2))+AR24)</f>
        <v>0</v>
      </c>
      <c r="BA24" s="40"/>
      <c r="BB24" s="40"/>
      <c r="BC24" s="40"/>
      <c r="BG24" s="26" t="str">
        <f>IF(AJ24&gt;4,"Re-check foundation size…",IF(AU24&lt;$U$2,"Pass!","Fail!"))</f>
        <v>Pass!</v>
      </c>
      <c r="BH24" s="49"/>
      <c r="BI24" s="51"/>
      <c r="BJ24" s="51"/>
      <c r="BK24" s="51"/>
      <c r="BL24" s="51"/>
      <c r="BM24" s="51"/>
    </row>
    <row r="25" spans="1:82" x14ac:dyDescent="0.25">
      <c r="A25" s="60"/>
      <c r="B25" s="40"/>
      <c r="C25" s="40"/>
      <c r="D25" s="40"/>
      <c r="E25" s="40"/>
      <c r="F25" s="40"/>
      <c r="G25" s="40"/>
      <c r="H25" s="40"/>
      <c r="I25" s="40"/>
      <c r="P25">
        <f t="shared" si="0"/>
        <v>0</v>
      </c>
      <c r="Q25">
        <f t="shared" si="1"/>
        <v>0</v>
      </c>
      <c r="R25" s="6"/>
      <c r="S25" s="6"/>
      <c r="Y25" s="40"/>
      <c r="AJ25" s="40"/>
      <c r="AR25" s="40"/>
      <c r="BA25" s="40"/>
      <c r="BB25" s="40"/>
      <c r="BC25" s="40"/>
      <c r="BG25" s="40"/>
      <c r="BH25" s="49"/>
      <c r="BI25" s="51"/>
      <c r="BJ25" s="51"/>
      <c r="BK25" s="51"/>
      <c r="BL25" s="51"/>
      <c r="BM25" s="51"/>
      <c r="BQ25" s="46" t="s">
        <v>158</v>
      </c>
      <c r="BR25" s="45" t="s">
        <v>163</v>
      </c>
      <c r="BT25" s="40">
        <f>COUNTIF(BL9:BL317,"Warning! High shear.")</f>
        <v>0</v>
      </c>
    </row>
    <row r="26" spans="1:82" x14ac:dyDescent="0.25">
      <c r="A26" s="61"/>
      <c r="B26" s="40"/>
      <c r="C26" s="40"/>
      <c r="D26" s="40"/>
      <c r="E26" s="40"/>
      <c r="F26" s="40"/>
      <c r="G26" s="40"/>
      <c r="H26" s="40"/>
      <c r="I26" s="40"/>
      <c r="P26">
        <f t="shared" si="0"/>
        <v>0</v>
      </c>
      <c r="Q26">
        <f t="shared" si="1"/>
        <v>0</v>
      </c>
      <c r="R26" s="6"/>
      <c r="S26" s="6"/>
      <c r="Y26" s="40"/>
      <c r="AJ26" s="40"/>
      <c r="AR26" s="40"/>
      <c r="BA26" s="40"/>
      <c r="BB26" s="40"/>
      <c r="BC26" s="40"/>
      <c r="BG26" s="40"/>
      <c r="BH26" s="49"/>
      <c r="BI26" s="51"/>
      <c r="BJ26" s="51"/>
      <c r="BK26" s="51"/>
      <c r="BL26" s="51"/>
      <c r="BM26" s="51"/>
    </row>
    <row r="27" spans="1:82" x14ac:dyDescent="0.25">
      <c r="A27" s="59" t="s">
        <v>100</v>
      </c>
      <c r="B27" s="40"/>
      <c r="C27" s="40"/>
      <c r="D27" s="40"/>
      <c r="E27" s="40"/>
      <c r="F27" s="40"/>
      <c r="G27" s="40"/>
      <c r="H27" s="40"/>
      <c r="I27" s="40"/>
      <c r="P27">
        <f t="shared" si="0"/>
        <v>0</v>
      </c>
      <c r="Q27">
        <f t="shared" si="1"/>
        <v>0</v>
      </c>
      <c r="R27" s="6"/>
      <c r="S27" s="6"/>
      <c r="Y27" s="40"/>
      <c r="AJ27" s="40"/>
      <c r="AR27" s="40"/>
      <c r="BA27" s="40"/>
      <c r="BB27" s="40"/>
      <c r="BC27" s="40"/>
      <c r="BG27" s="40"/>
      <c r="BH27" s="49"/>
      <c r="BI27" s="51"/>
      <c r="BJ27" s="51"/>
      <c r="BK27" s="51"/>
      <c r="BL27" s="51"/>
      <c r="BM27" s="51"/>
      <c r="BT27" s="63" t="str">
        <f>IF(BT25=0,"No high shear forces are experienced, as specified above.","Some high shear occurs in this structure, probably where bracing is connected to the base of a column. Check column 'BL' to determine where it occurs, and consider re-designing.")</f>
        <v>No high shear forces are experienced, as specified above.</v>
      </c>
      <c r="BU27" s="63"/>
      <c r="BV27" s="63"/>
      <c r="BW27" s="63"/>
      <c r="BX27" s="63"/>
      <c r="BY27" s="63"/>
      <c r="BZ27" s="63"/>
      <c r="CA27" s="63"/>
      <c r="CB27" s="63"/>
      <c r="CC27" s="63"/>
      <c r="CD27" s="63"/>
    </row>
    <row r="28" spans="1:82" x14ac:dyDescent="0.25">
      <c r="A28" s="60"/>
      <c r="B28" s="40"/>
      <c r="C28" s="40"/>
      <c r="D28" s="40"/>
      <c r="E28" s="40"/>
      <c r="F28" s="40"/>
      <c r="G28" s="40"/>
      <c r="H28" s="40"/>
      <c r="I28" s="40"/>
      <c r="P28">
        <f t="shared" si="0"/>
        <v>0</v>
      </c>
      <c r="Q28">
        <f t="shared" si="1"/>
        <v>0</v>
      </c>
      <c r="R28" s="6"/>
      <c r="S28" s="6" t="e">
        <f>LARGE(D27:D32,1)</f>
        <v>#NUM!</v>
      </c>
      <c r="U28" t="e">
        <f>IF(S28=D27,(LARGE(P27:Q27,1)),(IF(S28=D28,(LARGE(P28:Q28,1)),(IF(S28=D29,(LARGE(P29:Q29,1)),(IF(S28=D30,(LARGE(P30:Q30,1)),(IF(S28=D31,(LARGE(P31:Q31,1)),(IF(S28=D32,(LARGE(P32:Q32,1)))))))))))))</f>
        <v>#NUM!</v>
      </c>
      <c r="Y28" s="36" t="e">
        <f t="shared" ref="Y28" si="17">SQRT((S28/$U$2)^2)</f>
        <v>#NUM!</v>
      </c>
      <c r="Z28" s="19"/>
      <c r="AA28" s="19"/>
      <c r="AB28" s="19" t="e">
        <f>SQRT(Y28)</f>
        <v>#NUM!</v>
      </c>
      <c r="AC28" s="19"/>
      <c r="AE28" s="19"/>
      <c r="AF28" s="20" t="e">
        <f>AB28+0.05</f>
        <v>#NUM!</v>
      </c>
      <c r="AG28" s="19"/>
      <c r="AI28" s="19"/>
      <c r="AJ28" s="28" t="e">
        <f t="shared" ref="AJ28:AJ30" si="18">IF(AF28&lt;=1.5,1.5,(IF(AF28&lt;=2,2,(IF(AF28&lt;=2.5,2.5,(IF(AF28&lt;=3,3,(IF(AF28&lt;=3.5,3.5,(IF(AF28&lt;=4,4,(IF(AF28&lt;=4.5,4.5,(IF(AF28&lt;=5,5,"Too f*cking big!")))))))))))))))</f>
        <v>#NUM!</v>
      </c>
      <c r="AK28" s="19"/>
      <c r="AM28" s="19"/>
      <c r="AN28" s="19" t="e">
        <f>IF(ABS(U28)&gt;($U$3*AJ28),"Yes","No")</f>
        <v>#NUM!</v>
      </c>
      <c r="AR28" s="19" t="e">
        <f t="shared" ref="AR28:AR90" si="19">IF(AN28="Yes",(((SQRT(U28^2)))*$U$4)/((AJ28*(AJ28^2))/6),"Not Applicable")</f>
        <v>#NUM!</v>
      </c>
      <c r="AU28" t="e">
        <f>IF(AR28="Not Applicable",S28/(AJ28^2),(S28/(AJ28^2))+AR28)</f>
        <v>#NUM!</v>
      </c>
      <c r="BA28" s="40"/>
      <c r="BB28" s="40"/>
      <c r="BC28" s="40"/>
      <c r="BG28" s="26" t="e">
        <f>IF(AJ28&gt;4,"Re-check foundation size…",IF(AU28&lt;$U$2,"Pass!","Fail!"))</f>
        <v>#NUM!</v>
      </c>
      <c r="BH28" s="49"/>
      <c r="BI28" s="51"/>
      <c r="BJ28" s="51"/>
      <c r="BK28" s="51"/>
      <c r="BL28" s="51"/>
      <c r="BM28" s="51"/>
      <c r="BT28" s="63"/>
      <c r="BU28" s="63"/>
      <c r="BV28" s="63"/>
      <c r="BW28" s="63"/>
      <c r="BX28" s="63"/>
      <c r="BY28" s="63"/>
      <c r="BZ28" s="63"/>
      <c r="CA28" s="63"/>
      <c r="CB28" s="63"/>
      <c r="CC28" s="63"/>
      <c r="CD28" s="63"/>
    </row>
    <row r="29" spans="1:82" ht="15.75" x14ac:dyDescent="0.25">
      <c r="A29" s="60"/>
      <c r="B29" s="40"/>
      <c r="C29" s="40"/>
      <c r="D29" s="40"/>
      <c r="E29" s="40"/>
      <c r="F29" s="40"/>
      <c r="G29" s="40"/>
      <c r="H29" s="40"/>
      <c r="I29" s="40"/>
      <c r="P29">
        <f t="shared" si="0"/>
        <v>0</v>
      </c>
      <c r="Q29">
        <f t="shared" si="1"/>
        <v>0</v>
      </c>
      <c r="R29" s="6"/>
      <c r="S29" s="6">
        <f>IF(U29=P27,D27,(IF(U29=P28,D28,(IF(U29=P29,D29,(IF(U29=P30,D30,(IF(U29=P31,D31,(IF(U29=P32,D32)))))))))))</f>
        <v>0</v>
      </c>
      <c r="U29">
        <f>LARGE((P27:P32),1)</f>
        <v>0</v>
      </c>
      <c r="Y29" s="36">
        <f t="shared" si="3"/>
        <v>0</v>
      </c>
      <c r="Z29" s="19"/>
      <c r="AA29" s="19"/>
      <c r="AB29" s="19">
        <f>SQRT(Y29)</f>
        <v>0</v>
      </c>
      <c r="AC29" s="19"/>
      <c r="AE29" s="19"/>
      <c r="AF29" s="20">
        <f>AB29+0.05</f>
        <v>0.05</v>
      </c>
      <c r="AG29" s="19"/>
      <c r="AI29" s="19"/>
      <c r="AJ29" s="28">
        <f t="shared" si="18"/>
        <v>1.5</v>
      </c>
      <c r="AK29" s="19"/>
      <c r="AM29" s="19"/>
      <c r="AN29" s="19" t="str">
        <f>IF(ABS(U29)&gt;($U$3*AJ29),"Yes","No")</f>
        <v>No</v>
      </c>
      <c r="AR29" s="19" t="str">
        <f t="shared" si="19"/>
        <v>Not Applicable</v>
      </c>
      <c r="AU29">
        <f>IF(AR29="Not Applicable",S29/(AJ29^2),(S29/(AJ29^2))+AR29)</f>
        <v>0</v>
      </c>
      <c r="AY29" s="34">
        <f>B27</f>
        <v>0</v>
      </c>
      <c r="AZ29" s="35" t="s">
        <v>87</v>
      </c>
      <c r="BA29" s="56" t="str">
        <f t="shared" ref="BA29" si="20">IF(S29=0,"No data…",IF(ISNUMBER(AJ28)=FALSE,"Too big!",IF(ISNUMBER(AJ29)=FALSE,"Too big!",IF(ISNUMBER(AJ30)=FALSE,"Too big!",LARGE(AJ28:AJ30,1)))))</f>
        <v>No data…</v>
      </c>
      <c r="BB29" s="56" t="s">
        <v>85</v>
      </c>
      <c r="BC29" s="57" t="str">
        <f t="shared" ref="BC29" si="21">IF(U29=0,"No data…",IF(ISNUMBER(AJ28)=FALSE,"Too big!",IF(ISNUMBER(AJ29)=FALSE,"Too big!",IF(ISNUMBER(AJ30)=FALSE,"Too big!",LARGE(AJ28:AJ30,1)))))</f>
        <v>No data…</v>
      </c>
      <c r="BD29" s="35" t="s">
        <v>86</v>
      </c>
      <c r="BG29" s="26" t="str">
        <f>IF(AJ29&gt;4,"Re-check foundation size…",IF(AU29&lt;$U$2,"Pass!","Fail!"))</f>
        <v>Pass!</v>
      </c>
      <c r="BH29" s="49"/>
      <c r="BI29" s="51" t="str">
        <f t="shared" ref="BI29" si="22">IF(D27&lt;0,"Warning! Uplift.",(IF(D28&lt;0,"Warning! Uplift.",(IF(D29&lt;0,"Warning! Uplift.",(IF(D30&lt;0,"Warning! Uplift.",(IF(D31&lt;0,"Warning! Uplift.",(IF(D32&lt;0,"Warning! Uplift.","/")))))))))))</f>
        <v>/</v>
      </c>
      <c r="BJ29" s="51"/>
      <c r="BK29" s="51"/>
      <c r="BL29" s="51" t="e">
        <f t="shared" ref="BL29" si="23">IF(U28&gt;$BT$23,"Warning! High shear.",(IF(U29&gt;$BT$23,"Warning! High shear.",(IF(U30&gt;$BT$23,"Warning! High Shear.","/")))))</f>
        <v>#NUM!</v>
      </c>
      <c r="BM29" s="51"/>
      <c r="BT29" s="63"/>
      <c r="BU29" s="63"/>
      <c r="BV29" s="63"/>
      <c r="BW29" s="63"/>
      <c r="BX29" s="63"/>
      <c r="BY29" s="63"/>
      <c r="BZ29" s="63"/>
      <c r="CA29" s="63"/>
      <c r="CB29" s="63"/>
      <c r="CC29" s="63"/>
      <c r="CD29" s="63"/>
    </row>
    <row r="30" spans="1:82" x14ac:dyDescent="0.25">
      <c r="A30" s="60"/>
      <c r="B30" s="40"/>
      <c r="C30" s="40"/>
      <c r="D30" s="40"/>
      <c r="E30" s="40"/>
      <c r="F30" s="40"/>
      <c r="G30" s="40"/>
      <c r="H30" s="40"/>
      <c r="I30" s="40"/>
      <c r="P30">
        <f t="shared" si="0"/>
        <v>0</v>
      </c>
      <c r="Q30">
        <f t="shared" si="1"/>
        <v>0</v>
      </c>
      <c r="R30" s="6"/>
      <c r="S30" s="6">
        <f>IF(U30=Q27,D27,(IF(U30=Q28,D28,(IF(U30=Q29,D29,(IF(U30=Q30,D30,(IF(U30=Q31,D31,(IF(U30=Q32,D32)))))))))))</f>
        <v>0</v>
      </c>
      <c r="U30">
        <f>LARGE((Q27:Q32),1)</f>
        <v>0</v>
      </c>
      <c r="Y30" s="36">
        <f t="shared" si="3"/>
        <v>0</v>
      </c>
      <c r="Z30" s="19"/>
      <c r="AA30" s="19"/>
      <c r="AB30" s="19">
        <f>SQRT(Y30)</f>
        <v>0</v>
      </c>
      <c r="AC30" s="19"/>
      <c r="AE30" s="19"/>
      <c r="AF30" s="20">
        <f>AB30+0.05</f>
        <v>0.05</v>
      </c>
      <c r="AG30" s="19"/>
      <c r="AI30" s="19"/>
      <c r="AJ30" s="28">
        <f t="shared" si="18"/>
        <v>1.5</v>
      </c>
      <c r="AK30" s="19"/>
      <c r="AM30" s="19"/>
      <c r="AN30" s="19" t="str">
        <f>IF(ABS(U30)&gt;($U$3*AJ30),"Yes","No")</f>
        <v>No</v>
      </c>
      <c r="AR30" s="19" t="str">
        <f t="shared" si="19"/>
        <v>Not Applicable</v>
      </c>
      <c r="AU30">
        <f>IF(AR30="Not Applicable",S30/(AJ30^2),(S30/(AJ30^2))+AR30)</f>
        <v>0</v>
      </c>
      <c r="BA30" s="40"/>
      <c r="BB30" s="40"/>
      <c r="BC30" s="40"/>
      <c r="BG30" s="26" t="str">
        <f>IF(AJ30&gt;4,"Re-check foundation size…",IF(AU30&lt;$U$2,"Pass!","Fail!"))</f>
        <v>Pass!</v>
      </c>
      <c r="BH30" s="49"/>
      <c r="BI30" s="51"/>
      <c r="BJ30" s="51"/>
      <c r="BK30" s="51"/>
      <c r="BL30" s="51"/>
      <c r="BM30" s="51"/>
    </row>
    <row r="31" spans="1:82" x14ac:dyDescent="0.25">
      <c r="A31" s="60"/>
      <c r="B31" s="40"/>
      <c r="C31" s="40"/>
      <c r="D31" s="40"/>
      <c r="E31" s="40"/>
      <c r="F31" s="40"/>
      <c r="G31" s="40"/>
      <c r="H31" s="40"/>
      <c r="I31" s="40"/>
      <c r="P31">
        <f t="shared" si="0"/>
        <v>0</v>
      </c>
      <c r="Q31">
        <f t="shared" si="1"/>
        <v>0</v>
      </c>
      <c r="R31" s="6"/>
      <c r="S31" s="6"/>
      <c r="Y31" s="40"/>
      <c r="AJ31" s="40"/>
      <c r="AR31" s="40"/>
      <c r="BA31" s="40"/>
      <c r="BB31" s="40"/>
      <c r="BC31" s="40"/>
      <c r="BG31" s="40"/>
      <c r="BH31" s="49"/>
      <c r="BI31" s="51"/>
      <c r="BJ31" s="51"/>
      <c r="BK31" s="51"/>
      <c r="BL31" s="51"/>
      <c r="BM31" s="51"/>
    </row>
    <row r="32" spans="1:82" x14ac:dyDescent="0.25">
      <c r="A32" s="61"/>
      <c r="B32" s="40"/>
      <c r="C32" s="40"/>
      <c r="D32" s="40"/>
      <c r="E32" s="40"/>
      <c r="F32" s="40"/>
      <c r="G32" s="40"/>
      <c r="H32" s="40"/>
      <c r="I32" s="40"/>
      <c r="P32">
        <f t="shared" si="0"/>
        <v>0</v>
      </c>
      <c r="Q32">
        <f t="shared" si="1"/>
        <v>0</v>
      </c>
      <c r="R32" s="6"/>
      <c r="S32" s="6"/>
      <c r="Y32" s="40"/>
      <c r="AJ32" s="40"/>
      <c r="AR32" s="40"/>
      <c r="BA32" s="40"/>
      <c r="BB32" s="40"/>
      <c r="BC32" s="40"/>
      <c r="BG32" s="40"/>
      <c r="BH32" s="49"/>
      <c r="BI32" s="51"/>
      <c r="BJ32" s="51"/>
      <c r="BK32" s="51"/>
      <c r="BL32" s="51"/>
      <c r="BM32" s="51"/>
    </row>
    <row r="33" spans="1:65" x14ac:dyDescent="0.25">
      <c r="A33" s="59" t="s">
        <v>101</v>
      </c>
      <c r="B33" s="40"/>
      <c r="C33" s="40"/>
      <c r="D33" s="40"/>
      <c r="E33" s="40"/>
      <c r="F33" s="40"/>
      <c r="G33" s="40"/>
      <c r="H33" s="40"/>
      <c r="I33" s="40"/>
      <c r="P33">
        <f t="shared" si="0"/>
        <v>0</v>
      </c>
      <c r="Q33">
        <f t="shared" si="1"/>
        <v>0</v>
      </c>
      <c r="Y33" s="40"/>
      <c r="AJ33" s="40"/>
      <c r="AR33" s="40"/>
      <c r="BA33" s="40"/>
      <c r="BB33" s="40"/>
      <c r="BC33" s="40"/>
      <c r="BG33" s="40"/>
      <c r="BH33" s="49"/>
      <c r="BI33" s="51"/>
      <c r="BJ33" s="51"/>
      <c r="BK33" s="51"/>
      <c r="BL33" s="51"/>
      <c r="BM33" s="51"/>
    </row>
    <row r="34" spans="1:65" x14ac:dyDescent="0.25">
      <c r="A34" s="60"/>
      <c r="B34" s="40"/>
      <c r="C34" s="40"/>
      <c r="D34" s="40"/>
      <c r="E34" s="40"/>
      <c r="F34" s="40"/>
      <c r="G34" s="40"/>
      <c r="H34" s="40"/>
      <c r="I34" s="40"/>
      <c r="P34">
        <f t="shared" si="0"/>
        <v>0</v>
      </c>
      <c r="Q34">
        <f t="shared" si="1"/>
        <v>0</v>
      </c>
      <c r="S34" s="6" t="e">
        <f>LARGE(D33:D38,1)</f>
        <v>#NUM!</v>
      </c>
      <c r="U34" t="e">
        <f>IF(S34=D33,(LARGE(P33:Q33,1)),(IF(S34=D34,(LARGE(P34:Q34,1)),(IF(S34=D35,(LARGE(P35:Q35,1)),(IF(S34=D36,(LARGE(P36:Q36,1)),(IF(S34=D37,(LARGE(P37:Q37,1)),(IF(S34=D38,(LARGE(P38:Q38,1)))))))))))))</f>
        <v>#NUM!</v>
      </c>
      <c r="Y34" s="36" t="e">
        <f t="shared" ref="Y34" si="24">SQRT((S34/$U$2)^2)</f>
        <v>#NUM!</v>
      </c>
      <c r="Z34" s="19"/>
      <c r="AA34" s="19"/>
      <c r="AB34" s="19" t="e">
        <f t="shared" ref="AB34:AB36" si="25">SQRT(Y34)</f>
        <v>#NUM!</v>
      </c>
      <c r="AC34" s="19"/>
      <c r="AE34" s="19"/>
      <c r="AF34" s="20" t="e">
        <f t="shared" ref="AF34:AF36" si="26">AB34+0.05</f>
        <v>#NUM!</v>
      </c>
      <c r="AG34" s="19"/>
      <c r="AI34" s="19"/>
      <c r="AJ34" s="28" t="e">
        <f t="shared" ref="AJ34:AJ36" si="27">IF(AF34&lt;=1.5,1.5,(IF(AF34&lt;=2,2,(IF(AF34&lt;=2.5,2.5,(IF(AF34&lt;=3,3,(IF(AF34&lt;=3.5,3.5,(IF(AF34&lt;=4,4,(IF(AF34&lt;=4.5,4.5,(IF(AF34&lt;=5,5,"Too f*cking big!")))))))))))))))</f>
        <v>#NUM!</v>
      </c>
      <c r="AK34" s="19"/>
      <c r="AM34" s="19"/>
      <c r="AN34" s="19" t="e">
        <f t="shared" ref="AN34:AN36" si="28">IF(ABS(U34)&gt;($U$3*AJ34),"Yes","No")</f>
        <v>#NUM!</v>
      </c>
      <c r="AR34" s="19" t="e">
        <f t="shared" si="19"/>
        <v>#NUM!</v>
      </c>
      <c r="AU34" t="e">
        <f t="shared" ref="AU34:AU36" si="29">IF(AR34="Not Applicable",S34/(AJ34^2),(S34/(AJ34^2))+AR34)</f>
        <v>#NUM!</v>
      </c>
      <c r="BA34" s="40"/>
      <c r="BB34" s="40"/>
      <c r="BC34" s="40"/>
      <c r="BG34" s="26" t="e">
        <f>IF(AJ34&gt;4,"Re-check foundation size…",IF(AU34&lt;$U$2,"Pass!","Fail!"))</f>
        <v>#NUM!</v>
      </c>
      <c r="BH34" s="49"/>
      <c r="BI34" s="51"/>
      <c r="BJ34" s="51"/>
      <c r="BK34" s="51"/>
      <c r="BL34" s="51"/>
      <c r="BM34" s="51"/>
    </row>
    <row r="35" spans="1:65" ht="15.75" x14ac:dyDescent="0.25">
      <c r="A35" s="60"/>
      <c r="B35" s="40"/>
      <c r="C35" s="40"/>
      <c r="D35" s="40"/>
      <c r="E35" s="40"/>
      <c r="F35" s="40"/>
      <c r="G35" s="40"/>
      <c r="H35" s="40"/>
      <c r="I35" s="40"/>
      <c r="P35">
        <f t="shared" si="0"/>
        <v>0</v>
      </c>
      <c r="Q35">
        <f t="shared" si="1"/>
        <v>0</v>
      </c>
      <c r="S35" s="6">
        <f>IF(U35=P33,D33,(IF(U35=P34,D34,(IF(U35=P35,D35,(IF(U35=P36,D36,(IF(U35=P37,D37,(IF(U35=P38,D38)))))))))))</f>
        <v>0</v>
      </c>
      <c r="U35">
        <f t="shared" ref="U35" si="30">LARGE((P33:P38),1)</f>
        <v>0</v>
      </c>
      <c r="Y35" s="36">
        <f t="shared" si="3"/>
        <v>0</v>
      </c>
      <c r="Z35" s="19"/>
      <c r="AA35" s="19"/>
      <c r="AB35" s="19">
        <f t="shared" si="25"/>
        <v>0</v>
      </c>
      <c r="AC35" s="19"/>
      <c r="AE35" s="19"/>
      <c r="AF35" s="20">
        <f t="shared" si="26"/>
        <v>0.05</v>
      </c>
      <c r="AG35" s="19"/>
      <c r="AI35" s="19"/>
      <c r="AJ35" s="28">
        <f t="shared" si="27"/>
        <v>1.5</v>
      </c>
      <c r="AK35" s="19"/>
      <c r="AM35" s="19"/>
      <c r="AN35" s="19" t="str">
        <f t="shared" si="28"/>
        <v>No</v>
      </c>
      <c r="AR35" s="19" t="str">
        <f t="shared" si="19"/>
        <v>Not Applicable</v>
      </c>
      <c r="AU35">
        <f t="shared" si="29"/>
        <v>0</v>
      </c>
      <c r="AY35" s="34">
        <f>B33</f>
        <v>0</v>
      </c>
      <c r="AZ35" s="35" t="s">
        <v>87</v>
      </c>
      <c r="BA35" s="56" t="str">
        <f t="shared" ref="BA35" si="31">IF(S35=0,"No data…",IF(ISNUMBER(AJ34)=FALSE,"Too big!",IF(ISNUMBER(AJ35)=FALSE,"Too big!",IF(ISNUMBER(AJ36)=FALSE,"Too big!",LARGE(AJ34:AJ36,1)))))</f>
        <v>No data…</v>
      </c>
      <c r="BB35" s="56" t="s">
        <v>85</v>
      </c>
      <c r="BC35" s="57" t="str">
        <f t="shared" ref="BC35" si="32">IF(U35=0,"No data…",IF(ISNUMBER(AJ34)=FALSE,"Too big!",IF(ISNUMBER(AJ35)=FALSE,"Too big!",IF(ISNUMBER(AJ36)=FALSE,"Too big!",LARGE(AJ34:AJ36,1)))))</f>
        <v>No data…</v>
      </c>
      <c r="BD35" s="35" t="s">
        <v>86</v>
      </c>
      <c r="BG35" s="26" t="str">
        <f>IF(AJ35&gt;4,"Re-check foundation size…",IF(AU35&lt;$U$2,"Pass!","Fail!"))</f>
        <v>Pass!</v>
      </c>
      <c r="BH35" s="49"/>
      <c r="BI35" s="51" t="str">
        <f t="shared" ref="BI35" si="33">IF(D33&lt;0,"Warning! Uplift.",(IF(D34&lt;0,"Warning! Uplift.",(IF(D35&lt;0,"Warning! Uplift.",(IF(D36&lt;0,"Warning! Uplift.",(IF(D37&lt;0,"Warning! Uplift.",(IF(D38&lt;0,"Warning! Uplift.","/")))))))))))</f>
        <v>/</v>
      </c>
      <c r="BJ35" s="51"/>
      <c r="BK35" s="51"/>
      <c r="BL35" s="51" t="e">
        <f t="shared" ref="BL35" si="34">IF(U34&gt;$BT$23,"Warning! High shear.",(IF(U35&gt;$BT$23,"Warning! High shear.",(IF(U36&gt;$BT$23,"Warning! High Shear.","/")))))</f>
        <v>#NUM!</v>
      </c>
      <c r="BM35" s="51"/>
    </row>
    <row r="36" spans="1:65" x14ac:dyDescent="0.25">
      <c r="A36" s="60"/>
      <c r="B36" s="40"/>
      <c r="C36" s="40"/>
      <c r="D36" s="40"/>
      <c r="E36" s="40"/>
      <c r="F36" s="40"/>
      <c r="G36" s="40"/>
      <c r="H36" s="40"/>
      <c r="I36" s="40"/>
      <c r="P36">
        <f t="shared" si="0"/>
        <v>0</v>
      </c>
      <c r="Q36">
        <f t="shared" si="1"/>
        <v>0</v>
      </c>
      <c r="S36" s="6">
        <f>IF(U36=Q33,D33,(IF(U36=Q34,D34,(IF(U36=Q35,D35,(IF(U36=Q36,D36,(IF(U36=Q37,D37,(IF(U36=Q38,D38)))))))))))</f>
        <v>0</v>
      </c>
      <c r="U36">
        <f t="shared" ref="U36" si="35">LARGE((Q33:Q38),1)</f>
        <v>0</v>
      </c>
      <c r="Y36" s="36">
        <f t="shared" si="3"/>
        <v>0</v>
      </c>
      <c r="Z36" s="19"/>
      <c r="AA36" s="19"/>
      <c r="AB36" s="19">
        <f t="shared" si="25"/>
        <v>0</v>
      </c>
      <c r="AC36" s="19"/>
      <c r="AE36" s="19"/>
      <c r="AF36" s="20">
        <f t="shared" si="26"/>
        <v>0.05</v>
      </c>
      <c r="AG36" s="19"/>
      <c r="AI36" s="19"/>
      <c r="AJ36" s="28">
        <f t="shared" si="27"/>
        <v>1.5</v>
      </c>
      <c r="AK36" s="19"/>
      <c r="AM36" s="19"/>
      <c r="AN36" s="19" t="str">
        <f t="shared" si="28"/>
        <v>No</v>
      </c>
      <c r="AR36" s="19" t="str">
        <f t="shared" si="19"/>
        <v>Not Applicable</v>
      </c>
      <c r="AU36">
        <f t="shared" si="29"/>
        <v>0</v>
      </c>
      <c r="BA36" s="40"/>
      <c r="BB36" s="40"/>
      <c r="BC36" s="40"/>
      <c r="BG36" s="26" t="str">
        <f>IF(AJ36&gt;4,"Re-check foundation size…",IF(AU36&lt;$U$2,"Pass!","Fail!"))</f>
        <v>Pass!</v>
      </c>
      <c r="BH36" s="49"/>
      <c r="BI36" s="51"/>
      <c r="BJ36" s="51"/>
      <c r="BK36" s="51"/>
      <c r="BL36" s="51"/>
      <c r="BM36" s="51"/>
    </row>
    <row r="37" spans="1:65" x14ac:dyDescent="0.25">
      <c r="A37" s="60"/>
      <c r="B37" s="40"/>
      <c r="C37" s="40"/>
      <c r="D37" s="40"/>
      <c r="E37" s="40"/>
      <c r="F37" s="40"/>
      <c r="G37" s="40"/>
      <c r="H37" s="40"/>
      <c r="I37" s="40"/>
      <c r="P37">
        <f t="shared" si="0"/>
        <v>0</v>
      </c>
      <c r="Q37">
        <f t="shared" si="1"/>
        <v>0</v>
      </c>
      <c r="S37" s="6"/>
      <c r="Y37" s="40"/>
      <c r="AJ37" s="40"/>
      <c r="AR37" s="40"/>
      <c r="BA37" s="40"/>
      <c r="BB37" s="40"/>
      <c r="BC37" s="40"/>
      <c r="BG37" s="40"/>
      <c r="BH37" s="49"/>
      <c r="BI37" s="51"/>
      <c r="BJ37" s="51"/>
      <c r="BK37" s="51"/>
      <c r="BL37" s="51"/>
      <c r="BM37" s="51"/>
    </row>
    <row r="38" spans="1:65" x14ac:dyDescent="0.25">
      <c r="A38" s="61"/>
      <c r="B38" s="40"/>
      <c r="C38" s="40"/>
      <c r="D38" s="40"/>
      <c r="E38" s="40"/>
      <c r="F38" s="40"/>
      <c r="G38" s="40"/>
      <c r="H38" s="40"/>
      <c r="I38" s="40"/>
      <c r="P38">
        <f t="shared" si="0"/>
        <v>0</v>
      </c>
      <c r="Q38">
        <f t="shared" si="1"/>
        <v>0</v>
      </c>
      <c r="S38" s="6"/>
      <c r="Y38" s="40"/>
      <c r="AJ38" s="40"/>
      <c r="AR38" s="40"/>
      <c r="BA38" s="40"/>
      <c r="BB38" s="40"/>
      <c r="BC38" s="40"/>
      <c r="BG38" s="40"/>
      <c r="BH38" s="49"/>
      <c r="BI38" s="51"/>
      <c r="BJ38" s="51"/>
      <c r="BK38" s="51"/>
      <c r="BL38" s="51"/>
      <c r="BM38" s="51"/>
    </row>
    <row r="39" spans="1:65" x14ac:dyDescent="0.25">
      <c r="A39" s="59" t="s">
        <v>102</v>
      </c>
      <c r="B39" s="40"/>
      <c r="C39" s="40"/>
      <c r="D39" s="40"/>
      <c r="E39" s="40"/>
      <c r="F39" s="40"/>
      <c r="G39" s="40"/>
      <c r="H39" s="40"/>
      <c r="I39" s="40"/>
      <c r="P39">
        <f t="shared" si="0"/>
        <v>0</v>
      </c>
      <c r="Q39">
        <f t="shared" si="1"/>
        <v>0</v>
      </c>
      <c r="S39" s="6"/>
      <c r="Y39" s="40"/>
      <c r="AJ39" s="40"/>
      <c r="AR39" s="40"/>
      <c r="BA39" s="40"/>
      <c r="BB39" s="40"/>
      <c r="BC39" s="40"/>
      <c r="BG39" s="40"/>
      <c r="BH39" s="49"/>
      <c r="BI39" s="51"/>
      <c r="BJ39" s="51"/>
      <c r="BK39" s="51"/>
      <c r="BL39" s="51"/>
      <c r="BM39" s="51"/>
    </row>
    <row r="40" spans="1:65" x14ac:dyDescent="0.25">
      <c r="A40" s="60"/>
      <c r="B40" s="40"/>
      <c r="C40" s="40"/>
      <c r="D40" s="40"/>
      <c r="E40" s="40"/>
      <c r="F40" s="40"/>
      <c r="G40" s="40"/>
      <c r="H40" s="40"/>
      <c r="I40" s="40"/>
      <c r="P40">
        <f t="shared" si="0"/>
        <v>0</v>
      </c>
      <c r="Q40">
        <f t="shared" si="1"/>
        <v>0</v>
      </c>
      <c r="S40" s="6" t="e">
        <f>LARGE(D39:D44,1)</f>
        <v>#NUM!</v>
      </c>
      <c r="U40" t="e">
        <f>IF(S40=D39,(LARGE(P39:Q39,1)),(IF(S40=D40,(LARGE(P40:Q40,1)),(IF(S40=D41,(LARGE(P41:Q41,1)),(IF(S40=D42,(LARGE(P42:Q42,1)),(IF(S40=D43,(LARGE(P43:Q43,1)),(IF(S40=D44,(LARGE(P44:Q44,1)))))))))))))</f>
        <v>#NUM!</v>
      </c>
      <c r="Y40" s="36" t="e">
        <f t="shared" ref="Y40" si="36">SQRT((S40/$U$2)^2)</f>
        <v>#NUM!</v>
      </c>
      <c r="Z40" s="19"/>
      <c r="AA40" s="19"/>
      <c r="AB40" s="19" t="e">
        <f t="shared" ref="AB40:AB42" si="37">SQRT(Y40)</f>
        <v>#NUM!</v>
      </c>
      <c r="AC40" s="19"/>
      <c r="AE40" s="19"/>
      <c r="AF40" s="20" t="e">
        <f t="shared" ref="AF40:AF42" si="38">AB40+0.05</f>
        <v>#NUM!</v>
      </c>
      <c r="AG40" s="19"/>
      <c r="AI40" s="19"/>
      <c r="AJ40" s="28" t="e">
        <f t="shared" ref="AJ40:AJ42" si="39">IF(AF40&lt;=1.5,1.5,(IF(AF40&lt;=2,2,(IF(AF40&lt;=2.5,2.5,(IF(AF40&lt;=3,3,(IF(AF40&lt;=3.5,3.5,(IF(AF40&lt;=4,4,(IF(AF40&lt;=4.5,4.5,(IF(AF40&lt;=5,5,"Too f*cking big!")))))))))))))))</f>
        <v>#NUM!</v>
      </c>
      <c r="AK40" s="19"/>
      <c r="AM40" s="19"/>
      <c r="AN40" s="19" t="e">
        <f t="shared" ref="AN40:AN42" si="40">IF(ABS(U40)&gt;($U$3*AJ40),"Yes","No")</f>
        <v>#NUM!</v>
      </c>
      <c r="AR40" s="19" t="e">
        <f t="shared" si="19"/>
        <v>#NUM!</v>
      </c>
      <c r="AU40" t="e">
        <f t="shared" ref="AU40:AU42" si="41">IF(AR40="Not Applicable",S40/(AJ40^2),(S40/(AJ40^2))+AR40)</f>
        <v>#NUM!</v>
      </c>
      <c r="BA40" s="40"/>
      <c r="BB40" s="40"/>
      <c r="BC40" s="40"/>
      <c r="BG40" s="26" t="e">
        <f>IF(AJ40&gt;4,"Re-check foundation size…",IF(AU40&lt;$U$2,"Pass!","Fail!"))</f>
        <v>#NUM!</v>
      </c>
      <c r="BH40" s="49"/>
      <c r="BI40" s="51"/>
      <c r="BJ40" s="51"/>
      <c r="BK40" s="51"/>
      <c r="BL40" s="51"/>
      <c r="BM40" s="51"/>
    </row>
    <row r="41" spans="1:65" ht="15.75" x14ac:dyDescent="0.25">
      <c r="A41" s="60"/>
      <c r="B41" s="40"/>
      <c r="C41" s="40"/>
      <c r="D41" s="40"/>
      <c r="E41" s="40"/>
      <c r="F41" s="40"/>
      <c r="G41" s="40"/>
      <c r="H41" s="40"/>
      <c r="I41" s="40"/>
      <c r="P41">
        <f t="shared" si="0"/>
        <v>0</v>
      </c>
      <c r="Q41">
        <f t="shared" si="1"/>
        <v>0</v>
      </c>
      <c r="S41" s="6">
        <f>IF(U41=P39,D39,(IF(U41=P40,D40,(IF(U41=P41,D41,(IF(U41=P42,D42,(IF(U41=P43,D43,(IF(U41=P44,D44)))))))))))</f>
        <v>0</v>
      </c>
      <c r="U41">
        <f t="shared" ref="U41" si="42">LARGE((P39:P44),1)</f>
        <v>0</v>
      </c>
      <c r="Y41" s="36">
        <f t="shared" si="3"/>
        <v>0</v>
      </c>
      <c r="Z41" s="19"/>
      <c r="AA41" s="19"/>
      <c r="AB41" s="19">
        <f t="shared" si="37"/>
        <v>0</v>
      </c>
      <c r="AC41" s="19"/>
      <c r="AE41" s="19"/>
      <c r="AF41" s="20">
        <f t="shared" si="38"/>
        <v>0.05</v>
      </c>
      <c r="AG41" s="19"/>
      <c r="AI41" s="19"/>
      <c r="AJ41" s="28">
        <f t="shared" si="39"/>
        <v>1.5</v>
      </c>
      <c r="AK41" s="19"/>
      <c r="AM41" s="19"/>
      <c r="AN41" s="19" t="str">
        <f t="shared" si="40"/>
        <v>No</v>
      </c>
      <c r="AR41" s="19" t="str">
        <f t="shared" si="19"/>
        <v>Not Applicable</v>
      </c>
      <c r="AU41">
        <f t="shared" si="41"/>
        <v>0</v>
      </c>
      <c r="AY41" s="34">
        <f>B39</f>
        <v>0</v>
      </c>
      <c r="AZ41" s="35" t="s">
        <v>87</v>
      </c>
      <c r="BA41" s="56" t="str">
        <f t="shared" ref="BA41" si="43">IF(S41=0,"No data…",IF(ISNUMBER(AJ40)=FALSE,"Too big!",IF(ISNUMBER(AJ41)=FALSE,"Too big!",IF(ISNUMBER(AJ42)=FALSE,"Too big!",LARGE(AJ40:AJ42,1)))))</f>
        <v>No data…</v>
      </c>
      <c r="BB41" s="56" t="s">
        <v>85</v>
      </c>
      <c r="BC41" s="57" t="str">
        <f t="shared" ref="BC41" si="44">IF(U41=0,"No data…",IF(ISNUMBER(AJ40)=FALSE,"Too big!",IF(ISNUMBER(AJ41)=FALSE,"Too big!",IF(ISNUMBER(AJ42)=FALSE,"Too big!",LARGE(AJ40:AJ42,1)))))</f>
        <v>No data…</v>
      </c>
      <c r="BD41" s="35" t="s">
        <v>86</v>
      </c>
      <c r="BG41" s="26" t="str">
        <f>IF(AJ41&gt;4,"Re-check foundation size…",IF(AU41&lt;$U$2,"Pass!","Fail!"))</f>
        <v>Pass!</v>
      </c>
      <c r="BH41" s="49"/>
      <c r="BI41" s="51" t="str">
        <f t="shared" ref="BI41" si="45">IF(D39&lt;0,"Warning! Uplift.",(IF(D40&lt;0,"Warning! Uplift.",(IF(D41&lt;0,"Warning! Uplift.",(IF(D42&lt;0,"Warning! Uplift.",(IF(D43&lt;0,"Warning! Uplift.",(IF(D44&lt;0,"Warning! Uplift.","/")))))))))))</f>
        <v>/</v>
      </c>
      <c r="BJ41" s="51"/>
      <c r="BK41" s="51"/>
      <c r="BL41" s="51" t="e">
        <f t="shared" ref="BL41" si="46">IF(U40&gt;$BT$23,"Warning! High shear.",(IF(U41&gt;$BT$23,"Warning! High shear.",(IF(U42&gt;$BT$23,"Warning! High Shear.","/")))))</f>
        <v>#NUM!</v>
      </c>
      <c r="BM41" s="51"/>
    </row>
    <row r="42" spans="1:65" x14ac:dyDescent="0.25">
      <c r="A42" s="60"/>
      <c r="B42" s="40"/>
      <c r="C42" s="40"/>
      <c r="D42" s="40"/>
      <c r="E42" s="40"/>
      <c r="F42" s="40"/>
      <c r="G42" s="40"/>
      <c r="H42" s="40"/>
      <c r="I42" s="40"/>
      <c r="P42">
        <f t="shared" si="0"/>
        <v>0</v>
      </c>
      <c r="Q42">
        <f t="shared" si="1"/>
        <v>0</v>
      </c>
      <c r="S42" s="6">
        <f>IF(U42=Q39,D39,(IF(U42=Q40,D40,(IF(U42=Q41,D41,(IF(U42=Q42,D42,(IF(U42=Q43,D43,(IF(U42=Q44,D44)))))))))))</f>
        <v>0</v>
      </c>
      <c r="U42">
        <f t="shared" ref="U42" si="47">LARGE((Q39:Q44),1)</f>
        <v>0</v>
      </c>
      <c r="Y42" s="36">
        <f t="shared" si="3"/>
        <v>0</v>
      </c>
      <c r="Z42" s="19"/>
      <c r="AA42" s="19"/>
      <c r="AB42" s="19">
        <f t="shared" si="37"/>
        <v>0</v>
      </c>
      <c r="AC42" s="19"/>
      <c r="AE42" s="19"/>
      <c r="AF42" s="20">
        <f t="shared" si="38"/>
        <v>0.05</v>
      </c>
      <c r="AG42" s="19"/>
      <c r="AI42" s="19"/>
      <c r="AJ42" s="28">
        <f t="shared" si="39"/>
        <v>1.5</v>
      </c>
      <c r="AK42" s="19"/>
      <c r="AM42" s="19"/>
      <c r="AN42" s="19" t="str">
        <f t="shared" si="40"/>
        <v>No</v>
      </c>
      <c r="AR42" s="19" t="str">
        <f t="shared" si="19"/>
        <v>Not Applicable</v>
      </c>
      <c r="AU42">
        <f t="shared" si="41"/>
        <v>0</v>
      </c>
      <c r="BA42" s="40"/>
      <c r="BB42" s="40"/>
      <c r="BC42" s="40"/>
      <c r="BG42" s="26" t="str">
        <f>IF(AJ42&gt;4,"Re-check foundation size…",IF(AU42&lt;$U$2,"Pass!","Fail!"))</f>
        <v>Pass!</v>
      </c>
      <c r="BH42" s="49"/>
      <c r="BI42" s="51"/>
      <c r="BJ42" s="51"/>
      <c r="BK42" s="51"/>
      <c r="BL42" s="51"/>
      <c r="BM42" s="51"/>
    </row>
    <row r="43" spans="1:65" x14ac:dyDescent="0.25">
      <c r="A43" s="60"/>
      <c r="B43" s="40"/>
      <c r="C43" s="40"/>
      <c r="D43" s="40"/>
      <c r="E43" s="40"/>
      <c r="F43" s="40"/>
      <c r="G43" s="40"/>
      <c r="H43" s="40"/>
      <c r="I43" s="40"/>
      <c r="P43">
        <f t="shared" si="0"/>
        <v>0</v>
      </c>
      <c r="Q43">
        <f t="shared" si="1"/>
        <v>0</v>
      </c>
      <c r="S43" s="6"/>
      <c r="Y43" s="40"/>
      <c r="AJ43" s="40"/>
      <c r="AR43" s="40"/>
      <c r="BA43" s="40"/>
      <c r="BB43" s="40"/>
      <c r="BC43" s="40"/>
      <c r="BG43" s="40"/>
      <c r="BH43" s="49"/>
      <c r="BI43" s="51"/>
      <c r="BJ43" s="51"/>
      <c r="BK43" s="51"/>
      <c r="BL43" s="51"/>
      <c r="BM43" s="51"/>
    </row>
    <row r="44" spans="1:65" x14ac:dyDescent="0.25">
      <c r="A44" s="61"/>
      <c r="B44" s="40"/>
      <c r="C44" s="40"/>
      <c r="D44" s="40"/>
      <c r="E44" s="40"/>
      <c r="F44" s="40"/>
      <c r="G44" s="40"/>
      <c r="H44" s="40"/>
      <c r="I44" s="40"/>
      <c r="P44">
        <f t="shared" si="0"/>
        <v>0</v>
      </c>
      <c r="Q44">
        <f t="shared" si="1"/>
        <v>0</v>
      </c>
      <c r="S44" s="6"/>
      <c r="Y44" s="40"/>
      <c r="AJ44" s="40"/>
      <c r="AR44" s="40"/>
      <c r="BA44" s="40"/>
      <c r="BB44" s="40"/>
      <c r="BC44" s="40"/>
      <c r="BG44" s="40"/>
      <c r="BH44" s="49"/>
      <c r="BI44" s="51"/>
      <c r="BJ44" s="51"/>
      <c r="BK44" s="51"/>
      <c r="BL44" s="51"/>
      <c r="BM44" s="51"/>
    </row>
    <row r="45" spans="1:65" x14ac:dyDescent="0.25">
      <c r="A45" s="59" t="s">
        <v>103</v>
      </c>
      <c r="B45" s="40"/>
      <c r="C45" s="40"/>
      <c r="D45" s="40"/>
      <c r="E45" s="40"/>
      <c r="F45" s="40"/>
      <c r="G45" s="40"/>
      <c r="H45" s="40"/>
      <c r="I45" s="40"/>
      <c r="P45">
        <f t="shared" si="0"/>
        <v>0</v>
      </c>
      <c r="Q45">
        <f t="shared" si="1"/>
        <v>0</v>
      </c>
      <c r="S45" s="6"/>
      <c r="Y45" s="40"/>
      <c r="AJ45" s="40"/>
      <c r="AR45" s="40"/>
      <c r="BA45" s="40"/>
      <c r="BB45" s="40"/>
      <c r="BC45" s="40"/>
      <c r="BG45" s="40"/>
      <c r="BH45" s="49"/>
      <c r="BI45" s="51"/>
      <c r="BJ45" s="51"/>
      <c r="BK45" s="51"/>
      <c r="BL45" s="51"/>
      <c r="BM45" s="51"/>
    </row>
    <row r="46" spans="1:65" x14ac:dyDescent="0.25">
      <c r="A46" s="60"/>
      <c r="B46" s="40"/>
      <c r="C46" s="40"/>
      <c r="D46" s="40"/>
      <c r="E46" s="40"/>
      <c r="F46" s="40"/>
      <c r="G46" s="40"/>
      <c r="H46" s="40"/>
      <c r="I46" s="40"/>
      <c r="P46">
        <f t="shared" si="0"/>
        <v>0</v>
      </c>
      <c r="Q46">
        <f t="shared" si="1"/>
        <v>0</v>
      </c>
      <c r="S46" s="6" t="e">
        <f>LARGE(D45:D50,1)</f>
        <v>#NUM!</v>
      </c>
      <c r="U46" t="e">
        <f>IF(S46=D45,(LARGE(P45:Q45,1)),(IF(S46=D46,(LARGE(P46:Q46,1)),(IF(S46=D47,(LARGE(P47:Q47,1)),(IF(S46=D48,(LARGE(P48:Q48,1)),(IF(S46=D49,(LARGE(P49:Q49,1)),(IF(S46=D50,(LARGE(P50:Q50,1)))))))))))))</f>
        <v>#NUM!</v>
      </c>
      <c r="Y46" s="36" t="e">
        <f t="shared" ref="Y46" si="48">SQRT((S46/$U$2)^2)</f>
        <v>#NUM!</v>
      </c>
      <c r="Z46" s="19"/>
      <c r="AA46" s="19"/>
      <c r="AB46" s="19" t="e">
        <f t="shared" ref="AB46:AB48" si="49">SQRT(Y46)</f>
        <v>#NUM!</v>
      </c>
      <c r="AC46" s="19"/>
      <c r="AE46" s="19"/>
      <c r="AF46" s="20" t="e">
        <f t="shared" ref="AF46:AF48" si="50">AB46+0.05</f>
        <v>#NUM!</v>
      </c>
      <c r="AG46" s="19"/>
      <c r="AI46" s="19"/>
      <c r="AJ46" s="28" t="e">
        <f t="shared" ref="AJ46:AJ48" si="51">IF(AF46&lt;=1.5,1.5,(IF(AF46&lt;=2,2,(IF(AF46&lt;=2.5,2.5,(IF(AF46&lt;=3,3,(IF(AF46&lt;=3.5,3.5,(IF(AF46&lt;=4,4,(IF(AF46&lt;=4.5,4.5,(IF(AF46&lt;=5,5,"Too f*cking big!")))))))))))))))</f>
        <v>#NUM!</v>
      </c>
      <c r="AK46" s="19"/>
      <c r="AM46" s="19"/>
      <c r="AN46" s="19" t="e">
        <f t="shared" ref="AN46:AN48" si="52">IF(ABS(U46)&gt;($U$3*AJ46),"Yes","No")</f>
        <v>#NUM!</v>
      </c>
      <c r="AR46" s="19" t="e">
        <f t="shared" si="19"/>
        <v>#NUM!</v>
      </c>
      <c r="AU46" t="e">
        <f t="shared" ref="AU46:AU48" si="53">IF(AR46="Not Applicable",S46/(AJ46^2),(S46/(AJ46^2))+AR46)</f>
        <v>#NUM!</v>
      </c>
      <c r="BA46" s="40"/>
      <c r="BB46" s="40"/>
      <c r="BC46" s="40"/>
      <c r="BG46" s="26" t="e">
        <f>IF(AJ46&gt;4,"Re-check foundation size…",IF(AU46&lt;$U$2,"Pass!","Fail!"))</f>
        <v>#NUM!</v>
      </c>
      <c r="BH46" s="49"/>
      <c r="BI46" s="51"/>
      <c r="BJ46" s="51"/>
      <c r="BK46" s="51"/>
      <c r="BL46" s="51"/>
      <c r="BM46" s="51"/>
    </row>
    <row r="47" spans="1:65" ht="15.75" x14ac:dyDescent="0.25">
      <c r="A47" s="60"/>
      <c r="B47" s="40"/>
      <c r="C47" s="40"/>
      <c r="D47" s="40"/>
      <c r="E47" s="40"/>
      <c r="F47" s="40"/>
      <c r="G47" s="40"/>
      <c r="H47" s="40"/>
      <c r="I47" s="40"/>
      <c r="P47">
        <f t="shared" si="0"/>
        <v>0</v>
      </c>
      <c r="Q47">
        <f t="shared" si="1"/>
        <v>0</v>
      </c>
      <c r="S47" s="6">
        <f>IF(U47=P45,D45,(IF(U47=P46,D46,(IF(U47=P47,D47,(IF(U47=P48,D48,(IF(U47=P49,D49,(IF(U47=P50,D50)))))))))))</f>
        <v>0</v>
      </c>
      <c r="U47">
        <f t="shared" ref="U47" si="54">LARGE((P45:P50),1)</f>
        <v>0</v>
      </c>
      <c r="Y47" s="36">
        <f t="shared" si="3"/>
        <v>0</v>
      </c>
      <c r="Z47" s="19"/>
      <c r="AA47" s="19"/>
      <c r="AB47" s="19">
        <f t="shared" si="49"/>
        <v>0</v>
      </c>
      <c r="AC47" s="19"/>
      <c r="AE47" s="19"/>
      <c r="AF47" s="20">
        <f t="shared" si="50"/>
        <v>0.05</v>
      </c>
      <c r="AG47" s="19"/>
      <c r="AI47" s="19"/>
      <c r="AJ47" s="28">
        <f t="shared" si="51"/>
        <v>1.5</v>
      </c>
      <c r="AK47" s="19"/>
      <c r="AM47" s="19"/>
      <c r="AN47" s="19" t="str">
        <f t="shared" si="52"/>
        <v>No</v>
      </c>
      <c r="AR47" s="19" t="str">
        <f t="shared" si="19"/>
        <v>Not Applicable</v>
      </c>
      <c r="AU47">
        <f t="shared" si="53"/>
        <v>0</v>
      </c>
      <c r="AY47" s="34">
        <f>B45</f>
        <v>0</v>
      </c>
      <c r="AZ47" s="35" t="s">
        <v>87</v>
      </c>
      <c r="BA47" s="56" t="str">
        <f t="shared" ref="BA47" si="55">IF(S47=0,"No data…",IF(ISNUMBER(AJ46)=FALSE,"Too big!",IF(ISNUMBER(AJ47)=FALSE,"Too big!",IF(ISNUMBER(AJ48)=FALSE,"Too big!",LARGE(AJ46:AJ48,1)))))</f>
        <v>No data…</v>
      </c>
      <c r="BB47" s="56" t="s">
        <v>85</v>
      </c>
      <c r="BC47" s="57" t="str">
        <f t="shared" ref="BC47" si="56">IF(U47=0,"No data…",IF(ISNUMBER(AJ46)=FALSE,"Too big!",IF(ISNUMBER(AJ47)=FALSE,"Too big!",IF(ISNUMBER(AJ48)=FALSE,"Too big!",LARGE(AJ46:AJ48,1)))))</f>
        <v>No data…</v>
      </c>
      <c r="BD47" s="35" t="s">
        <v>86</v>
      </c>
      <c r="BG47" s="26" t="str">
        <f>IF(AJ47&gt;4,"Re-check foundation size…",IF(AU47&lt;$U$2,"Pass!","Fail!"))</f>
        <v>Pass!</v>
      </c>
      <c r="BH47" s="49"/>
      <c r="BI47" s="51" t="str">
        <f t="shared" ref="BI47" si="57">IF(D45&lt;0,"Warning! Uplift.",(IF(D46&lt;0,"Warning! Uplift.",(IF(D47&lt;0,"Warning! Uplift.",(IF(D48&lt;0,"Warning! Uplift.",(IF(D49&lt;0,"Warning! Uplift.",(IF(D50&lt;0,"Warning! Uplift.","/")))))))))))</f>
        <v>/</v>
      </c>
      <c r="BJ47" s="51"/>
      <c r="BK47" s="51"/>
      <c r="BL47" s="51" t="e">
        <f t="shared" ref="BL47" si="58">IF(U46&gt;$BT$23,"Warning! High shear.",(IF(U47&gt;$BT$23,"Warning! High shear.",(IF(U48&gt;$BT$23,"Warning! High Shear.","/")))))</f>
        <v>#NUM!</v>
      </c>
      <c r="BM47" s="51"/>
    </row>
    <row r="48" spans="1:65" x14ac:dyDescent="0.25">
      <c r="A48" s="60"/>
      <c r="B48" s="40"/>
      <c r="C48" s="40"/>
      <c r="D48" s="40"/>
      <c r="E48" s="40"/>
      <c r="F48" s="40"/>
      <c r="G48" s="40"/>
      <c r="H48" s="40"/>
      <c r="I48" s="40"/>
      <c r="P48">
        <f t="shared" si="0"/>
        <v>0</v>
      </c>
      <c r="Q48">
        <f t="shared" si="1"/>
        <v>0</v>
      </c>
      <c r="S48" s="6">
        <f>IF(U48=Q45,D45,(IF(U48=Q46,D46,(IF(U48=Q47,D47,(IF(U48=Q48,D48,(IF(U48=Q49,D49,(IF(U48=Q50,D50)))))))))))</f>
        <v>0</v>
      </c>
      <c r="U48">
        <f t="shared" ref="U48" si="59">LARGE((Q45:Q50),1)</f>
        <v>0</v>
      </c>
      <c r="Y48" s="36">
        <f t="shared" si="3"/>
        <v>0</v>
      </c>
      <c r="Z48" s="19"/>
      <c r="AA48" s="19"/>
      <c r="AB48" s="19">
        <f t="shared" si="49"/>
        <v>0</v>
      </c>
      <c r="AC48" s="19"/>
      <c r="AE48" s="19"/>
      <c r="AF48" s="20">
        <f t="shared" si="50"/>
        <v>0.05</v>
      </c>
      <c r="AG48" s="19"/>
      <c r="AI48" s="19"/>
      <c r="AJ48" s="28">
        <f t="shared" si="51"/>
        <v>1.5</v>
      </c>
      <c r="AK48" s="19"/>
      <c r="AM48" s="19"/>
      <c r="AN48" s="19" t="str">
        <f t="shared" si="52"/>
        <v>No</v>
      </c>
      <c r="AR48" s="19" t="str">
        <f t="shared" si="19"/>
        <v>Not Applicable</v>
      </c>
      <c r="AU48">
        <f t="shared" si="53"/>
        <v>0</v>
      </c>
      <c r="BA48" s="40"/>
      <c r="BB48" s="40"/>
      <c r="BC48" s="40"/>
      <c r="BG48" s="26" t="str">
        <f>IF(AJ48&gt;4,"Re-check foundation size…",IF(AU48&lt;$U$2,"Pass!","Fail!"))</f>
        <v>Pass!</v>
      </c>
      <c r="BH48" s="49"/>
      <c r="BI48" s="51"/>
      <c r="BJ48" s="51"/>
      <c r="BK48" s="51"/>
      <c r="BL48" s="51"/>
      <c r="BM48" s="51"/>
    </row>
    <row r="49" spans="1:65" x14ac:dyDescent="0.25">
      <c r="A49" s="60"/>
      <c r="B49" s="40"/>
      <c r="C49" s="40"/>
      <c r="D49" s="40"/>
      <c r="E49" s="40"/>
      <c r="F49" s="40"/>
      <c r="G49" s="40"/>
      <c r="H49" s="40"/>
      <c r="I49" s="40"/>
      <c r="P49">
        <f t="shared" si="0"/>
        <v>0</v>
      </c>
      <c r="Q49">
        <f t="shared" si="1"/>
        <v>0</v>
      </c>
      <c r="S49" s="6"/>
      <c r="Y49" s="40"/>
      <c r="AJ49" s="40"/>
      <c r="AR49" s="40"/>
      <c r="BA49" s="40"/>
      <c r="BB49" s="40"/>
      <c r="BC49" s="40"/>
      <c r="BG49" s="40"/>
      <c r="BH49" s="49"/>
      <c r="BI49" s="51"/>
      <c r="BJ49" s="51"/>
      <c r="BK49" s="51"/>
      <c r="BL49" s="51"/>
      <c r="BM49" s="51"/>
    </row>
    <row r="50" spans="1:65" x14ac:dyDescent="0.25">
      <c r="A50" s="61"/>
      <c r="B50" s="40"/>
      <c r="C50" s="40"/>
      <c r="D50" s="40"/>
      <c r="E50" s="40"/>
      <c r="F50" s="40"/>
      <c r="G50" s="40"/>
      <c r="H50" s="40"/>
      <c r="I50" s="40"/>
      <c r="P50">
        <f t="shared" si="0"/>
        <v>0</v>
      </c>
      <c r="Q50">
        <f t="shared" si="1"/>
        <v>0</v>
      </c>
      <c r="S50" s="6"/>
      <c r="Y50" s="40"/>
      <c r="AJ50" s="40"/>
      <c r="AR50" s="40"/>
      <c r="BA50" s="40"/>
      <c r="BB50" s="40"/>
      <c r="BC50" s="40"/>
      <c r="BG50" s="40"/>
      <c r="BH50" s="49"/>
      <c r="BI50" s="51"/>
      <c r="BJ50" s="51"/>
      <c r="BK50" s="51"/>
      <c r="BL50" s="51"/>
      <c r="BM50" s="51"/>
    </row>
    <row r="51" spans="1:65" x14ac:dyDescent="0.25">
      <c r="A51" s="59" t="s">
        <v>104</v>
      </c>
      <c r="B51" s="40"/>
      <c r="C51" s="40"/>
      <c r="D51" s="40"/>
      <c r="E51" s="40"/>
      <c r="F51" s="40"/>
      <c r="G51" s="40"/>
      <c r="H51" s="40"/>
      <c r="I51" s="40"/>
      <c r="P51">
        <f t="shared" si="0"/>
        <v>0</v>
      </c>
      <c r="Q51">
        <f t="shared" si="1"/>
        <v>0</v>
      </c>
      <c r="S51" s="6"/>
      <c r="Y51" s="40"/>
      <c r="AJ51" s="40"/>
      <c r="AR51" s="40"/>
      <c r="BA51" s="40"/>
      <c r="BB51" s="40"/>
      <c r="BC51" s="40"/>
      <c r="BG51" s="40"/>
      <c r="BH51" s="49"/>
      <c r="BI51" s="51"/>
      <c r="BJ51" s="51"/>
      <c r="BK51" s="51"/>
      <c r="BL51" s="51"/>
      <c r="BM51" s="51"/>
    </row>
    <row r="52" spans="1:65" x14ac:dyDescent="0.25">
      <c r="A52" s="60"/>
      <c r="B52" s="40"/>
      <c r="C52" s="40"/>
      <c r="D52" s="40"/>
      <c r="E52" s="40"/>
      <c r="F52" s="40"/>
      <c r="G52" s="40"/>
      <c r="H52" s="40"/>
      <c r="I52" s="40"/>
      <c r="P52">
        <f t="shared" si="0"/>
        <v>0</v>
      </c>
      <c r="Q52">
        <f t="shared" si="1"/>
        <v>0</v>
      </c>
      <c r="S52" s="6" t="e">
        <f>LARGE(D51:D56,1)</f>
        <v>#NUM!</v>
      </c>
      <c r="U52" t="e">
        <f>IF(S52=D51,(LARGE(P51:Q51,1)),(IF(S52=D52,(LARGE(P52:Q52,1)),(IF(S52=D53,(LARGE(P53:Q53,1)),(IF(S52=D54,(LARGE(P54:Q54,1)),(IF(S52=D55,(LARGE(P55:Q55,1)),(IF(S52=D56,(LARGE(P56:Q56,1)))))))))))))</f>
        <v>#NUM!</v>
      </c>
      <c r="Y52" s="36" t="e">
        <f t="shared" ref="Y52" si="60">SQRT((S52/$U$2)^2)</f>
        <v>#NUM!</v>
      </c>
      <c r="Z52" s="19"/>
      <c r="AA52" s="19"/>
      <c r="AB52" s="19" t="e">
        <f t="shared" ref="AB52:AB54" si="61">SQRT(Y52)</f>
        <v>#NUM!</v>
      </c>
      <c r="AC52" s="19"/>
      <c r="AE52" s="19"/>
      <c r="AF52" s="20" t="e">
        <f t="shared" ref="AF52:AF54" si="62">AB52+0.05</f>
        <v>#NUM!</v>
      </c>
      <c r="AG52" s="19"/>
      <c r="AI52" s="19"/>
      <c r="AJ52" s="28" t="e">
        <f t="shared" ref="AJ52:AJ54" si="63">IF(AF52&lt;=1.5,1.5,(IF(AF52&lt;=2,2,(IF(AF52&lt;=2.5,2.5,(IF(AF52&lt;=3,3,(IF(AF52&lt;=3.5,3.5,(IF(AF52&lt;=4,4,(IF(AF52&lt;=4.5,4.5,(IF(AF52&lt;=5,5,"Too f*cking big!")))))))))))))))</f>
        <v>#NUM!</v>
      </c>
      <c r="AK52" s="19"/>
      <c r="AM52" s="19"/>
      <c r="AN52" s="19" t="e">
        <f t="shared" ref="AN52:AN54" si="64">IF(ABS(U52)&gt;($U$3*AJ52),"Yes","No")</f>
        <v>#NUM!</v>
      </c>
      <c r="AR52" s="19" t="e">
        <f t="shared" si="19"/>
        <v>#NUM!</v>
      </c>
      <c r="AU52" t="e">
        <f t="shared" ref="AU52:AU54" si="65">IF(AR52="Not Applicable",S52/(AJ52^2),(S52/(AJ52^2))+AR52)</f>
        <v>#NUM!</v>
      </c>
      <c r="BA52" s="40"/>
      <c r="BB52" s="40"/>
      <c r="BC52" s="40"/>
      <c r="BG52" s="26" t="e">
        <f>IF(AJ52&gt;4,"Re-check foundation size…",IF(AU52&lt;$U$2,"Pass!","Fail!"))</f>
        <v>#NUM!</v>
      </c>
      <c r="BH52" s="49"/>
      <c r="BI52" s="51"/>
      <c r="BJ52" s="51"/>
      <c r="BK52" s="51"/>
      <c r="BL52" s="51"/>
      <c r="BM52" s="51"/>
    </row>
    <row r="53" spans="1:65" ht="15.75" x14ac:dyDescent="0.25">
      <c r="A53" s="60"/>
      <c r="B53" s="40"/>
      <c r="C53" s="40"/>
      <c r="D53" s="40"/>
      <c r="E53" s="40"/>
      <c r="F53" s="40"/>
      <c r="G53" s="40"/>
      <c r="H53" s="40"/>
      <c r="I53" s="40"/>
      <c r="P53">
        <f t="shared" si="0"/>
        <v>0</v>
      </c>
      <c r="Q53">
        <f t="shared" si="1"/>
        <v>0</v>
      </c>
      <c r="S53" s="6">
        <f>IF(U53=P51,D51,(IF(U53=P52,D52,(IF(U53=P53,D53,(IF(U53=P54,D54,(IF(U53=P55,D55,(IF(U53=P56,D56)))))))))))</f>
        <v>0</v>
      </c>
      <c r="U53">
        <f t="shared" ref="U53" si="66">LARGE((P51:P56),1)</f>
        <v>0</v>
      </c>
      <c r="Y53" s="36">
        <f t="shared" si="3"/>
        <v>0</v>
      </c>
      <c r="Z53" s="19"/>
      <c r="AA53" s="19"/>
      <c r="AB53" s="19">
        <f t="shared" si="61"/>
        <v>0</v>
      </c>
      <c r="AC53" s="19"/>
      <c r="AE53" s="19"/>
      <c r="AF53" s="20">
        <f t="shared" si="62"/>
        <v>0.05</v>
      </c>
      <c r="AG53" s="19"/>
      <c r="AI53" s="19"/>
      <c r="AJ53" s="28">
        <f t="shared" si="63"/>
        <v>1.5</v>
      </c>
      <c r="AK53" s="19"/>
      <c r="AM53" s="19"/>
      <c r="AN53" s="19" t="str">
        <f t="shared" si="64"/>
        <v>No</v>
      </c>
      <c r="AR53" s="19" t="str">
        <f t="shared" si="19"/>
        <v>Not Applicable</v>
      </c>
      <c r="AU53">
        <f t="shared" si="65"/>
        <v>0</v>
      </c>
      <c r="AY53" s="34">
        <f>B51</f>
        <v>0</v>
      </c>
      <c r="AZ53" s="35" t="s">
        <v>87</v>
      </c>
      <c r="BA53" s="56" t="str">
        <f t="shared" ref="BA53" si="67">IF(S53=0,"No data…",IF(ISNUMBER(AJ52)=FALSE,"Too big!",IF(ISNUMBER(AJ53)=FALSE,"Too big!",IF(ISNUMBER(AJ54)=FALSE,"Too big!",LARGE(AJ52:AJ54,1)))))</f>
        <v>No data…</v>
      </c>
      <c r="BB53" s="56" t="s">
        <v>85</v>
      </c>
      <c r="BC53" s="57" t="str">
        <f t="shared" ref="BC53" si="68">IF(U53=0,"No data…",IF(ISNUMBER(AJ52)=FALSE,"Too big!",IF(ISNUMBER(AJ53)=FALSE,"Too big!",IF(ISNUMBER(AJ54)=FALSE,"Too big!",LARGE(AJ52:AJ54,1)))))</f>
        <v>No data…</v>
      </c>
      <c r="BD53" s="35" t="s">
        <v>86</v>
      </c>
      <c r="BG53" s="26" t="str">
        <f>IF(AJ53&gt;4,"Re-check foundation size…",IF(AU53&lt;$U$2,"Pass!","Fail!"))</f>
        <v>Pass!</v>
      </c>
      <c r="BH53" s="49"/>
      <c r="BI53" s="51" t="str">
        <f t="shared" ref="BI53" si="69">IF(D51&lt;0,"Warning! Uplift.",(IF(D52&lt;0,"Warning! Uplift.",(IF(D53&lt;0,"Warning! Uplift.",(IF(D54&lt;0,"Warning! Uplift.",(IF(D55&lt;0,"Warning! Uplift.",(IF(D56&lt;0,"Warning! Uplift.","/")))))))))))</f>
        <v>/</v>
      </c>
      <c r="BJ53" s="51"/>
      <c r="BK53" s="51"/>
      <c r="BL53" s="51" t="e">
        <f t="shared" ref="BL53" si="70">IF(U52&gt;$BT$23,"Warning! High shear.",(IF(U53&gt;$BT$23,"Warning! High shear.",(IF(U54&gt;$BT$23,"Warning! High Shear.","/")))))</f>
        <v>#NUM!</v>
      </c>
      <c r="BM53" s="51"/>
    </row>
    <row r="54" spans="1:65" x14ac:dyDescent="0.25">
      <c r="A54" s="60"/>
      <c r="B54" s="40"/>
      <c r="C54" s="40"/>
      <c r="D54" s="40"/>
      <c r="E54" s="40"/>
      <c r="F54" s="40"/>
      <c r="G54" s="40"/>
      <c r="H54" s="40"/>
      <c r="I54" s="40"/>
      <c r="P54">
        <f t="shared" si="0"/>
        <v>0</v>
      </c>
      <c r="Q54">
        <f t="shared" si="1"/>
        <v>0</v>
      </c>
      <c r="S54" s="6">
        <f>IF(U54=Q51,D51,(IF(U54=Q52,D52,(IF(U54=Q53,D53,(IF(U54=Q54,D54,(IF(U54=Q55,D55,(IF(U54=Q56,D56)))))))))))</f>
        <v>0</v>
      </c>
      <c r="U54">
        <f t="shared" ref="U54" si="71">LARGE((Q51:Q56),1)</f>
        <v>0</v>
      </c>
      <c r="Y54" s="36">
        <f t="shared" si="3"/>
        <v>0</v>
      </c>
      <c r="Z54" s="19"/>
      <c r="AA54" s="19"/>
      <c r="AB54" s="19">
        <f t="shared" si="61"/>
        <v>0</v>
      </c>
      <c r="AC54" s="19"/>
      <c r="AE54" s="19"/>
      <c r="AF54" s="20">
        <f t="shared" si="62"/>
        <v>0.05</v>
      </c>
      <c r="AG54" s="19"/>
      <c r="AI54" s="19"/>
      <c r="AJ54" s="28">
        <f t="shared" si="63"/>
        <v>1.5</v>
      </c>
      <c r="AK54" s="19"/>
      <c r="AM54" s="19"/>
      <c r="AN54" s="19" t="str">
        <f t="shared" si="64"/>
        <v>No</v>
      </c>
      <c r="AR54" s="19" t="str">
        <f t="shared" si="19"/>
        <v>Not Applicable</v>
      </c>
      <c r="AU54">
        <f t="shared" si="65"/>
        <v>0</v>
      </c>
      <c r="BA54" s="40"/>
      <c r="BB54" s="40"/>
      <c r="BC54" s="40"/>
      <c r="BG54" s="26" t="str">
        <f>IF(AJ54&gt;4,"Re-check foundation size…",IF(AU54&lt;$U$2,"Pass!","Fail!"))</f>
        <v>Pass!</v>
      </c>
      <c r="BH54" s="49"/>
      <c r="BI54" s="51"/>
      <c r="BJ54" s="51"/>
      <c r="BK54" s="51"/>
      <c r="BL54" s="51"/>
      <c r="BM54" s="51"/>
    </row>
    <row r="55" spans="1:65" x14ac:dyDescent="0.25">
      <c r="A55" s="60"/>
      <c r="B55" s="40"/>
      <c r="C55" s="40"/>
      <c r="D55" s="40"/>
      <c r="E55" s="40"/>
      <c r="F55" s="40"/>
      <c r="G55" s="40"/>
      <c r="H55" s="40"/>
      <c r="I55" s="40"/>
      <c r="P55">
        <f t="shared" si="0"/>
        <v>0</v>
      </c>
      <c r="Q55">
        <f t="shared" si="1"/>
        <v>0</v>
      </c>
      <c r="S55" s="6"/>
      <c r="Y55" s="40"/>
      <c r="AJ55" s="40"/>
      <c r="AR55" s="40"/>
      <c r="BA55" s="40"/>
      <c r="BB55" s="40"/>
      <c r="BC55" s="40"/>
      <c r="BG55" s="40"/>
      <c r="BH55" s="49"/>
      <c r="BI55" s="51"/>
      <c r="BJ55" s="51"/>
      <c r="BK55" s="51"/>
      <c r="BL55" s="51"/>
      <c r="BM55" s="51"/>
    </row>
    <row r="56" spans="1:65" x14ac:dyDescent="0.25">
      <c r="A56" s="61"/>
      <c r="B56" s="40"/>
      <c r="C56" s="40"/>
      <c r="D56" s="40"/>
      <c r="E56" s="40"/>
      <c r="F56" s="40"/>
      <c r="G56" s="40"/>
      <c r="H56" s="40"/>
      <c r="I56" s="40"/>
      <c r="P56">
        <f t="shared" si="0"/>
        <v>0</v>
      </c>
      <c r="Q56">
        <f t="shared" si="1"/>
        <v>0</v>
      </c>
      <c r="S56" s="6"/>
      <c r="Y56" s="40"/>
      <c r="AJ56" s="40"/>
      <c r="AR56" s="40"/>
      <c r="BA56" s="40"/>
      <c r="BB56" s="40"/>
      <c r="BC56" s="40"/>
      <c r="BG56" s="40"/>
      <c r="BH56" s="49"/>
      <c r="BI56" s="51"/>
      <c r="BJ56" s="51"/>
      <c r="BK56" s="51"/>
      <c r="BL56" s="51"/>
      <c r="BM56" s="51"/>
    </row>
    <row r="57" spans="1:65" x14ac:dyDescent="0.25">
      <c r="A57" s="59" t="s">
        <v>105</v>
      </c>
      <c r="B57" s="40"/>
      <c r="C57" s="40"/>
      <c r="D57" s="40"/>
      <c r="E57" s="40"/>
      <c r="F57" s="40"/>
      <c r="G57" s="40"/>
      <c r="H57" s="40"/>
      <c r="I57" s="40"/>
      <c r="P57">
        <f t="shared" si="0"/>
        <v>0</v>
      </c>
      <c r="Q57">
        <f t="shared" si="1"/>
        <v>0</v>
      </c>
      <c r="Y57" s="40"/>
      <c r="AJ57" s="40"/>
      <c r="AR57" s="40"/>
      <c r="BA57" s="40"/>
      <c r="BB57" s="40"/>
      <c r="BC57" s="40"/>
      <c r="BG57" s="40"/>
      <c r="BH57" s="49"/>
      <c r="BI57" s="51"/>
      <c r="BJ57" s="51"/>
      <c r="BK57" s="51"/>
      <c r="BL57" s="51"/>
      <c r="BM57" s="51"/>
    </row>
    <row r="58" spans="1:65" x14ac:dyDescent="0.25">
      <c r="A58" s="60"/>
      <c r="B58" s="40"/>
      <c r="C58" s="40"/>
      <c r="D58" s="40"/>
      <c r="E58" s="40"/>
      <c r="F58" s="40"/>
      <c r="G58" s="40"/>
      <c r="H58" s="40"/>
      <c r="I58" s="40"/>
      <c r="P58">
        <f t="shared" si="0"/>
        <v>0</v>
      </c>
      <c r="Q58">
        <f t="shared" si="1"/>
        <v>0</v>
      </c>
      <c r="S58" s="6" t="e">
        <f>LARGE(D57:D62,1)</f>
        <v>#NUM!</v>
      </c>
      <c r="U58" t="e">
        <f>IF(S58=D57,(LARGE(P57:Q57,1)),(IF(S58=D58,(LARGE(P58:Q58,1)),(IF(S58=D59,(LARGE(P59:Q59,1)),(IF(S58=D60,(LARGE(P60:Q60,1)),(IF(S58=D61,(LARGE(P61:Q61,1)),(IF(S58=D62,(LARGE(P62:Q62,1)))))))))))))</f>
        <v>#NUM!</v>
      </c>
      <c r="Y58" s="36" t="e">
        <f t="shared" ref="Y58" si="72">SQRT((S58/$U$2)^2)</f>
        <v>#NUM!</v>
      </c>
      <c r="Z58" s="19"/>
      <c r="AA58" s="19"/>
      <c r="AB58" s="19" t="e">
        <f t="shared" ref="AB58:AB60" si="73">SQRT(Y58)</f>
        <v>#NUM!</v>
      </c>
      <c r="AC58" s="19"/>
      <c r="AE58" s="19"/>
      <c r="AF58" s="20" t="e">
        <f t="shared" ref="AF58:AF60" si="74">AB58+0.05</f>
        <v>#NUM!</v>
      </c>
      <c r="AG58" s="19"/>
      <c r="AI58" s="19"/>
      <c r="AJ58" s="28" t="e">
        <f t="shared" ref="AJ58:AJ60" si="75">IF(AF58&lt;=1.5,1.5,(IF(AF58&lt;=2,2,(IF(AF58&lt;=2.5,2.5,(IF(AF58&lt;=3,3,(IF(AF58&lt;=3.5,3.5,(IF(AF58&lt;=4,4,(IF(AF58&lt;=4.5,4.5,(IF(AF58&lt;=5,5,"Too f*cking big!")))))))))))))))</f>
        <v>#NUM!</v>
      </c>
      <c r="AK58" s="19"/>
      <c r="AM58" s="19"/>
      <c r="AN58" s="19" t="e">
        <f t="shared" ref="AN58:AN60" si="76">IF(ABS(U58)&gt;($U$3*AJ58),"Yes","No")</f>
        <v>#NUM!</v>
      </c>
      <c r="AR58" s="19" t="e">
        <f t="shared" si="19"/>
        <v>#NUM!</v>
      </c>
      <c r="AU58" t="e">
        <f t="shared" ref="AU58:AU60" si="77">IF(AR58="Not Applicable",S58/(AJ58^2),(S58/(AJ58^2))+AR58)</f>
        <v>#NUM!</v>
      </c>
      <c r="BA58" s="40"/>
      <c r="BB58" s="40"/>
      <c r="BC58" s="40"/>
      <c r="BG58" s="26" t="e">
        <f>IF(AJ58&gt;4,"Re-check foundation size…",IF(AU58&lt;$U$2,"Pass!","Fail!"))</f>
        <v>#NUM!</v>
      </c>
      <c r="BH58" s="49"/>
      <c r="BI58" s="51"/>
      <c r="BJ58" s="51"/>
      <c r="BK58" s="51"/>
      <c r="BL58" s="51"/>
      <c r="BM58" s="51"/>
    </row>
    <row r="59" spans="1:65" ht="15.75" x14ac:dyDescent="0.25">
      <c r="A59" s="60"/>
      <c r="B59" s="40"/>
      <c r="C59" s="40"/>
      <c r="D59" s="40"/>
      <c r="E59" s="40"/>
      <c r="F59" s="40"/>
      <c r="G59" s="40"/>
      <c r="H59" s="40"/>
      <c r="I59" s="40"/>
      <c r="P59">
        <f t="shared" si="0"/>
        <v>0</v>
      </c>
      <c r="Q59">
        <f t="shared" si="1"/>
        <v>0</v>
      </c>
      <c r="S59" s="6">
        <f>IF(U59=P57,D57,(IF(U59=P58,D58,(IF(U59=P59,D59,(IF(U59=P60,D60,(IF(U59=P61,D61,(IF(U59=P62,D62)))))))))))</f>
        <v>0</v>
      </c>
      <c r="U59">
        <f t="shared" ref="U59" si="78">LARGE((P57:P62),1)</f>
        <v>0</v>
      </c>
      <c r="Y59" s="36">
        <f t="shared" si="3"/>
        <v>0</v>
      </c>
      <c r="Z59" s="19"/>
      <c r="AA59" s="19"/>
      <c r="AB59" s="19">
        <f t="shared" si="73"/>
        <v>0</v>
      </c>
      <c r="AC59" s="19"/>
      <c r="AE59" s="19"/>
      <c r="AF59" s="20">
        <f t="shared" si="74"/>
        <v>0.05</v>
      </c>
      <c r="AG59" s="19"/>
      <c r="AI59" s="19"/>
      <c r="AJ59" s="28">
        <f t="shared" si="75"/>
        <v>1.5</v>
      </c>
      <c r="AK59" s="19"/>
      <c r="AM59" s="19"/>
      <c r="AN59" s="19" t="str">
        <f t="shared" si="76"/>
        <v>No</v>
      </c>
      <c r="AR59" s="19" t="str">
        <f t="shared" si="19"/>
        <v>Not Applicable</v>
      </c>
      <c r="AU59">
        <f t="shared" si="77"/>
        <v>0</v>
      </c>
      <c r="AY59" s="34">
        <f>B57</f>
        <v>0</v>
      </c>
      <c r="AZ59" s="35" t="s">
        <v>87</v>
      </c>
      <c r="BA59" s="56" t="str">
        <f t="shared" ref="BA59" si="79">IF(S59=0,"No data…",IF(ISNUMBER(AJ58)=FALSE,"Too big!",IF(ISNUMBER(AJ59)=FALSE,"Too big!",IF(ISNUMBER(AJ60)=FALSE,"Too big!",LARGE(AJ58:AJ60,1)))))</f>
        <v>No data…</v>
      </c>
      <c r="BB59" s="56" t="s">
        <v>85</v>
      </c>
      <c r="BC59" s="57" t="str">
        <f t="shared" ref="BC59" si="80">IF(U59=0,"No data…",IF(ISNUMBER(AJ58)=FALSE,"Too big!",IF(ISNUMBER(AJ59)=FALSE,"Too big!",IF(ISNUMBER(AJ60)=FALSE,"Too big!",LARGE(AJ58:AJ60,1)))))</f>
        <v>No data…</v>
      </c>
      <c r="BD59" s="35" t="s">
        <v>86</v>
      </c>
      <c r="BG59" s="26" t="str">
        <f>IF(AJ59&gt;4,"Re-check foundation size…",IF(AU59&lt;$U$2,"Pass!","Fail!"))</f>
        <v>Pass!</v>
      </c>
      <c r="BH59" s="49"/>
      <c r="BI59" s="51" t="str">
        <f t="shared" ref="BI59" si="81">IF(D57&lt;0,"Warning! Uplift.",(IF(D58&lt;0,"Warning! Uplift.",(IF(D59&lt;0,"Warning! Uplift.",(IF(D60&lt;0,"Warning! Uplift.",(IF(D61&lt;0,"Warning! Uplift.",(IF(D62&lt;0,"Warning! Uplift.","/")))))))))))</f>
        <v>/</v>
      </c>
      <c r="BJ59" s="51"/>
      <c r="BK59" s="51"/>
      <c r="BL59" s="51" t="e">
        <f t="shared" ref="BL59" si="82">IF(U58&gt;$BT$23,"Warning! High shear.",(IF(U59&gt;$BT$23,"Warning! High shear.",(IF(U60&gt;$BT$23,"Warning! High Shear.","/")))))</f>
        <v>#NUM!</v>
      </c>
      <c r="BM59" s="51"/>
    </row>
    <row r="60" spans="1:65" x14ac:dyDescent="0.25">
      <c r="A60" s="60"/>
      <c r="B60" s="40"/>
      <c r="C60" s="40"/>
      <c r="D60" s="40"/>
      <c r="E60" s="40"/>
      <c r="F60" s="40"/>
      <c r="G60" s="40"/>
      <c r="H60" s="40"/>
      <c r="I60" s="40"/>
      <c r="P60">
        <f t="shared" si="0"/>
        <v>0</v>
      </c>
      <c r="Q60">
        <f t="shared" si="1"/>
        <v>0</v>
      </c>
      <c r="S60" s="6">
        <f>IF(U60=Q57,D57,(IF(U60=Q58,D58,(IF(U60=Q59,D59,(IF(U60=Q60,D60,(IF(U60=Q61,D61,(IF(U60=Q62,D62)))))))))))</f>
        <v>0</v>
      </c>
      <c r="U60">
        <f t="shared" ref="U60" si="83">LARGE((Q57:Q62),1)</f>
        <v>0</v>
      </c>
      <c r="Y60" s="36">
        <f t="shared" si="3"/>
        <v>0</v>
      </c>
      <c r="Z60" s="19"/>
      <c r="AA60" s="19"/>
      <c r="AB60" s="19">
        <f t="shared" si="73"/>
        <v>0</v>
      </c>
      <c r="AC60" s="19"/>
      <c r="AE60" s="19"/>
      <c r="AF60" s="20">
        <f t="shared" si="74"/>
        <v>0.05</v>
      </c>
      <c r="AG60" s="19"/>
      <c r="AI60" s="19"/>
      <c r="AJ60" s="28">
        <f t="shared" si="75"/>
        <v>1.5</v>
      </c>
      <c r="AK60" s="19"/>
      <c r="AM60" s="19"/>
      <c r="AN60" s="19" t="str">
        <f t="shared" si="76"/>
        <v>No</v>
      </c>
      <c r="AR60" s="19" t="str">
        <f t="shared" si="19"/>
        <v>Not Applicable</v>
      </c>
      <c r="AU60">
        <f t="shared" si="77"/>
        <v>0</v>
      </c>
      <c r="BA60" s="40"/>
      <c r="BB60" s="40"/>
      <c r="BC60" s="40"/>
      <c r="BG60" s="26" t="str">
        <f>IF(AJ60&gt;4,"Re-check foundation size…",IF(AU60&lt;$U$2,"Pass!","Fail!"))</f>
        <v>Pass!</v>
      </c>
      <c r="BH60" s="49"/>
      <c r="BI60" s="51"/>
      <c r="BJ60" s="51"/>
      <c r="BK60" s="51"/>
      <c r="BL60" s="51"/>
      <c r="BM60" s="51"/>
    </row>
    <row r="61" spans="1:65" x14ac:dyDescent="0.25">
      <c r="A61" s="60"/>
      <c r="B61" s="40"/>
      <c r="C61" s="40"/>
      <c r="D61" s="40"/>
      <c r="E61" s="40"/>
      <c r="F61" s="40"/>
      <c r="G61" s="40"/>
      <c r="H61" s="40"/>
      <c r="I61" s="40"/>
      <c r="P61">
        <f t="shared" si="0"/>
        <v>0</v>
      </c>
      <c r="Q61">
        <f t="shared" si="1"/>
        <v>0</v>
      </c>
      <c r="S61" s="6"/>
      <c r="Y61" s="40"/>
      <c r="AJ61" s="40"/>
      <c r="AR61" s="40"/>
      <c r="BA61" s="40"/>
      <c r="BB61" s="40"/>
      <c r="BC61" s="40"/>
      <c r="BG61" s="40"/>
      <c r="BH61" s="49"/>
      <c r="BI61" s="51"/>
      <c r="BJ61" s="51"/>
      <c r="BK61" s="51"/>
      <c r="BL61" s="51"/>
      <c r="BM61" s="51"/>
    </row>
    <row r="62" spans="1:65" x14ac:dyDescent="0.25">
      <c r="A62" s="61"/>
      <c r="B62" s="40"/>
      <c r="C62" s="40"/>
      <c r="D62" s="40"/>
      <c r="E62" s="40"/>
      <c r="F62" s="40"/>
      <c r="G62" s="40"/>
      <c r="H62" s="40"/>
      <c r="I62" s="40"/>
      <c r="P62">
        <f t="shared" si="0"/>
        <v>0</v>
      </c>
      <c r="Q62">
        <f t="shared" si="1"/>
        <v>0</v>
      </c>
      <c r="S62" s="6"/>
      <c r="Y62" s="40"/>
      <c r="AJ62" s="40"/>
      <c r="AR62" s="40"/>
      <c r="BA62" s="40"/>
      <c r="BB62" s="40"/>
      <c r="BC62" s="40"/>
      <c r="BG62" s="40"/>
      <c r="BH62" s="49"/>
      <c r="BI62" s="51"/>
      <c r="BJ62" s="51"/>
      <c r="BK62" s="51"/>
      <c r="BL62" s="51"/>
      <c r="BM62" s="51"/>
    </row>
    <row r="63" spans="1:65" x14ac:dyDescent="0.25">
      <c r="A63" s="59" t="s">
        <v>106</v>
      </c>
      <c r="B63" s="40"/>
      <c r="C63" s="40"/>
      <c r="D63" s="40"/>
      <c r="E63" s="40"/>
      <c r="F63" s="40"/>
      <c r="G63" s="40"/>
      <c r="H63" s="40"/>
      <c r="I63" s="40"/>
      <c r="P63">
        <f t="shared" si="0"/>
        <v>0</v>
      </c>
      <c r="Q63">
        <f t="shared" si="1"/>
        <v>0</v>
      </c>
      <c r="S63" s="6"/>
      <c r="Y63" s="40"/>
      <c r="AJ63" s="40"/>
      <c r="AR63" s="40"/>
      <c r="BA63" s="40"/>
      <c r="BB63" s="40"/>
      <c r="BC63" s="40"/>
      <c r="BG63" s="40"/>
      <c r="BH63" s="49"/>
      <c r="BI63" s="51"/>
      <c r="BJ63" s="51"/>
      <c r="BK63" s="51"/>
      <c r="BL63" s="51"/>
      <c r="BM63" s="51"/>
    </row>
    <row r="64" spans="1:65" x14ac:dyDescent="0.25">
      <c r="A64" s="60"/>
      <c r="B64" s="40"/>
      <c r="C64" s="40"/>
      <c r="D64" s="40"/>
      <c r="E64" s="40"/>
      <c r="F64" s="40"/>
      <c r="G64" s="40"/>
      <c r="H64" s="40"/>
      <c r="I64" s="40"/>
      <c r="P64">
        <f t="shared" si="0"/>
        <v>0</v>
      </c>
      <c r="Q64">
        <f t="shared" si="1"/>
        <v>0</v>
      </c>
      <c r="S64" s="6" t="e">
        <f>LARGE(D63:D68,1)</f>
        <v>#NUM!</v>
      </c>
      <c r="U64" t="e">
        <f>IF(S64=D63,(LARGE(P63:Q63,1)),(IF(S64=D64,(LARGE(P64:Q64,1)),(IF(S64=D65,(LARGE(P65:Q65,1)),(IF(S64=D66,(LARGE(P66:Q66,1)),(IF(S64=D67,(LARGE(P67:Q67,1)),(IF(S64=D68,(LARGE(P68:Q68,1)))))))))))))</f>
        <v>#NUM!</v>
      </c>
      <c r="Y64" s="36" t="e">
        <f t="shared" ref="Y64" si="84">SQRT((S64/$U$2)^2)</f>
        <v>#NUM!</v>
      </c>
      <c r="Z64" s="19"/>
      <c r="AA64" s="19"/>
      <c r="AB64" s="19" t="e">
        <f t="shared" ref="AB64:AB66" si="85">SQRT(Y64)</f>
        <v>#NUM!</v>
      </c>
      <c r="AC64" s="19"/>
      <c r="AE64" s="19"/>
      <c r="AF64" s="20" t="e">
        <f t="shared" ref="AF64:AF66" si="86">AB64+0.05</f>
        <v>#NUM!</v>
      </c>
      <c r="AG64" s="19"/>
      <c r="AI64" s="19"/>
      <c r="AJ64" s="28" t="e">
        <f t="shared" ref="AJ64:AJ66" si="87">IF(AF64&lt;=1.5,1.5,(IF(AF64&lt;=2,2,(IF(AF64&lt;=2.5,2.5,(IF(AF64&lt;=3,3,(IF(AF64&lt;=3.5,3.5,(IF(AF64&lt;=4,4,(IF(AF64&lt;=4.5,4.5,(IF(AF64&lt;=5,5,"Too f*cking big!")))))))))))))))</f>
        <v>#NUM!</v>
      </c>
      <c r="AK64" s="19"/>
      <c r="AM64" s="19"/>
      <c r="AN64" s="19" t="e">
        <f t="shared" ref="AN64:AN66" si="88">IF(ABS(U64)&gt;($U$3*AJ64),"Yes","No")</f>
        <v>#NUM!</v>
      </c>
      <c r="AR64" s="19" t="e">
        <f t="shared" si="19"/>
        <v>#NUM!</v>
      </c>
      <c r="AU64" t="e">
        <f t="shared" ref="AU64:AU66" si="89">IF(AR64="Not Applicable",S64/(AJ64^2),(S64/(AJ64^2))+AR64)</f>
        <v>#NUM!</v>
      </c>
      <c r="BA64" s="40"/>
      <c r="BB64" s="40"/>
      <c r="BC64" s="40"/>
      <c r="BG64" s="26" t="e">
        <f>IF(AJ64&gt;4,"Re-check foundation size…",IF(AU64&lt;$U$2,"Pass!","Fail!"))</f>
        <v>#NUM!</v>
      </c>
      <c r="BH64" s="49"/>
      <c r="BI64" s="51"/>
      <c r="BJ64" s="51"/>
      <c r="BK64" s="51"/>
      <c r="BL64" s="51"/>
      <c r="BM64" s="51"/>
    </row>
    <row r="65" spans="1:65" ht="15.75" x14ac:dyDescent="0.25">
      <c r="A65" s="60"/>
      <c r="B65" s="40"/>
      <c r="C65" s="40"/>
      <c r="D65" s="40"/>
      <c r="E65" s="40"/>
      <c r="F65" s="40"/>
      <c r="G65" s="40"/>
      <c r="H65" s="40"/>
      <c r="I65" s="40"/>
      <c r="P65">
        <f t="shared" si="0"/>
        <v>0</v>
      </c>
      <c r="Q65">
        <f t="shared" si="1"/>
        <v>0</v>
      </c>
      <c r="S65" s="6">
        <f>IF(U65=P63,D63,(IF(U65=P64,D64,(IF(U65=P65,D65,(IF(U65=P66,D66,(IF(U65=P67,D67,(IF(U65=P68,D68)))))))))))</f>
        <v>0</v>
      </c>
      <c r="U65">
        <f t="shared" ref="U65" si="90">LARGE((P63:P68),1)</f>
        <v>0</v>
      </c>
      <c r="Y65" s="36">
        <f t="shared" si="3"/>
        <v>0</v>
      </c>
      <c r="Z65" s="19"/>
      <c r="AA65" s="19"/>
      <c r="AB65" s="19">
        <f t="shared" si="85"/>
        <v>0</v>
      </c>
      <c r="AC65" s="19"/>
      <c r="AE65" s="19"/>
      <c r="AF65" s="20">
        <f t="shared" si="86"/>
        <v>0.05</v>
      </c>
      <c r="AG65" s="19"/>
      <c r="AI65" s="19"/>
      <c r="AJ65" s="28">
        <f t="shared" si="87"/>
        <v>1.5</v>
      </c>
      <c r="AK65" s="19"/>
      <c r="AM65" s="19"/>
      <c r="AN65" s="19" t="str">
        <f t="shared" si="88"/>
        <v>No</v>
      </c>
      <c r="AR65" s="19" t="str">
        <f t="shared" si="19"/>
        <v>Not Applicable</v>
      </c>
      <c r="AU65">
        <f t="shared" si="89"/>
        <v>0</v>
      </c>
      <c r="AY65" s="34">
        <f>B63</f>
        <v>0</v>
      </c>
      <c r="AZ65" s="35" t="s">
        <v>87</v>
      </c>
      <c r="BA65" s="56" t="str">
        <f t="shared" ref="BA65" si="91">IF(S65=0,"No data…",IF(ISNUMBER(AJ64)=FALSE,"Too big!",IF(ISNUMBER(AJ65)=FALSE,"Too big!",IF(ISNUMBER(AJ66)=FALSE,"Too big!",LARGE(AJ64:AJ66,1)))))</f>
        <v>No data…</v>
      </c>
      <c r="BB65" s="56" t="s">
        <v>85</v>
      </c>
      <c r="BC65" s="57" t="str">
        <f t="shared" ref="BC65" si="92">IF(U65=0,"No data…",IF(ISNUMBER(AJ64)=FALSE,"Too big!",IF(ISNUMBER(AJ65)=FALSE,"Too big!",IF(ISNUMBER(AJ66)=FALSE,"Too big!",LARGE(AJ64:AJ66,1)))))</f>
        <v>No data…</v>
      </c>
      <c r="BD65" s="35" t="s">
        <v>86</v>
      </c>
      <c r="BG65" s="26" t="str">
        <f>IF(AJ65&gt;4,"Re-check foundation size…",IF(AU65&lt;$U$2,"Pass!","Fail!"))</f>
        <v>Pass!</v>
      </c>
      <c r="BH65" s="49"/>
      <c r="BI65" s="51" t="str">
        <f t="shared" ref="BI65" si="93">IF(D63&lt;0,"Warning! Uplift.",(IF(D64&lt;0,"Warning! Uplift.",(IF(D65&lt;0,"Warning! Uplift.",(IF(D66&lt;0,"Warning! Uplift.",(IF(D67&lt;0,"Warning! Uplift.",(IF(D68&lt;0,"Warning! Uplift.","/")))))))))))</f>
        <v>/</v>
      </c>
      <c r="BJ65" s="51"/>
      <c r="BK65" s="51"/>
      <c r="BL65" s="51" t="e">
        <f t="shared" ref="BL65" si="94">IF(U64&gt;$BT$23,"Warning! High shear.",(IF(U65&gt;$BT$23,"Warning! High shear.",(IF(U66&gt;$BT$23,"Warning! High Shear.","/")))))</f>
        <v>#NUM!</v>
      </c>
      <c r="BM65" s="51"/>
    </row>
    <row r="66" spans="1:65" x14ac:dyDescent="0.25">
      <c r="A66" s="60"/>
      <c r="B66" s="40"/>
      <c r="C66" s="40"/>
      <c r="D66" s="40"/>
      <c r="E66" s="40"/>
      <c r="F66" s="40"/>
      <c r="G66" s="40"/>
      <c r="H66" s="40"/>
      <c r="I66" s="40"/>
      <c r="P66">
        <f t="shared" si="0"/>
        <v>0</v>
      </c>
      <c r="Q66">
        <f t="shared" si="1"/>
        <v>0</v>
      </c>
      <c r="S66" s="6">
        <f>IF(U66=Q63,D63,(IF(U66=Q64,D64,(IF(U66=Q65,D65,(IF(U66=Q66,D66,(IF(U66=Q67,D67,(IF(U66=Q68,D68)))))))))))</f>
        <v>0</v>
      </c>
      <c r="U66">
        <f t="shared" ref="U66" si="95">LARGE((Q63:Q68),1)</f>
        <v>0</v>
      </c>
      <c r="Y66" s="36">
        <f t="shared" si="3"/>
        <v>0</v>
      </c>
      <c r="Z66" s="19"/>
      <c r="AA66" s="19"/>
      <c r="AB66" s="19">
        <f t="shared" si="85"/>
        <v>0</v>
      </c>
      <c r="AC66" s="19"/>
      <c r="AE66" s="19"/>
      <c r="AF66" s="20">
        <f t="shared" si="86"/>
        <v>0.05</v>
      </c>
      <c r="AG66" s="19"/>
      <c r="AI66" s="19"/>
      <c r="AJ66" s="28">
        <f t="shared" si="87"/>
        <v>1.5</v>
      </c>
      <c r="AK66" s="19"/>
      <c r="AM66" s="19"/>
      <c r="AN66" s="19" t="str">
        <f t="shared" si="88"/>
        <v>No</v>
      </c>
      <c r="AR66" s="19" t="str">
        <f t="shared" si="19"/>
        <v>Not Applicable</v>
      </c>
      <c r="AU66">
        <f t="shared" si="89"/>
        <v>0</v>
      </c>
      <c r="BA66" s="40"/>
      <c r="BB66" s="40"/>
      <c r="BC66" s="40"/>
      <c r="BG66" s="26" t="str">
        <f>IF(AJ66&gt;4,"Re-check foundation size…",IF(AU66&lt;$U$2,"Pass!","Fail!"))</f>
        <v>Pass!</v>
      </c>
      <c r="BH66" s="49"/>
      <c r="BI66" s="51"/>
      <c r="BJ66" s="51"/>
      <c r="BK66" s="51"/>
      <c r="BL66" s="51"/>
      <c r="BM66" s="51"/>
    </row>
    <row r="67" spans="1:65" x14ac:dyDescent="0.25">
      <c r="A67" s="60"/>
      <c r="B67" s="40"/>
      <c r="C67" s="40"/>
      <c r="D67" s="40"/>
      <c r="E67" s="40"/>
      <c r="F67" s="40"/>
      <c r="G67" s="40"/>
      <c r="H67" s="40"/>
      <c r="I67" s="40"/>
      <c r="P67">
        <f t="shared" si="0"/>
        <v>0</v>
      </c>
      <c r="Q67">
        <f t="shared" si="1"/>
        <v>0</v>
      </c>
      <c r="S67" s="6"/>
      <c r="Y67" s="40"/>
      <c r="AJ67" s="40"/>
      <c r="AR67" s="40"/>
      <c r="BA67" s="40"/>
      <c r="BB67" s="40"/>
      <c r="BC67" s="40"/>
      <c r="BG67" s="40"/>
      <c r="BH67" s="49"/>
      <c r="BI67" s="51"/>
      <c r="BJ67" s="51"/>
      <c r="BK67" s="51"/>
      <c r="BL67" s="51"/>
      <c r="BM67" s="51"/>
    </row>
    <row r="68" spans="1:65" x14ac:dyDescent="0.25">
      <c r="A68" s="61"/>
      <c r="B68" s="40"/>
      <c r="C68" s="40"/>
      <c r="D68" s="40"/>
      <c r="E68" s="40"/>
      <c r="F68" s="40"/>
      <c r="G68" s="40"/>
      <c r="H68" s="40"/>
      <c r="I68" s="40"/>
      <c r="P68">
        <f t="shared" si="0"/>
        <v>0</v>
      </c>
      <c r="Q68">
        <f t="shared" si="1"/>
        <v>0</v>
      </c>
      <c r="S68" s="6"/>
      <c r="Y68" s="40"/>
      <c r="AJ68" s="40"/>
      <c r="AR68" s="40"/>
      <c r="BA68" s="40"/>
      <c r="BB68" s="40"/>
      <c r="BC68" s="40"/>
      <c r="BG68" s="40"/>
      <c r="BH68" s="49"/>
      <c r="BI68" s="51"/>
      <c r="BJ68" s="51"/>
      <c r="BK68" s="51"/>
      <c r="BL68" s="51"/>
      <c r="BM68" s="51"/>
    </row>
    <row r="69" spans="1:65" x14ac:dyDescent="0.25">
      <c r="A69" s="59" t="s">
        <v>107</v>
      </c>
      <c r="B69" s="40"/>
      <c r="C69" s="40"/>
      <c r="D69" s="40"/>
      <c r="E69" s="40"/>
      <c r="F69" s="40"/>
      <c r="G69" s="40"/>
      <c r="H69" s="40"/>
      <c r="I69" s="40"/>
      <c r="P69">
        <f t="shared" si="0"/>
        <v>0</v>
      </c>
      <c r="Q69">
        <f t="shared" si="1"/>
        <v>0</v>
      </c>
      <c r="S69" s="6"/>
      <c r="Y69" s="40"/>
      <c r="AJ69" s="40"/>
      <c r="AR69" s="40"/>
      <c r="BA69" s="40"/>
      <c r="BB69" s="40"/>
      <c r="BC69" s="40"/>
      <c r="BG69" s="40"/>
      <c r="BH69" s="49"/>
      <c r="BI69" s="51"/>
      <c r="BJ69" s="51"/>
      <c r="BK69" s="51"/>
      <c r="BL69" s="51"/>
      <c r="BM69" s="51"/>
    </row>
    <row r="70" spans="1:65" x14ac:dyDescent="0.25">
      <c r="A70" s="60"/>
      <c r="B70" s="40"/>
      <c r="C70" s="40"/>
      <c r="D70" s="40"/>
      <c r="E70" s="40"/>
      <c r="F70" s="40"/>
      <c r="G70" s="40"/>
      <c r="H70" s="40"/>
      <c r="I70" s="40"/>
      <c r="P70">
        <f t="shared" si="0"/>
        <v>0</v>
      </c>
      <c r="Q70">
        <f t="shared" si="1"/>
        <v>0</v>
      </c>
      <c r="S70" s="6" t="e">
        <f>LARGE(D69:D74,1)</f>
        <v>#NUM!</v>
      </c>
      <c r="U70" t="e">
        <f>IF(S70=D69,(LARGE(P69:Q69,1)),(IF(S70=D70,(LARGE(P70:Q70,1)),(IF(S70=D71,(LARGE(P71:Q71,1)),(IF(S70=D72,(LARGE(P72:Q72,1)),(IF(S70=D73,(LARGE(P73:Q73,1)),(IF(S70=D74,(LARGE(P74:Q74,1)))))))))))))</f>
        <v>#NUM!</v>
      </c>
      <c r="Y70" s="36" t="e">
        <f t="shared" ref="Y70" si="96">SQRT((S70/$U$2)^2)</f>
        <v>#NUM!</v>
      </c>
      <c r="Z70" s="19"/>
      <c r="AA70" s="19"/>
      <c r="AB70" s="19" t="e">
        <f t="shared" ref="AB70:AB72" si="97">SQRT(Y70)</f>
        <v>#NUM!</v>
      </c>
      <c r="AC70" s="19"/>
      <c r="AE70" s="19"/>
      <c r="AF70" s="20" t="e">
        <f t="shared" ref="AF70:AF72" si="98">AB70+0.05</f>
        <v>#NUM!</v>
      </c>
      <c r="AG70" s="19"/>
      <c r="AI70" s="19"/>
      <c r="AJ70" s="28" t="e">
        <f t="shared" ref="AJ70:AJ72" si="99">IF(AF70&lt;=1.5,1.5,(IF(AF70&lt;=2,2,(IF(AF70&lt;=2.5,2.5,(IF(AF70&lt;=3,3,(IF(AF70&lt;=3.5,3.5,(IF(AF70&lt;=4,4,(IF(AF70&lt;=4.5,4.5,(IF(AF70&lt;=5,5,"Too f*cking big!")))))))))))))))</f>
        <v>#NUM!</v>
      </c>
      <c r="AK70" s="19"/>
      <c r="AM70" s="19"/>
      <c r="AN70" s="19" t="e">
        <f t="shared" ref="AN70:AN72" si="100">IF(ABS(U70)&gt;($U$3*AJ70),"Yes","No")</f>
        <v>#NUM!</v>
      </c>
      <c r="AR70" s="19" t="e">
        <f t="shared" si="19"/>
        <v>#NUM!</v>
      </c>
      <c r="AU70" t="e">
        <f t="shared" ref="AU70:AU72" si="101">IF(AR70="Not Applicable",S70/(AJ70^2),(S70/(AJ70^2))+AR70)</f>
        <v>#NUM!</v>
      </c>
      <c r="BA70" s="40"/>
      <c r="BB70" s="40"/>
      <c r="BC70" s="40"/>
      <c r="BG70" s="26" t="e">
        <f>IF(AJ70&gt;4,"Re-check foundation size…",IF(AU70&lt;$U$2,"Pass!","Fail!"))</f>
        <v>#NUM!</v>
      </c>
      <c r="BH70" s="49"/>
      <c r="BI70" s="51"/>
      <c r="BJ70" s="51"/>
      <c r="BK70" s="51"/>
      <c r="BL70" s="51"/>
      <c r="BM70" s="51"/>
    </row>
    <row r="71" spans="1:65" ht="15.75" x14ac:dyDescent="0.25">
      <c r="A71" s="60"/>
      <c r="B71" s="40"/>
      <c r="C71" s="40"/>
      <c r="D71" s="40"/>
      <c r="E71" s="40"/>
      <c r="F71" s="40"/>
      <c r="G71" s="40"/>
      <c r="H71" s="40"/>
      <c r="I71" s="40"/>
      <c r="P71">
        <f t="shared" si="0"/>
        <v>0</v>
      </c>
      <c r="Q71">
        <f t="shared" si="1"/>
        <v>0</v>
      </c>
      <c r="S71" s="6">
        <f>IF(U71=P69,D69,(IF(U71=P70,D70,(IF(U71=P71,D71,(IF(U71=P72,D72,(IF(U71=P73,D73,(IF(U71=P74,D74)))))))))))</f>
        <v>0</v>
      </c>
      <c r="U71">
        <f t="shared" ref="U71" si="102">LARGE((P69:P74),1)</f>
        <v>0</v>
      </c>
      <c r="Y71" s="36">
        <f t="shared" si="3"/>
        <v>0</v>
      </c>
      <c r="Z71" s="19"/>
      <c r="AA71" s="19"/>
      <c r="AB71" s="19">
        <f t="shared" si="97"/>
        <v>0</v>
      </c>
      <c r="AC71" s="19"/>
      <c r="AE71" s="19"/>
      <c r="AF71" s="20">
        <f t="shared" si="98"/>
        <v>0.05</v>
      </c>
      <c r="AG71" s="19"/>
      <c r="AI71" s="19"/>
      <c r="AJ71" s="28">
        <f t="shared" si="99"/>
        <v>1.5</v>
      </c>
      <c r="AK71" s="19"/>
      <c r="AM71" s="19"/>
      <c r="AN71" s="19" t="str">
        <f t="shared" si="100"/>
        <v>No</v>
      </c>
      <c r="AR71" s="19" t="str">
        <f t="shared" si="19"/>
        <v>Not Applicable</v>
      </c>
      <c r="AU71">
        <f t="shared" si="101"/>
        <v>0</v>
      </c>
      <c r="AY71" s="34">
        <f>B69</f>
        <v>0</v>
      </c>
      <c r="AZ71" s="35" t="s">
        <v>87</v>
      </c>
      <c r="BA71" s="56" t="str">
        <f t="shared" ref="BA71" si="103">IF(S71=0,"No data…",IF(ISNUMBER(AJ70)=FALSE,"Too big!",IF(ISNUMBER(AJ71)=FALSE,"Too big!",IF(ISNUMBER(AJ72)=FALSE,"Too big!",LARGE(AJ70:AJ72,1)))))</f>
        <v>No data…</v>
      </c>
      <c r="BB71" s="56" t="s">
        <v>85</v>
      </c>
      <c r="BC71" s="57" t="str">
        <f t="shared" ref="BC71" si="104">IF(U71=0,"No data…",IF(ISNUMBER(AJ70)=FALSE,"Too big!",IF(ISNUMBER(AJ71)=FALSE,"Too big!",IF(ISNUMBER(AJ72)=FALSE,"Too big!",LARGE(AJ70:AJ72,1)))))</f>
        <v>No data…</v>
      </c>
      <c r="BD71" s="35" t="s">
        <v>86</v>
      </c>
      <c r="BG71" s="26" t="str">
        <f>IF(AJ71&gt;4,"Re-check foundation size…",IF(AU71&lt;$U$2,"Pass!","Fail!"))</f>
        <v>Pass!</v>
      </c>
      <c r="BH71" s="49"/>
      <c r="BI71" s="51" t="str">
        <f t="shared" ref="BI71" si="105">IF(D69&lt;0,"Warning! Uplift.",(IF(D70&lt;0,"Warning! Uplift.",(IF(D71&lt;0,"Warning! Uplift.",(IF(D72&lt;0,"Warning! Uplift.",(IF(D73&lt;0,"Warning! Uplift.",(IF(D74&lt;0,"Warning! Uplift.","/")))))))))))</f>
        <v>/</v>
      </c>
      <c r="BJ71" s="51"/>
      <c r="BK71" s="51"/>
      <c r="BL71" s="51" t="e">
        <f t="shared" ref="BL71" si="106">IF(U70&gt;$BT$23,"Warning! High shear.",(IF(U71&gt;$BT$23,"Warning! High shear.",(IF(U72&gt;$BT$23,"Warning! High Shear.","/")))))</f>
        <v>#NUM!</v>
      </c>
      <c r="BM71" s="51"/>
    </row>
    <row r="72" spans="1:65" x14ac:dyDescent="0.25">
      <c r="A72" s="60"/>
      <c r="B72" s="40"/>
      <c r="C72" s="40"/>
      <c r="D72" s="40"/>
      <c r="E72" s="40"/>
      <c r="F72" s="40"/>
      <c r="G72" s="40"/>
      <c r="H72" s="40"/>
      <c r="I72" s="40"/>
      <c r="P72">
        <f t="shared" si="0"/>
        <v>0</v>
      </c>
      <c r="Q72">
        <f t="shared" si="1"/>
        <v>0</v>
      </c>
      <c r="S72" s="6">
        <f>IF(U72=Q69,D69,(IF(U72=Q70,D70,(IF(U72=Q71,D71,(IF(U72=Q72,D72,(IF(U72=Q73,D73,(IF(U72=Q74,D74)))))))))))</f>
        <v>0</v>
      </c>
      <c r="U72">
        <f t="shared" ref="U72" si="107">LARGE((Q69:Q74),1)</f>
        <v>0</v>
      </c>
      <c r="Y72" s="36">
        <f t="shared" si="3"/>
        <v>0</v>
      </c>
      <c r="Z72" s="19"/>
      <c r="AA72" s="19"/>
      <c r="AB72" s="19">
        <f t="shared" si="97"/>
        <v>0</v>
      </c>
      <c r="AC72" s="19"/>
      <c r="AE72" s="19"/>
      <c r="AF72" s="20">
        <f t="shared" si="98"/>
        <v>0.05</v>
      </c>
      <c r="AG72" s="19"/>
      <c r="AI72" s="19"/>
      <c r="AJ72" s="28">
        <f t="shared" si="99"/>
        <v>1.5</v>
      </c>
      <c r="AK72" s="19"/>
      <c r="AM72" s="19"/>
      <c r="AN72" s="19" t="str">
        <f t="shared" si="100"/>
        <v>No</v>
      </c>
      <c r="AR72" s="19" t="str">
        <f t="shared" si="19"/>
        <v>Not Applicable</v>
      </c>
      <c r="AU72">
        <f t="shared" si="101"/>
        <v>0</v>
      </c>
      <c r="BA72" s="40"/>
      <c r="BB72" s="40"/>
      <c r="BC72" s="40"/>
      <c r="BG72" s="26" t="str">
        <f>IF(AJ72&gt;4,"Re-check foundation size…",IF(AU72&lt;$U$2,"Pass!","Fail!"))</f>
        <v>Pass!</v>
      </c>
      <c r="BH72" s="49"/>
      <c r="BI72" s="51"/>
      <c r="BJ72" s="51"/>
      <c r="BK72" s="51"/>
      <c r="BL72" s="51"/>
      <c r="BM72" s="51"/>
    </row>
    <row r="73" spans="1:65" x14ac:dyDescent="0.25">
      <c r="A73" s="60"/>
      <c r="B73" s="40"/>
      <c r="C73" s="40"/>
      <c r="D73" s="40"/>
      <c r="E73" s="40"/>
      <c r="F73" s="40"/>
      <c r="G73" s="40"/>
      <c r="H73" s="40"/>
      <c r="I73" s="40"/>
      <c r="P73">
        <f t="shared" ref="P73:P136" si="108">ABS(E73)</f>
        <v>0</v>
      </c>
      <c r="Q73">
        <f t="shared" ref="Q73:Q136" si="109">ABS(F73)</f>
        <v>0</v>
      </c>
      <c r="S73" s="6"/>
      <c r="Y73" s="40"/>
      <c r="AJ73" s="40"/>
      <c r="AR73" s="40"/>
      <c r="BA73" s="40"/>
      <c r="BB73" s="40"/>
      <c r="BC73" s="40"/>
      <c r="BG73" s="40"/>
      <c r="BH73" s="49"/>
      <c r="BI73" s="51"/>
      <c r="BJ73" s="51"/>
      <c r="BK73" s="51"/>
      <c r="BL73" s="51"/>
      <c r="BM73" s="51"/>
    </row>
    <row r="74" spans="1:65" x14ac:dyDescent="0.25">
      <c r="A74" s="61"/>
      <c r="B74" s="40"/>
      <c r="C74" s="40"/>
      <c r="D74" s="40"/>
      <c r="E74" s="40"/>
      <c r="F74" s="40"/>
      <c r="G74" s="40"/>
      <c r="H74" s="40"/>
      <c r="I74" s="40"/>
      <c r="P74">
        <f t="shared" si="108"/>
        <v>0</v>
      </c>
      <c r="Q74">
        <f t="shared" si="109"/>
        <v>0</v>
      </c>
      <c r="S74" s="6"/>
      <c r="Y74" s="40"/>
      <c r="AJ74" s="40"/>
      <c r="AR74" s="40"/>
      <c r="BA74" s="40"/>
      <c r="BB74" s="40"/>
      <c r="BC74" s="40"/>
      <c r="BG74" s="40"/>
      <c r="BH74" s="49"/>
      <c r="BI74" s="51"/>
      <c r="BJ74" s="51"/>
      <c r="BK74" s="51"/>
      <c r="BL74" s="51"/>
      <c r="BM74" s="51"/>
    </row>
    <row r="75" spans="1:65" x14ac:dyDescent="0.25">
      <c r="A75" s="59" t="s">
        <v>108</v>
      </c>
      <c r="B75" s="40"/>
      <c r="C75" s="40"/>
      <c r="D75" s="40"/>
      <c r="E75" s="40"/>
      <c r="F75" s="40"/>
      <c r="G75" s="40"/>
      <c r="H75" s="40"/>
      <c r="I75" s="40"/>
      <c r="P75">
        <f t="shared" si="108"/>
        <v>0</v>
      </c>
      <c r="Q75">
        <f t="shared" si="109"/>
        <v>0</v>
      </c>
      <c r="S75" s="6"/>
      <c r="Y75" s="40"/>
      <c r="AJ75" s="40"/>
      <c r="AR75" s="40"/>
      <c r="BA75" s="40"/>
      <c r="BB75" s="40"/>
      <c r="BC75" s="40"/>
      <c r="BG75" s="40"/>
      <c r="BH75" s="49"/>
      <c r="BI75" s="51"/>
      <c r="BJ75" s="51"/>
      <c r="BK75" s="51"/>
      <c r="BL75" s="51"/>
      <c r="BM75" s="51"/>
    </row>
    <row r="76" spans="1:65" x14ac:dyDescent="0.25">
      <c r="A76" s="60"/>
      <c r="B76" s="40"/>
      <c r="C76" s="40"/>
      <c r="D76" s="40"/>
      <c r="E76" s="40"/>
      <c r="F76" s="40"/>
      <c r="G76" s="40"/>
      <c r="H76" s="40"/>
      <c r="I76" s="40"/>
      <c r="P76">
        <f t="shared" si="108"/>
        <v>0</v>
      </c>
      <c r="Q76">
        <f t="shared" si="109"/>
        <v>0</v>
      </c>
      <c r="S76" s="6" t="e">
        <f>LARGE(D75:D80,1)</f>
        <v>#NUM!</v>
      </c>
      <c r="U76" t="e">
        <f>IF(S76=D75,(LARGE(P75:Q75,1)),(IF(S76=D76,(LARGE(P76:Q76,1)),(IF(S76=D77,(LARGE(P77:Q77,1)),(IF(S76=D78,(LARGE(P78:Q78,1)),(IF(S76=D79,(LARGE(P79:Q79,1)),(IF(S76=D80,(LARGE(P80:Q80,1)))))))))))))</f>
        <v>#NUM!</v>
      </c>
      <c r="Y76" s="36" t="e">
        <f t="shared" ref="Y76" si="110">SQRT((S76/$U$2)^2)</f>
        <v>#NUM!</v>
      </c>
      <c r="Z76" s="19"/>
      <c r="AA76" s="19"/>
      <c r="AB76" s="19" t="e">
        <f t="shared" ref="AB76:AB78" si="111">SQRT(Y76)</f>
        <v>#NUM!</v>
      </c>
      <c r="AC76" s="19"/>
      <c r="AE76" s="19"/>
      <c r="AF76" s="20" t="e">
        <f t="shared" ref="AF76:AF78" si="112">AB76+0.05</f>
        <v>#NUM!</v>
      </c>
      <c r="AG76" s="19"/>
      <c r="AI76" s="19"/>
      <c r="AJ76" s="28" t="e">
        <f t="shared" ref="AJ76:AJ78" si="113">IF(AF76&lt;=1.5,1.5,(IF(AF76&lt;=2,2,(IF(AF76&lt;=2.5,2.5,(IF(AF76&lt;=3,3,(IF(AF76&lt;=3.5,3.5,(IF(AF76&lt;=4,4,(IF(AF76&lt;=4.5,4.5,(IF(AF76&lt;=5,5,"Too f*cking big!")))))))))))))))</f>
        <v>#NUM!</v>
      </c>
      <c r="AK76" s="19"/>
      <c r="AM76" s="19"/>
      <c r="AN76" s="19" t="e">
        <f t="shared" ref="AN76:AN78" si="114">IF(ABS(U76)&gt;($U$3*AJ76),"Yes","No")</f>
        <v>#NUM!</v>
      </c>
      <c r="AR76" s="19" t="e">
        <f t="shared" si="19"/>
        <v>#NUM!</v>
      </c>
      <c r="AU76" t="e">
        <f t="shared" ref="AU76:AU78" si="115">IF(AR76="Not Applicable",S76/(AJ76^2),(S76/(AJ76^2))+AR76)</f>
        <v>#NUM!</v>
      </c>
      <c r="BA76" s="40"/>
      <c r="BB76" s="40"/>
      <c r="BC76" s="40"/>
      <c r="BG76" s="26" t="e">
        <f>IF(AJ76&gt;4,"Re-check foundation size…",IF(AU76&lt;$U$2,"Pass!","Fail!"))</f>
        <v>#NUM!</v>
      </c>
      <c r="BH76" s="49"/>
      <c r="BI76" s="51"/>
      <c r="BJ76" s="51"/>
      <c r="BK76" s="51"/>
      <c r="BL76" s="51"/>
      <c r="BM76" s="51"/>
    </row>
    <row r="77" spans="1:65" ht="15.75" x14ac:dyDescent="0.25">
      <c r="A77" s="60"/>
      <c r="B77" s="40"/>
      <c r="C77" s="40"/>
      <c r="D77" s="40"/>
      <c r="E77" s="40"/>
      <c r="F77" s="40"/>
      <c r="G77" s="40"/>
      <c r="H77" s="40"/>
      <c r="I77" s="40"/>
      <c r="P77">
        <f t="shared" si="108"/>
        <v>0</v>
      </c>
      <c r="Q77">
        <f t="shared" si="109"/>
        <v>0</v>
      </c>
      <c r="S77" s="6">
        <f>IF(U77=P75,D75,(IF(U77=P76,D76,(IF(U77=P77,D77,(IF(U77=P78,D78,(IF(U77=P79,D79,(IF(U77=P80,D80)))))))))))</f>
        <v>0</v>
      </c>
      <c r="U77">
        <f t="shared" ref="U77" si="116">LARGE((P75:P80),1)</f>
        <v>0</v>
      </c>
      <c r="Y77" s="36">
        <f t="shared" si="3"/>
        <v>0</v>
      </c>
      <c r="Z77" s="19"/>
      <c r="AA77" s="19"/>
      <c r="AB77" s="19">
        <f t="shared" si="111"/>
        <v>0</v>
      </c>
      <c r="AC77" s="19"/>
      <c r="AE77" s="19"/>
      <c r="AF77" s="20">
        <f t="shared" si="112"/>
        <v>0.05</v>
      </c>
      <c r="AG77" s="19"/>
      <c r="AI77" s="19"/>
      <c r="AJ77" s="28">
        <f t="shared" si="113"/>
        <v>1.5</v>
      </c>
      <c r="AK77" s="19"/>
      <c r="AM77" s="19"/>
      <c r="AN77" s="19" t="str">
        <f t="shared" si="114"/>
        <v>No</v>
      </c>
      <c r="AR77" s="19" t="str">
        <f t="shared" si="19"/>
        <v>Not Applicable</v>
      </c>
      <c r="AU77">
        <f t="shared" si="115"/>
        <v>0</v>
      </c>
      <c r="AY77" s="34">
        <f>B75</f>
        <v>0</v>
      </c>
      <c r="AZ77" s="35" t="s">
        <v>87</v>
      </c>
      <c r="BA77" s="56" t="str">
        <f t="shared" ref="BA77" si="117">IF(S77=0,"No data…",IF(ISNUMBER(AJ76)=FALSE,"Too big!",IF(ISNUMBER(AJ77)=FALSE,"Too big!",IF(ISNUMBER(AJ78)=FALSE,"Too big!",LARGE(AJ76:AJ78,1)))))</f>
        <v>No data…</v>
      </c>
      <c r="BB77" s="56" t="s">
        <v>85</v>
      </c>
      <c r="BC77" s="57" t="str">
        <f t="shared" ref="BC77" si="118">IF(U77=0,"No data…",IF(ISNUMBER(AJ76)=FALSE,"Too big!",IF(ISNUMBER(AJ77)=FALSE,"Too big!",IF(ISNUMBER(AJ78)=FALSE,"Too big!",LARGE(AJ76:AJ78,1)))))</f>
        <v>No data…</v>
      </c>
      <c r="BD77" s="35" t="s">
        <v>86</v>
      </c>
      <c r="BG77" s="26" t="str">
        <f>IF(AJ77&gt;4,"Re-check foundation size…",IF(AU77&lt;$U$2,"Pass!","Fail!"))</f>
        <v>Pass!</v>
      </c>
      <c r="BH77" s="49"/>
      <c r="BI77" s="51" t="str">
        <f t="shared" ref="BI77" si="119">IF(D75&lt;0,"Warning! Uplift.",(IF(D76&lt;0,"Warning! Uplift.",(IF(D77&lt;0,"Warning! Uplift.",(IF(D78&lt;0,"Warning! Uplift.",(IF(D79&lt;0,"Warning! Uplift.",(IF(D80&lt;0,"Warning! Uplift.","/")))))))))))</f>
        <v>/</v>
      </c>
      <c r="BJ77" s="51"/>
      <c r="BK77" s="51"/>
      <c r="BL77" s="51" t="e">
        <f t="shared" ref="BL77" si="120">IF(U76&gt;$BT$23,"Warning! High shear.",(IF(U77&gt;$BT$23,"Warning! High shear.",(IF(U78&gt;$BT$23,"Warning! High Shear.","/")))))</f>
        <v>#NUM!</v>
      </c>
      <c r="BM77" s="51"/>
    </row>
    <row r="78" spans="1:65" x14ac:dyDescent="0.25">
      <c r="A78" s="60"/>
      <c r="B78" s="40"/>
      <c r="C78" s="40"/>
      <c r="D78" s="40"/>
      <c r="E78" s="40"/>
      <c r="F78" s="40"/>
      <c r="G78" s="40"/>
      <c r="H78" s="40"/>
      <c r="I78" s="40"/>
      <c r="P78">
        <f t="shared" si="108"/>
        <v>0</v>
      </c>
      <c r="Q78">
        <f t="shared" si="109"/>
        <v>0</v>
      </c>
      <c r="S78" s="6">
        <f>IF(U78=Q75,D75,(IF(U78=Q76,D76,(IF(U78=Q77,D77,(IF(U78=Q78,D78,(IF(U78=Q79,D79,(IF(U78=Q80,D80)))))))))))</f>
        <v>0</v>
      </c>
      <c r="U78">
        <f t="shared" ref="U78" si="121">LARGE((Q75:Q80),1)</f>
        <v>0</v>
      </c>
      <c r="Y78" s="36">
        <f t="shared" si="3"/>
        <v>0</v>
      </c>
      <c r="Z78" s="19"/>
      <c r="AA78" s="19"/>
      <c r="AB78" s="19">
        <f t="shared" si="111"/>
        <v>0</v>
      </c>
      <c r="AC78" s="19"/>
      <c r="AE78" s="19"/>
      <c r="AF78" s="20">
        <f t="shared" si="112"/>
        <v>0.05</v>
      </c>
      <c r="AG78" s="19"/>
      <c r="AI78" s="19"/>
      <c r="AJ78" s="28">
        <f t="shared" si="113"/>
        <v>1.5</v>
      </c>
      <c r="AK78" s="19"/>
      <c r="AM78" s="19"/>
      <c r="AN78" s="19" t="str">
        <f t="shared" si="114"/>
        <v>No</v>
      </c>
      <c r="AR78" s="19" t="str">
        <f t="shared" si="19"/>
        <v>Not Applicable</v>
      </c>
      <c r="AU78">
        <f t="shared" si="115"/>
        <v>0</v>
      </c>
      <c r="BA78" s="40"/>
      <c r="BB78" s="40"/>
      <c r="BC78" s="40"/>
      <c r="BG78" s="26" t="str">
        <f>IF(AJ78&gt;4,"Re-check foundation size…",IF(AU78&lt;$U$2,"Pass!","Fail!"))</f>
        <v>Pass!</v>
      </c>
      <c r="BH78" s="49"/>
      <c r="BI78" s="51"/>
      <c r="BJ78" s="51"/>
      <c r="BK78" s="51"/>
      <c r="BL78" s="51"/>
      <c r="BM78" s="51"/>
    </row>
    <row r="79" spans="1:65" x14ac:dyDescent="0.25">
      <c r="A79" s="60"/>
      <c r="B79" s="40"/>
      <c r="C79" s="40"/>
      <c r="D79" s="40"/>
      <c r="E79" s="40"/>
      <c r="F79" s="40"/>
      <c r="G79" s="40"/>
      <c r="H79" s="40"/>
      <c r="I79" s="40"/>
      <c r="P79">
        <f t="shared" si="108"/>
        <v>0</v>
      </c>
      <c r="Q79">
        <f t="shared" si="109"/>
        <v>0</v>
      </c>
      <c r="S79" s="6"/>
      <c r="Y79" s="40"/>
      <c r="AJ79" s="40"/>
      <c r="AR79" s="40"/>
      <c r="BA79" s="40"/>
      <c r="BB79" s="40"/>
      <c r="BC79" s="40"/>
      <c r="BG79" s="40"/>
      <c r="BH79" s="49"/>
      <c r="BI79" s="51"/>
      <c r="BJ79" s="51"/>
      <c r="BK79" s="51"/>
      <c r="BL79" s="51"/>
      <c r="BM79" s="51"/>
    </row>
    <row r="80" spans="1:65" x14ac:dyDescent="0.25">
      <c r="A80" s="61"/>
      <c r="B80" s="40"/>
      <c r="C80" s="40"/>
      <c r="D80" s="40"/>
      <c r="E80" s="40"/>
      <c r="F80" s="40"/>
      <c r="G80" s="40"/>
      <c r="H80" s="40"/>
      <c r="I80" s="40"/>
      <c r="P80">
        <f t="shared" si="108"/>
        <v>0</v>
      </c>
      <c r="Q80">
        <f t="shared" si="109"/>
        <v>0</v>
      </c>
      <c r="S80" s="6"/>
      <c r="Y80" s="40"/>
      <c r="AJ80" s="40"/>
      <c r="AR80" s="40"/>
      <c r="BA80" s="40"/>
      <c r="BB80" s="40"/>
      <c r="BC80" s="40"/>
      <c r="BG80" s="40"/>
      <c r="BH80" s="49"/>
      <c r="BI80" s="51"/>
      <c r="BJ80" s="51"/>
      <c r="BK80" s="51"/>
      <c r="BL80" s="51"/>
      <c r="BM80" s="51"/>
    </row>
    <row r="81" spans="1:65" x14ac:dyDescent="0.25">
      <c r="A81" s="59" t="s">
        <v>109</v>
      </c>
      <c r="B81" s="40"/>
      <c r="C81" s="40"/>
      <c r="D81" s="40"/>
      <c r="E81" s="40"/>
      <c r="F81" s="40"/>
      <c r="G81" s="40"/>
      <c r="H81" s="40"/>
      <c r="I81" s="40"/>
      <c r="P81">
        <f t="shared" si="108"/>
        <v>0</v>
      </c>
      <c r="Q81">
        <f t="shared" si="109"/>
        <v>0</v>
      </c>
      <c r="Y81" s="40"/>
      <c r="AJ81" s="40"/>
      <c r="AR81" s="40"/>
      <c r="BA81" s="40"/>
      <c r="BB81" s="40"/>
      <c r="BC81" s="40"/>
      <c r="BG81" s="40"/>
      <c r="BH81" s="49"/>
      <c r="BI81" s="51"/>
      <c r="BJ81" s="51"/>
      <c r="BK81" s="51"/>
      <c r="BL81" s="51"/>
      <c r="BM81" s="51"/>
    </row>
    <row r="82" spans="1:65" x14ac:dyDescent="0.25">
      <c r="A82" s="60"/>
      <c r="B82" s="40"/>
      <c r="C82" s="40"/>
      <c r="D82" s="40"/>
      <c r="E82" s="40"/>
      <c r="F82" s="40"/>
      <c r="G82" s="40"/>
      <c r="H82" s="40"/>
      <c r="I82" s="40"/>
      <c r="P82">
        <f t="shared" si="108"/>
        <v>0</v>
      </c>
      <c r="Q82">
        <f t="shared" si="109"/>
        <v>0</v>
      </c>
      <c r="S82" s="6" t="e">
        <f>LARGE(D81:D86,1)</f>
        <v>#NUM!</v>
      </c>
      <c r="U82" t="e">
        <f>IF(S82=D81,(LARGE(P81:Q81,1)),(IF(S82=D82,(LARGE(P82:Q82,1)),(IF(S82=D83,(LARGE(P83:Q83,1)),(IF(S82=D84,(LARGE(P84:Q84,1)),(IF(S82=D85,(LARGE(P85:Q85,1)),(IF(S82=D86,(LARGE(P86:Q86,1)))))))))))))</f>
        <v>#NUM!</v>
      </c>
      <c r="Y82" s="36" t="e">
        <f t="shared" ref="Y82:Y144" si="122">SQRT((S82/$U$2)^2)</f>
        <v>#NUM!</v>
      </c>
      <c r="Z82" s="19"/>
      <c r="AA82" s="19"/>
      <c r="AB82" s="19" t="e">
        <f t="shared" ref="AB82:AB84" si="123">SQRT(Y82)</f>
        <v>#NUM!</v>
      </c>
      <c r="AC82" s="19"/>
      <c r="AE82" s="19"/>
      <c r="AF82" s="20" t="e">
        <f t="shared" ref="AF82:AF84" si="124">AB82+0.05</f>
        <v>#NUM!</v>
      </c>
      <c r="AG82" s="19"/>
      <c r="AI82" s="19"/>
      <c r="AJ82" s="28" t="e">
        <f t="shared" ref="AJ82:AJ84" si="125">IF(AF82&lt;=1.5,1.5,(IF(AF82&lt;=2,2,(IF(AF82&lt;=2.5,2.5,(IF(AF82&lt;=3,3,(IF(AF82&lt;=3.5,3.5,(IF(AF82&lt;=4,4,(IF(AF82&lt;=4.5,4.5,(IF(AF82&lt;=5,5,"Too f*cking big!")))))))))))))))</f>
        <v>#NUM!</v>
      </c>
      <c r="AK82" s="19"/>
      <c r="AM82" s="19"/>
      <c r="AN82" s="19" t="e">
        <f t="shared" ref="AN82:AN84" si="126">IF(ABS(U82)&gt;($U$3*AJ82),"Yes","No")</f>
        <v>#NUM!</v>
      </c>
      <c r="AR82" s="19" t="e">
        <f t="shared" si="19"/>
        <v>#NUM!</v>
      </c>
      <c r="AU82" t="e">
        <f t="shared" ref="AU82:AU84" si="127">IF(AR82="Not Applicable",S82/(AJ82^2),(S82/(AJ82^2))+AR82)</f>
        <v>#NUM!</v>
      </c>
      <c r="BA82" s="40"/>
      <c r="BB82" s="40"/>
      <c r="BC82" s="40"/>
      <c r="BG82" s="26" t="e">
        <f>IF(AJ82&gt;4,"Re-check foundation size…",IF(AU82&lt;$U$2,"Pass!","Fail!"))</f>
        <v>#NUM!</v>
      </c>
      <c r="BH82" s="49"/>
      <c r="BI82" s="51"/>
      <c r="BJ82" s="51"/>
      <c r="BK82" s="51"/>
      <c r="BL82" s="51"/>
      <c r="BM82" s="51"/>
    </row>
    <row r="83" spans="1:65" ht="15.75" x14ac:dyDescent="0.25">
      <c r="A83" s="60"/>
      <c r="B83" s="40"/>
      <c r="C83" s="40"/>
      <c r="D83" s="40"/>
      <c r="E83" s="40"/>
      <c r="F83" s="40"/>
      <c r="G83" s="40"/>
      <c r="H83" s="40"/>
      <c r="I83" s="40"/>
      <c r="P83">
        <f t="shared" si="108"/>
        <v>0</v>
      </c>
      <c r="Q83">
        <f t="shared" si="109"/>
        <v>0</v>
      </c>
      <c r="S83" s="6">
        <f>IF(U83=P81,D81,(IF(U83=P82,D82,(IF(U83=P83,D83,(IF(U83=P84,D84,(IF(U83=P85,D85,(IF(U83=P86,D86)))))))))))</f>
        <v>0</v>
      </c>
      <c r="U83">
        <f t="shared" ref="U83" si="128">LARGE((P81:P86),1)</f>
        <v>0</v>
      </c>
      <c r="Y83" s="36">
        <f t="shared" si="122"/>
        <v>0</v>
      </c>
      <c r="Z83" s="19"/>
      <c r="AA83" s="19"/>
      <c r="AB83" s="19">
        <f t="shared" si="123"/>
        <v>0</v>
      </c>
      <c r="AC83" s="19"/>
      <c r="AE83" s="19"/>
      <c r="AF83" s="20">
        <f t="shared" si="124"/>
        <v>0.05</v>
      </c>
      <c r="AG83" s="19"/>
      <c r="AI83" s="19"/>
      <c r="AJ83" s="28">
        <f t="shared" si="125"/>
        <v>1.5</v>
      </c>
      <c r="AK83" s="19"/>
      <c r="AM83" s="19"/>
      <c r="AN83" s="19" t="str">
        <f t="shared" si="126"/>
        <v>No</v>
      </c>
      <c r="AR83" s="19" t="str">
        <f t="shared" si="19"/>
        <v>Not Applicable</v>
      </c>
      <c r="AU83">
        <f t="shared" si="127"/>
        <v>0</v>
      </c>
      <c r="AY83" s="34">
        <f>B81</f>
        <v>0</v>
      </c>
      <c r="AZ83" s="35" t="s">
        <v>87</v>
      </c>
      <c r="BA83" s="56" t="str">
        <f t="shared" ref="BA83" si="129">IF(S83=0,"No data…",IF(ISNUMBER(AJ82)=FALSE,"Too big!",IF(ISNUMBER(AJ83)=FALSE,"Too big!",IF(ISNUMBER(AJ84)=FALSE,"Too big!",LARGE(AJ82:AJ84,1)))))</f>
        <v>No data…</v>
      </c>
      <c r="BB83" s="56" t="s">
        <v>85</v>
      </c>
      <c r="BC83" s="57" t="str">
        <f t="shared" ref="BC83" si="130">IF(U83=0,"No data…",IF(ISNUMBER(AJ82)=FALSE,"Too big!",IF(ISNUMBER(AJ83)=FALSE,"Too big!",IF(ISNUMBER(AJ84)=FALSE,"Too big!",LARGE(AJ82:AJ84,1)))))</f>
        <v>No data…</v>
      </c>
      <c r="BD83" s="35" t="s">
        <v>86</v>
      </c>
      <c r="BG83" s="26" t="str">
        <f>IF(AJ83&gt;4,"Re-check foundation size…",IF(AU83&lt;$U$2,"Pass!","Fail!"))</f>
        <v>Pass!</v>
      </c>
      <c r="BH83" s="49"/>
      <c r="BI83" s="51" t="str">
        <f t="shared" ref="BI83" si="131">IF(D81&lt;0,"Warning! Uplift.",(IF(D82&lt;0,"Warning! Uplift.",(IF(D83&lt;0,"Warning! Uplift.",(IF(D84&lt;0,"Warning! Uplift.",(IF(D85&lt;0,"Warning! Uplift.",(IF(D86&lt;0,"Warning! Uplift.","/")))))))))))</f>
        <v>/</v>
      </c>
      <c r="BJ83" s="51"/>
      <c r="BK83" s="51"/>
      <c r="BL83" s="51" t="e">
        <f t="shared" ref="BL83" si="132">IF(U82&gt;$BT$23,"Warning! High shear.",(IF(U83&gt;$BT$23,"Warning! High shear.",(IF(U84&gt;$BT$23,"Warning! High Shear.","/")))))</f>
        <v>#NUM!</v>
      </c>
      <c r="BM83" s="51"/>
    </row>
    <row r="84" spans="1:65" x14ac:dyDescent="0.25">
      <c r="A84" s="60"/>
      <c r="B84" s="40"/>
      <c r="C84" s="40"/>
      <c r="D84" s="40"/>
      <c r="E84" s="40"/>
      <c r="F84" s="40"/>
      <c r="G84" s="40"/>
      <c r="H84" s="40"/>
      <c r="I84" s="40"/>
      <c r="P84">
        <f t="shared" si="108"/>
        <v>0</v>
      </c>
      <c r="Q84">
        <f t="shared" si="109"/>
        <v>0</v>
      </c>
      <c r="S84" s="6">
        <f>IF(U84=Q81,D81,(IF(U84=Q82,D82,(IF(U84=Q83,D83,(IF(U84=Q84,D84,(IF(U84=Q85,D85,(IF(U84=Q86,D86)))))))))))</f>
        <v>0</v>
      </c>
      <c r="U84">
        <f t="shared" ref="U84" si="133">LARGE((Q81:Q86),1)</f>
        <v>0</v>
      </c>
      <c r="Y84" s="36">
        <f t="shared" si="122"/>
        <v>0</v>
      </c>
      <c r="Z84" s="19"/>
      <c r="AA84" s="19"/>
      <c r="AB84" s="19">
        <f t="shared" si="123"/>
        <v>0</v>
      </c>
      <c r="AC84" s="19"/>
      <c r="AE84" s="19"/>
      <c r="AF84" s="20">
        <f t="shared" si="124"/>
        <v>0.05</v>
      </c>
      <c r="AG84" s="19"/>
      <c r="AI84" s="19"/>
      <c r="AJ84" s="28">
        <f t="shared" si="125"/>
        <v>1.5</v>
      </c>
      <c r="AK84" s="19"/>
      <c r="AM84" s="19"/>
      <c r="AN84" s="19" t="str">
        <f t="shared" si="126"/>
        <v>No</v>
      </c>
      <c r="AR84" s="19" t="str">
        <f t="shared" si="19"/>
        <v>Not Applicable</v>
      </c>
      <c r="AU84">
        <f t="shared" si="127"/>
        <v>0</v>
      </c>
      <c r="BA84" s="40"/>
      <c r="BB84" s="40"/>
      <c r="BC84" s="40"/>
      <c r="BG84" s="26" t="str">
        <f>IF(AJ84&gt;4,"Re-check foundation size…",IF(AU84&lt;$U$2,"Pass!","Fail!"))</f>
        <v>Pass!</v>
      </c>
      <c r="BH84" s="49"/>
      <c r="BI84" s="51"/>
      <c r="BJ84" s="51"/>
      <c r="BK84" s="51"/>
      <c r="BL84" s="51"/>
      <c r="BM84" s="51"/>
    </row>
    <row r="85" spans="1:65" x14ac:dyDescent="0.25">
      <c r="A85" s="60"/>
      <c r="B85" s="40"/>
      <c r="C85" s="40"/>
      <c r="D85" s="40"/>
      <c r="E85" s="40"/>
      <c r="F85" s="40"/>
      <c r="G85" s="40"/>
      <c r="H85" s="40"/>
      <c r="I85" s="40"/>
      <c r="P85">
        <f t="shared" si="108"/>
        <v>0</v>
      </c>
      <c r="Q85">
        <f t="shared" si="109"/>
        <v>0</v>
      </c>
      <c r="S85" s="6"/>
      <c r="Y85" s="40"/>
      <c r="AJ85" s="40"/>
      <c r="AR85" s="40"/>
      <c r="BA85" s="40"/>
      <c r="BB85" s="40"/>
      <c r="BC85" s="40"/>
      <c r="BG85" s="40"/>
      <c r="BH85" s="49"/>
      <c r="BI85" s="51"/>
      <c r="BJ85" s="51"/>
      <c r="BK85" s="51"/>
      <c r="BL85" s="51"/>
      <c r="BM85" s="51"/>
    </row>
    <row r="86" spans="1:65" x14ac:dyDescent="0.25">
      <c r="A86" s="61"/>
      <c r="B86" s="40"/>
      <c r="C86" s="40"/>
      <c r="D86" s="40"/>
      <c r="E86" s="40"/>
      <c r="F86" s="40"/>
      <c r="G86" s="40"/>
      <c r="H86" s="40"/>
      <c r="I86" s="40"/>
      <c r="P86">
        <f t="shared" si="108"/>
        <v>0</v>
      </c>
      <c r="Q86">
        <f t="shared" si="109"/>
        <v>0</v>
      </c>
      <c r="S86" s="6"/>
      <c r="Y86" s="40"/>
      <c r="AJ86" s="40"/>
      <c r="AR86" s="40"/>
      <c r="BA86" s="40"/>
      <c r="BB86" s="40"/>
      <c r="BC86" s="40"/>
      <c r="BG86" s="40"/>
      <c r="BH86" s="49"/>
      <c r="BI86" s="51"/>
      <c r="BJ86" s="51"/>
      <c r="BK86" s="51"/>
      <c r="BL86" s="51"/>
      <c r="BM86" s="51"/>
    </row>
    <row r="87" spans="1:65" x14ac:dyDescent="0.25">
      <c r="A87" s="59" t="s">
        <v>110</v>
      </c>
      <c r="B87" s="40"/>
      <c r="C87" s="40"/>
      <c r="D87" s="40"/>
      <c r="E87" s="40"/>
      <c r="F87" s="40"/>
      <c r="G87" s="40"/>
      <c r="H87" s="40"/>
      <c r="I87" s="40"/>
      <c r="P87">
        <f t="shared" si="108"/>
        <v>0</v>
      </c>
      <c r="Q87">
        <f t="shared" si="109"/>
        <v>0</v>
      </c>
      <c r="S87" s="6"/>
      <c r="Y87" s="40"/>
      <c r="AJ87" s="40"/>
      <c r="AR87" s="40"/>
      <c r="BA87" s="40"/>
      <c r="BB87" s="40"/>
      <c r="BC87" s="40"/>
      <c r="BG87" s="40"/>
      <c r="BH87" s="49"/>
      <c r="BI87" s="51"/>
      <c r="BJ87" s="51"/>
      <c r="BK87" s="51"/>
      <c r="BL87" s="51"/>
      <c r="BM87" s="51"/>
    </row>
    <row r="88" spans="1:65" x14ac:dyDescent="0.25">
      <c r="A88" s="60"/>
      <c r="B88" s="40"/>
      <c r="C88" s="40"/>
      <c r="D88" s="40"/>
      <c r="E88" s="40"/>
      <c r="F88" s="40"/>
      <c r="G88" s="40"/>
      <c r="H88" s="40"/>
      <c r="I88" s="40"/>
      <c r="P88">
        <f t="shared" si="108"/>
        <v>0</v>
      </c>
      <c r="Q88">
        <f t="shared" si="109"/>
        <v>0</v>
      </c>
      <c r="S88" s="6" t="e">
        <f>LARGE(D87:D92,1)</f>
        <v>#NUM!</v>
      </c>
      <c r="U88" t="e">
        <f>IF(S88=D87,(LARGE(P87:Q87,1)),(IF(S88=D88,(LARGE(P88:Q88,1)),(IF(S88=D89,(LARGE(P89:Q89,1)),(IF(S88=D90,(LARGE(P90:Q90,1)),(IF(S88=D91,(LARGE(P91:Q91,1)),(IF(S88=D92,(LARGE(P92:Q92,1)))))))))))))</f>
        <v>#NUM!</v>
      </c>
      <c r="Y88" s="36" t="e">
        <f t="shared" ref="Y88" si="134">SQRT((S88/$U$2)^2)</f>
        <v>#NUM!</v>
      </c>
      <c r="Z88" s="19"/>
      <c r="AA88" s="19"/>
      <c r="AB88" s="19" t="e">
        <f t="shared" ref="AB88:AB90" si="135">SQRT(Y88)</f>
        <v>#NUM!</v>
      </c>
      <c r="AC88" s="19"/>
      <c r="AE88" s="19"/>
      <c r="AF88" s="20" t="e">
        <f t="shared" ref="AF88:AF90" si="136">AB88+0.05</f>
        <v>#NUM!</v>
      </c>
      <c r="AG88" s="19"/>
      <c r="AI88" s="19"/>
      <c r="AJ88" s="28" t="e">
        <f t="shared" ref="AJ88:AJ90" si="137">IF(AF88&lt;=1.5,1.5,(IF(AF88&lt;=2,2,(IF(AF88&lt;=2.5,2.5,(IF(AF88&lt;=3,3,(IF(AF88&lt;=3.5,3.5,(IF(AF88&lt;=4,4,(IF(AF88&lt;=4.5,4.5,(IF(AF88&lt;=5,5,"Too f*cking big!")))))))))))))))</f>
        <v>#NUM!</v>
      </c>
      <c r="AK88" s="19"/>
      <c r="AM88" s="19"/>
      <c r="AN88" s="19" t="e">
        <f t="shared" ref="AN88:AN90" si="138">IF(ABS(U88)&gt;($U$3*AJ88),"Yes","No")</f>
        <v>#NUM!</v>
      </c>
      <c r="AR88" s="19" t="e">
        <f t="shared" si="19"/>
        <v>#NUM!</v>
      </c>
      <c r="AU88" t="e">
        <f t="shared" ref="AU88:AU90" si="139">IF(AR88="Not Applicable",S88/(AJ88^2),(S88/(AJ88^2))+AR88)</f>
        <v>#NUM!</v>
      </c>
      <c r="BA88" s="40"/>
      <c r="BB88" s="40"/>
      <c r="BC88" s="40"/>
      <c r="BG88" s="26" t="e">
        <f>IF(AJ88&gt;4,"Re-check foundation size…",IF(AU88&lt;$U$2,"Pass!","Fail!"))</f>
        <v>#NUM!</v>
      </c>
      <c r="BH88" s="49"/>
      <c r="BI88" s="51"/>
      <c r="BJ88" s="51"/>
      <c r="BK88" s="51"/>
      <c r="BL88" s="51"/>
      <c r="BM88" s="51"/>
    </row>
    <row r="89" spans="1:65" ht="15.75" x14ac:dyDescent="0.25">
      <c r="A89" s="60"/>
      <c r="B89" s="40"/>
      <c r="C89" s="40"/>
      <c r="D89" s="40"/>
      <c r="E89" s="40"/>
      <c r="F89" s="40"/>
      <c r="G89" s="40"/>
      <c r="H89" s="40"/>
      <c r="I89" s="40"/>
      <c r="P89">
        <f t="shared" si="108"/>
        <v>0</v>
      </c>
      <c r="Q89">
        <f t="shared" si="109"/>
        <v>0</v>
      </c>
      <c r="S89" s="6">
        <f>IF(U89=P87,D87,(IF(U89=P88,D88,(IF(U89=P89,D89,(IF(U89=P90,D90,(IF(U89=P91,D91,(IF(U89=P92,D92)))))))))))</f>
        <v>0</v>
      </c>
      <c r="U89">
        <f t="shared" ref="U89" si="140">LARGE((P87:P92),1)</f>
        <v>0</v>
      </c>
      <c r="Y89" s="36">
        <f t="shared" si="122"/>
        <v>0</v>
      </c>
      <c r="Z89" s="19"/>
      <c r="AA89" s="19"/>
      <c r="AB89" s="19">
        <f t="shared" si="135"/>
        <v>0</v>
      </c>
      <c r="AC89" s="19"/>
      <c r="AE89" s="19"/>
      <c r="AF89" s="20">
        <f t="shared" si="136"/>
        <v>0.05</v>
      </c>
      <c r="AG89" s="19"/>
      <c r="AI89" s="19"/>
      <c r="AJ89" s="28">
        <f t="shared" si="137"/>
        <v>1.5</v>
      </c>
      <c r="AK89" s="19"/>
      <c r="AM89" s="19"/>
      <c r="AN89" s="19" t="str">
        <f t="shared" si="138"/>
        <v>No</v>
      </c>
      <c r="AR89" s="19" t="str">
        <f t="shared" si="19"/>
        <v>Not Applicable</v>
      </c>
      <c r="AU89">
        <f t="shared" si="139"/>
        <v>0</v>
      </c>
      <c r="AY89" s="34">
        <f>B87</f>
        <v>0</v>
      </c>
      <c r="AZ89" s="35" t="s">
        <v>87</v>
      </c>
      <c r="BA89" s="56" t="str">
        <f t="shared" ref="BA89" si="141">IF(S89=0,"No data…",IF(ISNUMBER(AJ88)=FALSE,"Too big!",IF(ISNUMBER(AJ89)=FALSE,"Too big!",IF(ISNUMBER(AJ90)=FALSE,"Too big!",LARGE(AJ88:AJ90,1)))))</f>
        <v>No data…</v>
      </c>
      <c r="BB89" s="56" t="s">
        <v>85</v>
      </c>
      <c r="BC89" s="57" t="str">
        <f t="shared" ref="BC89" si="142">IF(U89=0,"No data…",IF(ISNUMBER(AJ88)=FALSE,"Too big!",IF(ISNUMBER(AJ89)=FALSE,"Too big!",IF(ISNUMBER(AJ90)=FALSE,"Too big!",LARGE(AJ88:AJ90,1)))))</f>
        <v>No data…</v>
      </c>
      <c r="BD89" s="35" t="s">
        <v>86</v>
      </c>
      <c r="BG89" s="26" t="str">
        <f>IF(AJ89&gt;4,"Re-check foundation size…",IF(AU89&lt;$U$2,"Pass!","Fail!"))</f>
        <v>Pass!</v>
      </c>
      <c r="BH89" s="49"/>
      <c r="BI89" s="51" t="str">
        <f t="shared" ref="BI89" si="143">IF(D87&lt;0,"Warning! Uplift.",(IF(D88&lt;0,"Warning! Uplift.",(IF(D89&lt;0,"Warning! Uplift.",(IF(D90&lt;0,"Warning! Uplift.",(IF(D91&lt;0,"Warning! Uplift.",(IF(D92&lt;0,"Warning! Uplift.","/")))))))))))</f>
        <v>/</v>
      </c>
      <c r="BJ89" s="51"/>
      <c r="BK89" s="51"/>
      <c r="BL89" s="51" t="e">
        <f t="shared" ref="BL89" si="144">IF(U88&gt;$BT$23,"Warning! High shear.",(IF(U89&gt;$BT$23,"Warning! High shear.",(IF(U90&gt;$BT$23,"Warning! High Shear.","/")))))</f>
        <v>#NUM!</v>
      </c>
      <c r="BM89" s="51"/>
    </row>
    <row r="90" spans="1:65" x14ac:dyDescent="0.25">
      <c r="A90" s="60"/>
      <c r="B90" s="40"/>
      <c r="C90" s="40"/>
      <c r="D90" s="40"/>
      <c r="E90" s="40"/>
      <c r="F90" s="40"/>
      <c r="G90" s="40"/>
      <c r="H90" s="40"/>
      <c r="I90" s="40"/>
      <c r="P90">
        <f t="shared" si="108"/>
        <v>0</v>
      </c>
      <c r="Q90">
        <f t="shared" si="109"/>
        <v>0</v>
      </c>
      <c r="S90" s="6">
        <f>IF(U90=Q87,D87,(IF(U90=Q88,D88,(IF(U90=Q89,D89,(IF(U90=Q90,D90,(IF(U90=Q91,D91,(IF(U90=Q92,D92)))))))))))</f>
        <v>0</v>
      </c>
      <c r="U90">
        <f t="shared" ref="U90" si="145">LARGE((Q87:Q92),1)</f>
        <v>0</v>
      </c>
      <c r="Y90" s="36">
        <f t="shared" si="122"/>
        <v>0</v>
      </c>
      <c r="Z90" s="19"/>
      <c r="AA90" s="19"/>
      <c r="AB90" s="19">
        <f t="shared" si="135"/>
        <v>0</v>
      </c>
      <c r="AC90" s="19"/>
      <c r="AE90" s="19"/>
      <c r="AF90" s="20">
        <f t="shared" si="136"/>
        <v>0.05</v>
      </c>
      <c r="AG90" s="19"/>
      <c r="AI90" s="19"/>
      <c r="AJ90" s="28">
        <f t="shared" si="137"/>
        <v>1.5</v>
      </c>
      <c r="AK90" s="19"/>
      <c r="AM90" s="19"/>
      <c r="AN90" s="19" t="str">
        <f t="shared" si="138"/>
        <v>No</v>
      </c>
      <c r="AR90" s="19" t="str">
        <f t="shared" si="19"/>
        <v>Not Applicable</v>
      </c>
      <c r="AU90">
        <f t="shared" si="139"/>
        <v>0</v>
      </c>
      <c r="BA90" s="40"/>
      <c r="BB90" s="40"/>
      <c r="BC90" s="40"/>
      <c r="BG90" s="26" t="str">
        <f>IF(AJ90&gt;4,"Re-check foundation size…",IF(AU90&lt;$U$2,"Pass!","Fail!"))</f>
        <v>Pass!</v>
      </c>
      <c r="BH90" s="49"/>
      <c r="BI90" s="51"/>
      <c r="BJ90" s="51"/>
      <c r="BK90" s="51"/>
      <c r="BL90" s="51"/>
      <c r="BM90" s="51"/>
    </row>
    <row r="91" spans="1:65" x14ac:dyDescent="0.25">
      <c r="A91" s="60"/>
      <c r="B91" s="40"/>
      <c r="C91" s="40"/>
      <c r="D91" s="40"/>
      <c r="E91" s="40"/>
      <c r="F91" s="40"/>
      <c r="G91" s="40"/>
      <c r="H91" s="40"/>
      <c r="I91" s="40"/>
      <c r="P91">
        <f t="shared" si="108"/>
        <v>0</v>
      </c>
      <c r="Q91">
        <f t="shared" si="109"/>
        <v>0</v>
      </c>
      <c r="S91" s="6"/>
      <c r="Y91" s="40"/>
      <c r="AJ91" s="40"/>
      <c r="AR91" s="40"/>
      <c r="BA91" s="40"/>
      <c r="BB91" s="40"/>
      <c r="BC91" s="40"/>
      <c r="BG91" s="40"/>
      <c r="BH91" s="49"/>
      <c r="BI91" s="51"/>
      <c r="BJ91" s="51"/>
      <c r="BK91" s="51"/>
      <c r="BL91" s="51"/>
      <c r="BM91" s="51"/>
    </row>
    <row r="92" spans="1:65" x14ac:dyDescent="0.25">
      <c r="A92" s="61"/>
      <c r="B92" s="40"/>
      <c r="C92" s="40"/>
      <c r="D92" s="40"/>
      <c r="E92" s="40"/>
      <c r="F92" s="40"/>
      <c r="G92" s="40"/>
      <c r="H92" s="40"/>
      <c r="I92" s="40"/>
      <c r="P92">
        <f t="shared" si="108"/>
        <v>0</v>
      </c>
      <c r="Q92">
        <f t="shared" si="109"/>
        <v>0</v>
      </c>
      <c r="S92" s="6"/>
      <c r="Y92" s="40"/>
      <c r="AJ92" s="40"/>
      <c r="AR92" s="40"/>
      <c r="BA92" s="40"/>
      <c r="BB92" s="40"/>
      <c r="BC92" s="40"/>
      <c r="BG92" s="40"/>
      <c r="BH92" s="49"/>
      <c r="BI92" s="51"/>
      <c r="BJ92" s="51"/>
      <c r="BK92" s="51"/>
      <c r="BL92" s="51"/>
      <c r="BM92" s="51"/>
    </row>
    <row r="93" spans="1:65" x14ac:dyDescent="0.25">
      <c r="A93" s="59" t="s">
        <v>111</v>
      </c>
      <c r="B93" s="40"/>
      <c r="C93" s="40"/>
      <c r="D93" s="40"/>
      <c r="E93" s="40"/>
      <c r="F93" s="40"/>
      <c r="G93" s="40"/>
      <c r="H93" s="40"/>
      <c r="I93" s="40"/>
      <c r="P93">
        <f t="shared" si="108"/>
        <v>0</v>
      </c>
      <c r="Q93">
        <f t="shared" si="109"/>
        <v>0</v>
      </c>
      <c r="S93" s="6"/>
      <c r="Y93" s="40"/>
      <c r="AJ93" s="40"/>
      <c r="AR93" s="40"/>
      <c r="BA93" s="40"/>
      <c r="BB93" s="40"/>
      <c r="BC93" s="40"/>
      <c r="BG93" s="40"/>
      <c r="BH93" s="49"/>
      <c r="BI93" s="51"/>
      <c r="BJ93" s="51"/>
      <c r="BK93" s="51"/>
      <c r="BL93" s="51"/>
      <c r="BM93" s="51"/>
    </row>
    <row r="94" spans="1:65" x14ac:dyDescent="0.25">
      <c r="A94" s="60"/>
      <c r="B94" s="40"/>
      <c r="C94" s="40"/>
      <c r="D94" s="40"/>
      <c r="E94" s="40"/>
      <c r="F94" s="40"/>
      <c r="G94" s="40"/>
      <c r="H94" s="40"/>
      <c r="I94" s="40"/>
      <c r="P94">
        <f t="shared" si="108"/>
        <v>0</v>
      </c>
      <c r="Q94">
        <f t="shared" si="109"/>
        <v>0</v>
      </c>
      <c r="S94" s="6" t="e">
        <f>LARGE(D93:D98,1)</f>
        <v>#NUM!</v>
      </c>
      <c r="U94" t="e">
        <f>IF(S94=D93,(LARGE(P93:Q93,1)),(IF(S94=D94,(LARGE(P94:Q94,1)),(IF(S94=D95,(LARGE(P95:Q95,1)),(IF(S94=D96,(LARGE(P96:Q96,1)),(IF(S94=D97,(LARGE(P97:Q97,1)),(IF(S94=D98,(LARGE(P98:Q98,1)))))))))))))</f>
        <v>#NUM!</v>
      </c>
      <c r="Y94" s="36" t="e">
        <f t="shared" ref="Y94" si="146">SQRT((S94/$U$2)^2)</f>
        <v>#NUM!</v>
      </c>
      <c r="Z94" s="19"/>
      <c r="AA94" s="19"/>
      <c r="AB94" s="19" t="e">
        <f t="shared" ref="AB94:AB96" si="147">SQRT(Y94)</f>
        <v>#NUM!</v>
      </c>
      <c r="AC94" s="19"/>
      <c r="AE94" s="19"/>
      <c r="AF94" s="20" t="e">
        <f t="shared" ref="AF94:AF96" si="148">AB94+0.05</f>
        <v>#NUM!</v>
      </c>
      <c r="AG94" s="19"/>
      <c r="AI94" s="19"/>
      <c r="AJ94" s="28" t="e">
        <f t="shared" ref="AJ94:AJ96" si="149">IF(AF94&lt;=1.5,1.5,(IF(AF94&lt;=2,2,(IF(AF94&lt;=2.5,2.5,(IF(AF94&lt;=3,3,(IF(AF94&lt;=3.5,3.5,(IF(AF94&lt;=4,4,(IF(AF94&lt;=4.5,4.5,(IF(AF94&lt;=5,5,"Too f*cking big!")))))))))))))))</f>
        <v>#NUM!</v>
      </c>
      <c r="AK94" s="19"/>
      <c r="AM94" s="19"/>
      <c r="AN94" s="19" t="e">
        <f t="shared" ref="AN94:AN96" si="150">IF(ABS(U94)&gt;($U$3*AJ94),"Yes","No")</f>
        <v>#NUM!</v>
      </c>
      <c r="AR94" s="19" t="e">
        <f t="shared" ref="AR94:AR156" si="151">IF(AN94="Yes",(((SQRT(U94^2)))*$U$4)/((AJ94*(AJ94^2))/6),"Not Applicable")</f>
        <v>#NUM!</v>
      </c>
      <c r="AU94" t="e">
        <f t="shared" ref="AU94:AU96" si="152">IF(AR94="Not Applicable",S94/(AJ94^2),(S94/(AJ94^2))+AR94)</f>
        <v>#NUM!</v>
      </c>
      <c r="BA94" s="40"/>
      <c r="BB94" s="40"/>
      <c r="BC94" s="40"/>
      <c r="BG94" s="26" t="e">
        <f>IF(AJ94&gt;4,"Re-check foundation size…",IF(AU94&lt;$U$2,"Pass!","Fail!"))</f>
        <v>#NUM!</v>
      </c>
      <c r="BH94" s="49"/>
      <c r="BI94" s="51"/>
      <c r="BJ94" s="51"/>
      <c r="BK94" s="51"/>
      <c r="BL94" s="51"/>
      <c r="BM94" s="51"/>
    </row>
    <row r="95" spans="1:65" ht="15.75" x14ac:dyDescent="0.25">
      <c r="A95" s="60"/>
      <c r="B95" s="40"/>
      <c r="C95" s="40"/>
      <c r="D95" s="40"/>
      <c r="E95" s="40"/>
      <c r="F95" s="40"/>
      <c r="G95" s="40"/>
      <c r="H95" s="40"/>
      <c r="I95" s="40"/>
      <c r="P95">
        <f t="shared" si="108"/>
        <v>0</v>
      </c>
      <c r="Q95">
        <f t="shared" si="109"/>
        <v>0</v>
      </c>
      <c r="S95" s="6">
        <f>IF(U95=P93,D93,(IF(U95=P94,D94,(IF(U95=P95,D95,(IF(U95=P96,D96,(IF(U95=P97,D97,(IF(U95=P98,D98)))))))))))</f>
        <v>0</v>
      </c>
      <c r="U95">
        <f t="shared" ref="U95" si="153">LARGE((P93:P98),1)</f>
        <v>0</v>
      </c>
      <c r="Y95" s="36">
        <f t="shared" si="122"/>
        <v>0</v>
      </c>
      <c r="Z95" s="19"/>
      <c r="AA95" s="19"/>
      <c r="AB95" s="19">
        <f t="shared" si="147"/>
        <v>0</v>
      </c>
      <c r="AC95" s="19"/>
      <c r="AE95" s="19"/>
      <c r="AF95" s="20">
        <f t="shared" si="148"/>
        <v>0.05</v>
      </c>
      <c r="AG95" s="19"/>
      <c r="AI95" s="19"/>
      <c r="AJ95" s="28">
        <f t="shared" si="149"/>
        <v>1.5</v>
      </c>
      <c r="AK95" s="19"/>
      <c r="AM95" s="19"/>
      <c r="AN95" s="19" t="str">
        <f t="shared" si="150"/>
        <v>No</v>
      </c>
      <c r="AR95" s="19" t="str">
        <f t="shared" si="151"/>
        <v>Not Applicable</v>
      </c>
      <c r="AU95">
        <f t="shared" si="152"/>
        <v>0</v>
      </c>
      <c r="AY95" s="34">
        <f>B93</f>
        <v>0</v>
      </c>
      <c r="AZ95" s="35" t="s">
        <v>87</v>
      </c>
      <c r="BA95" s="56" t="str">
        <f t="shared" ref="BA95" si="154">IF(S95=0,"No data…",IF(ISNUMBER(AJ94)=FALSE,"Too big!",IF(ISNUMBER(AJ95)=FALSE,"Too big!",IF(ISNUMBER(AJ96)=FALSE,"Too big!",LARGE(AJ94:AJ96,1)))))</f>
        <v>No data…</v>
      </c>
      <c r="BB95" s="56" t="s">
        <v>85</v>
      </c>
      <c r="BC95" s="57" t="str">
        <f t="shared" ref="BC95" si="155">IF(U95=0,"No data…",IF(ISNUMBER(AJ94)=FALSE,"Too big!",IF(ISNUMBER(AJ95)=FALSE,"Too big!",IF(ISNUMBER(AJ96)=FALSE,"Too big!",LARGE(AJ94:AJ96,1)))))</f>
        <v>No data…</v>
      </c>
      <c r="BD95" s="35" t="s">
        <v>86</v>
      </c>
      <c r="BG95" s="26" t="str">
        <f>IF(AJ95&gt;4,"Re-check foundation size…",IF(AU95&lt;$U$2,"Pass!","Fail!"))</f>
        <v>Pass!</v>
      </c>
      <c r="BH95" s="49"/>
      <c r="BI95" s="51" t="str">
        <f t="shared" ref="BI95" si="156">IF(D93&lt;0,"Warning! Uplift.",(IF(D94&lt;0,"Warning! Uplift.",(IF(D95&lt;0,"Warning! Uplift.",(IF(D96&lt;0,"Warning! Uplift.",(IF(D97&lt;0,"Warning! Uplift.",(IF(D98&lt;0,"Warning! Uplift.","/")))))))))))</f>
        <v>/</v>
      </c>
      <c r="BJ95" s="51"/>
      <c r="BK95" s="51"/>
      <c r="BL95" s="51" t="e">
        <f t="shared" ref="BL95" si="157">IF(U94&gt;$BT$23,"Warning! High shear.",(IF(U95&gt;$BT$23,"Warning! High shear.",(IF(U96&gt;$BT$23,"Warning! High Shear.","/")))))</f>
        <v>#NUM!</v>
      </c>
      <c r="BM95" s="51"/>
    </row>
    <row r="96" spans="1:65" x14ac:dyDescent="0.25">
      <c r="A96" s="60"/>
      <c r="B96" s="40"/>
      <c r="C96" s="40"/>
      <c r="D96" s="40"/>
      <c r="E96" s="40"/>
      <c r="F96" s="40"/>
      <c r="G96" s="40"/>
      <c r="H96" s="40"/>
      <c r="I96" s="40"/>
      <c r="P96">
        <f t="shared" si="108"/>
        <v>0</v>
      </c>
      <c r="Q96">
        <f t="shared" si="109"/>
        <v>0</v>
      </c>
      <c r="S96" s="6">
        <f>IF(U96=Q93,D93,(IF(U96=Q94,D94,(IF(U96=Q95,D95,(IF(U96=Q96,D96,(IF(U96=Q97,D97,(IF(U96=Q98,D98)))))))))))</f>
        <v>0</v>
      </c>
      <c r="U96">
        <f t="shared" ref="U96" si="158">LARGE((Q93:Q98),1)</f>
        <v>0</v>
      </c>
      <c r="Y96" s="36">
        <f t="shared" si="122"/>
        <v>0</v>
      </c>
      <c r="Z96" s="19"/>
      <c r="AA96" s="19"/>
      <c r="AB96" s="19">
        <f t="shared" si="147"/>
        <v>0</v>
      </c>
      <c r="AC96" s="19"/>
      <c r="AE96" s="19"/>
      <c r="AF96" s="20">
        <f t="shared" si="148"/>
        <v>0.05</v>
      </c>
      <c r="AG96" s="19"/>
      <c r="AI96" s="19"/>
      <c r="AJ96" s="28">
        <f t="shared" si="149"/>
        <v>1.5</v>
      </c>
      <c r="AK96" s="19"/>
      <c r="AM96" s="19"/>
      <c r="AN96" s="19" t="str">
        <f t="shared" si="150"/>
        <v>No</v>
      </c>
      <c r="AR96" s="19" t="str">
        <f t="shared" si="151"/>
        <v>Not Applicable</v>
      </c>
      <c r="AU96">
        <f t="shared" si="152"/>
        <v>0</v>
      </c>
      <c r="BA96" s="40"/>
      <c r="BB96" s="40"/>
      <c r="BC96" s="40"/>
      <c r="BG96" s="26" t="str">
        <f>IF(AJ96&gt;4,"Re-check foundation size…",IF(AU96&lt;$U$2,"Pass!","Fail!"))</f>
        <v>Pass!</v>
      </c>
      <c r="BH96" s="49"/>
      <c r="BI96" s="51"/>
      <c r="BJ96" s="51"/>
      <c r="BK96" s="51"/>
      <c r="BL96" s="51"/>
      <c r="BM96" s="51"/>
    </row>
    <row r="97" spans="1:65" x14ac:dyDescent="0.25">
      <c r="A97" s="60"/>
      <c r="B97" s="40"/>
      <c r="C97" s="40"/>
      <c r="D97" s="40"/>
      <c r="E97" s="40"/>
      <c r="F97" s="40"/>
      <c r="G97" s="40"/>
      <c r="H97" s="40"/>
      <c r="I97" s="40"/>
      <c r="P97">
        <f t="shared" si="108"/>
        <v>0</v>
      </c>
      <c r="Q97">
        <f t="shared" si="109"/>
        <v>0</v>
      </c>
      <c r="S97" s="6"/>
      <c r="Y97" s="40"/>
      <c r="AJ97" s="40"/>
      <c r="AR97" s="40"/>
      <c r="BA97" s="40"/>
      <c r="BB97" s="40"/>
      <c r="BC97" s="40"/>
      <c r="BG97" s="40"/>
      <c r="BH97" s="49"/>
      <c r="BI97" s="51"/>
      <c r="BJ97" s="51"/>
      <c r="BK97" s="51"/>
      <c r="BL97" s="51"/>
      <c r="BM97" s="51"/>
    </row>
    <row r="98" spans="1:65" x14ac:dyDescent="0.25">
      <c r="A98" s="61"/>
      <c r="B98" s="40"/>
      <c r="C98" s="40"/>
      <c r="D98" s="40"/>
      <c r="E98" s="40"/>
      <c r="F98" s="40"/>
      <c r="G98" s="40"/>
      <c r="H98" s="40"/>
      <c r="I98" s="40"/>
      <c r="P98">
        <f t="shared" si="108"/>
        <v>0</v>
      </c>
      <c r="Q98">
        <f t="shared" si="109"/>
        <v>0</v>
      </c>
      <c r="S98" s="6"/>
      <c r="Y98" s="40"/>
      <c r="AJ98" s="40"/>
      <c r="AR98" s="40"/>
      <c r="BA98" s="40"/>
      <c r="BB98" s="40"/>
      <c r="BC98" s="40"/>
      <c r="BG98" s="40"/>
      <c r="BH98" s="49"/>
      <c r="BI98" s="51"/>
      <c r="BJ98" s="51"/>
      <c r="BK98" s="51"/>
      <c r="BL98" s="51"/>
      <c r="BM98" s="51"/>
    </row>
    <row r="99" spans="1:65" x14ac:dyDescent="0.25">
      <c r="A99" s="59" t="s">
        <v>112</v>
      </c>
      <c r="B99" s="40"/>
      <c r="C99" s="40"/>
      <c r="D99" s="40"/>
      <c r="E99" s="40"/>
      <c r="F99" s="40"/>
      <c r="G99" s="40"/>
      <c r="H99" s="40"/>
      <c r="I99" s="40"/>
      <c r="P99">
        <f t="shared" si="108"/>
        <v>0</v>
      </c>
      <c r="Q99">
        <f t="shared" si="109"/>
        <v>0</v>
      </c>
      <c r="S99" s="6"/>
      <c r="Y99" s="40"/>
      <c r="AJ99" s="40"/>
      <c r="AR99" s="40"/>
      <c r="BA99" s="40"/>
      <c r="BB99" s="40"/>
      <c r="BC99" s="40"/>
      <c r="BG99" s="40"/>
      <c r="BH99" s="49"/>
      <c r="BI99" s="51"/>
      <c r="BJ99" s="51"/>
      <c r="BK99" s="51"/>
      <c r="BL99" s="51"/>
      <c r="BM99" s="51"/>
    </row>
    <row r="100" spans="1:65" x14ac:dyDescent="0.25">
      <c r="A100" s="60"/>
      <c r="B100" s="40"/>
      <c r="C100" s="40"/>
      <c r="D100" s="40"/>
      <c r="E100" s="40"/>
      <c r="F100" s="40"/>
      <c r="G100" s="40"/>
      <c r="H100" s="40"/>
      <c r="I100" s="40"/>
      <c r="P100">
        <f t="shared" si="108"/>
        <v>0</v>
      </c>
      <c r="Q100">
        <f t="shared" si="109"/>
        <v>0</v>
      </c>
      <c r="S100" s="6" t="e">
        <f>LARGE(D99:D104,1)</f>
        <v>#NUM!</v>
      </c>
      <c r="U100" t="e">
        <f>IF(S100=D99,(LARGE(P99:Q99,1)),(IF(S100=D100,(LARGE(P100:Q100,1)),(IF(S100=D101,(LARGE(P101:Q101,1)),(IF(S100=D102,(LARGE(P102:Q102,1)),(IF(S100=D103,(LARGE(P103:Q103,1)),(IF(S100=D104,(LARGE(P104:Q104,1)))))))))))))</f>
        <v>#NUM!</v>
      </c>
      <c r="Y100" s="36" t="e">
        <f t="shared" ref="Y100" si="159">SQRT((S100/$U$2)^2)</f>
        <v>#NUM!</v>
      </c>
      <c r="Z100" s="19"/>
      <c r="AA100" s="19"/>
      <c r="AB100" s="19" t="e">
        <f t="shared" ref="AB100:AB102" si="160">SQRT(Y100)</f>
        <v>#NUM!</v>
      </c>
      <c r="AC100" s="19"/>
      <c r="AE100" s="19"/>
      <c r="AF100" s="20" t="e">
        <f t="shared" ref="AF100:AF102" si="161">AB100+0.05</f>
        <v>#NUM!</v>
      </c>
      <c r="AG100" s="19"/>
      <c r="AI100" s="19"/>
      <c r="AJ100" s="28" t="e">
        <f t="shared" ref="AJ100:AJ102" si="162">IF(AF100&lt;=1.5,1.5,(IF(AF100&lt;=2,2,(IF(AF100&lt;=2.5,2.5,(IF(AF100&lt;=3,3,(IF(AF100&lt;=3.5,3.5,(IF(AF100&lt;=4,4,(IF(AF100&lt;=4.5,4.5,(IF(AF100&lt;=5,5,"Too f*cking big!")))))))))))))))</f>
        <v>#NUM!</v>
      </c>
      <c r="AK100" s="19"/>
      <c r="AM100" s="19"/>
      <c r="AN100" s="19" t="e">
        <f t="shared" ref="AN100:AN102" si="163">IF(ABS(U100)&gt;($U$3*AJ100),"Yes","No")</f>
        <v>#NUM!</v>
      </c>
      <c r="AR100" s="19" t="e">
        <f t="shared" si="151"/>
        <v>#NUM!</v>
      </c>
      <c r="AU100" t="e">
        <f t="shared" ref="AU100:AU102" si="164">IF(AR100="Not Applicable",S100/(AJ100^2),(S100/(AJ100^2))+AR100)</f>
        <v>#NUM!</v>
      </c>
      <c r="BA100" s="40"/>
      <c r="BB100" s="40"/>
      <c r="BC100" s="40"/>
      <c r="BG100" s="26" t="e">
        <f>IF(AJ100&gt;4,"Re-check foundation size…",IF(AU100&lt;$U$2,"Pass!","Fail!"))</f>
        <v>#NUM!</v>
      </c>
      <c r="BH100" s="49"/>
      <c r="BI100" s="51"/>
      <c r="BJ100" s="51"/>
      <c r="BK100" s="51"/>
      <c r="BL100" s="51"/>
      <c r="BM100" s="51"/>
    </row>
    <row r="101" spans="1:65" ht="15.75" x14ac:dyDescent="0.25">
      <c r="A101" s="60"/>
      <c r="B101" s="40"/>
      <c r="C101" s="40"/>
      <c r="D101" s="40"/>
      <c r="E101" s="40"/>
      <c r="F101" s="40"/>
      <c r="G101" s="40"/>
      <c r="H101" s="40"/>
      <c r="I101" s="40"/>
      <c r="P101">
        <f t="shared" si="108"/>
        <v>0</v>
      </c>
      <c r="Q101">
        <f t="shared" si="109"/>
        <v>0</v>
      </c>
      <c r="S101" s="6">
        <f>IF(U101=P99,D99,(IF(U101=P100,D100,(IF(U101=P101,D101,(IF(U101=P102,D102,(IF(U101=P103,D103,(IF(U101=P104,D104)))))))))))</f>
        <v>0</v>
      </c>
      <c r="U101">
        <f t="shared" ref="U101" si="165">LARGE((P99:P104),1)</f>
        <v>0</v>
      </c>
      <c r="Y101" s="36">
        <f t="shared" si="122"/>
        <v>0</v>
      </c>
      <c r="Z101" s="19"/>
      <c r="AA101" s="19"/>
      <c r="AB101" s="19">
        <f t="shared" si="160"/>
        <v>0</v>
      </c>
      <c r="AC101" s="19"/>
      <c r="AE101" s="19"/>
      <c r="AF101" s="20">
        <f t="shared" si="161"/>
        <v>0.05</v>
      </c>
      <c r="AG101" s="19"/>
      <c r="AI101" s="19"/>
      <c r="AJ101" s="28">
        <f t="shared" si="162"/>
        <v>1.5</v>
      </c>
      <c r="AK101" s="19"/>
      <c r="AM101" s="19"/>
      <c r="AN101" s="19" t="str">
        <f t="shared" si="163"/>
        <v>No</v>
      </c>
      <c r="AR101" s="19" t="str">
        <f t="shared" si="151"/>
        <v>Not Applicable</v>
      </c>
      <c r="AU101">
        <f t="shared" si="164"/>
        <v>0</v>
      </c>
      <c r="AY101" s="34">
        <f>B99</f>
        <v>0</v>
      </c>
      <c r="AZ101" s="35" t="s">
        <v>87</v>
      </c>
      <c r="BA101" s="56" t="str">
        <f t="shared" ref="BA101" si="166">IF(S101=0,"No data…",IF(ISNUMBER(AJ100)=FALSE,"Too big!",IF(ISNUMBER(AJ101)=FALSE,"Too big!",IF(ISNUMBER(AJ102)=FALSE,"Too big!",LARGE(AJ100:AJ102,1)))))</f>
        <v>No data…</v>
      </c>
      <c r="BB101" s="56" t="s">
        <v>85</v>
      </c>
      <c r="BC101" s="57" t="str">
        <f t="shared" ref="BC101" si="167">IF(U101=0,"No data…",IF(ISNUMBER(AJ100)=FALSE,"Too big!",IF(ISNUMBER(AJ101)=FALSE,"Too big!",IF(ISNUMBER(AJ102)=FALSE,"Too big!",LARGE(AJ100:AJ102,1)))))</f>
        <v>No data…</v>
      </c>
      <c r="BD101" s="35" t="s">
        <v>86</v>
      </c>
      <c r="BG101" s="26" t="str">
        <f>IF(AJ101&gt;4,"Re-check foundation size…",IF(AU101&lt;$U$2,"Pass!","Fail!"))</f>
        <v>Pass!</v>
      </c>
      <c r="BH101" s="49"/>
      <c r="BI101" s="51" t="str">
        <f t="shared" ref="BI101" si="168">IF(D99&lt;0,"Warning! Uplift.",(IF(D100&lt;0,"Warning! Uplift.",(IF(D101&lt;0,"Warning! Uplift.",(IF(D102&lt;0,"Warning! Uplift.",(IF(D103&lt;0,"Warning! Uplift.",(IF(D104&lt;0,"Warning! Uplift.","/")))))))))))</f>
        <v>/</v>
      </c>
      <c r="BJ101" s="51"/>
      <c r="BK101" s="51"/>
      <c r="BL101" s="51" t="e">
        <f t="shared" ref="BL101" si="169">IF(U100&gt;$BT$23,"Warning! High shear.",(IF(U101&gt;$BT$23,"Warning! High shear.",(IF(U102&gt;$BT$23,"Warning! High Shear.","/")))))</f>
        <v>#NUM!</v>
      </c>
      <c r="BM101" s="51"/>
    </row>
    <row r="102" spans="1:65" x14ac:dyDescent="0.25">
      <c r="A102" s="60"/>
      <c r="B102" s="40"/>
      <c r="C102" s="40"/>
      <c r="D102" s="40"/>
      <c r="E102" s="40"/>
      <c r="F102" s="40"/>
      <c r="G102" s="40"/>
      <c r="H102" s="40"/>
      <c r="I102" s="40"/>
      <c r="P102">
        <f t="shared" si="108"/>
        <v>0</v>
      </c>
      <c r="Q102">
        <f t="shared" si="109"/>
        <v>0</v>
      </c>
      <c r="S102" s="6">
        <f>IF(U102=Q99,D99,(IF(U102=Q100,D100,(IF(U102=Q101,D101,(IF(U102=Q102,D102,(IF(U102=Q103,D103,(IF(U102=Q104,D104)))))))))))</f>
        <v>0</v>
      </c>
      <c r="U102">
        <f t="shared" ref="U102" si="170">LARGE((Q99:Q104),1)</f>
        <v>0</v>
      </c>
      <c r="Y102" s="36">
        <f t="shared" si="122"/>
        <v>0</v>
      </c>
      <c r="Z102" s="19"/>
      <c r="AA102" s="19"/>
      <c r="AB102" s="19">
        <f t="shared" si="160"/>
        <v>0</v>
      </c>
      <c r="AC102" s="19"/>
      <c r="AE102" s="19"/>
      <c r="AF102" s="20">
        <f t="shared" si="161"/>
        <v>0.05</v>
      </c>
      <c r="AG102" s="19"/>
      <c r="AI102" s="19"/>
      <c r="AJ102" s="28">
        <f t="shared" si="162"/>
        <v>1.5</v>
      </c>
      <c r="AK102" s="19"/>
      <c r="AM102" s="19"/>
      <c r="AN102" s="19" t="str">
        <f t="shared" si="163"/>
        <v>No</v>
      </c>
      <c r="AR102" s="19" t="str">
        <f t="shared" si="151"/>
        <v>Not Applicable</v>
      </c>
      <c r="AU102">
        <f t="shared" si="164"/>
        <v>0</v>
      </c>
      <c r="BA102" s="40"/>
      <c r="BB102" s="40"/>
      <c r="BC102" s="40"/>
      <c r="BG102" s="26" t="str">
        <f>IF(AJ102&gt;4,"Re-check foundation size…",IF(AU102&lt;$U$2,"Pass!","Fail!"))</f>
        <v>Pass!</v>
      </c>
      <c r="BH102" s="49"/>
      <c r="BI102" s="51"/>
      <c r="BJ102" s="51"/>
      <c r="BK102" s="51"/>
      <c r="BL102" s="51"/>
      <c r="BM102" s="51"/>
    </row>
    <row r="103" spans="1:65" x14ac:dyDescent="0.25">
      <c r="A103" s="60"/>
      <c r="B103" s="40"/>
      <c r="C103" s="40"/>
      <c r="D103" s="40"/>
      <c r="E103" s="40"/>
      <c r="F103" s="40"/>
      <c r="G103" s="40"/>
      <c r="H103" s="40"/>
      <c r="I103" s="40"/>
      <c r="P103">
        <f t="shared" si="108"/>
        <v>0</v>
      </c>
      <c r="Q103">
        <f t="shared" si="109"/>
        <v>0</v>
      </c>
      <c r="S103" s="6"/>
      <c r="Y103" s="40"/>
      <c r="AJ103" s="40"/>
      <c r="AR103" s="40"/>
      <c r="BA103" s="40"/>
      <c r="BB103" s="40"/>
      <c r="BC103" s="40"/>
      <c r="BG103" s="40"/>
      <c r="BH103" s="49"/>
      <c r="BI103" s="51"/>
      <c r="BJ103" s="51"/>
      <c r="BK103" s="51"/>
      <c r="BL103" s="51"/>
      <c r="BM103" s="51"/>
    </row>
    <row r="104" spans="1:65" x14ac:dyDescent="0.25">
      <c r="A104" s="61"/>
      <c r="B104" s="40"/>
      <c r="C104" s="40"/>
      <c r="D104" s="40"/>
      <c r="E104" s="40"/>
      <c r="F104" s="40"/>
      <c r="G104" s="40"/>
      <c r="H104" s="40"/>
      <c r="I104" s="40"/>
      <c r="P104">
        <f t="shared" si="108"/>
        <v>0</v>
      </c>
      <c r="Q104">
        <f t="shared" si="109"/>
        <v>0</v>
      </c>
      <c r="S104" s="6"/>
      <c r="Y104" s="40"/>
      <c r="AJ104" s="40"/>
      <c r="AR104" s="40"/>
      <c r="BA104" s="40"/>
      <c r="BB104" s="40"/>
      <c r="BC104" s="40"/>
      <c r="BG104" s="40"/>
      <c r="BH104" s="49"/>
      <c r="BI104" s="51"/>
      <c r="BJ104" s="51"/>
      <c r="BK104" s="51"/>
      <c r="BL104" s="51"/>
      <c r="BM104" s="51"/>
    </row>
    <row r="105" spans="1:65" x14ac:dyDescent="0.25">
      <c r="A105" s="59" t="s">
        <v>113</v>
      </c>
      <c r="B105" s="40"/>
      <c r="C105" s="40"/>
      <c r="D105" s="40"/>
      <c r="E105" s="40"/>
      <c r="F105" s="40"/>
      <c r="G105" s="40"/>
      <c r="H105" s="40"/>
      <c r="I105" s="40"/>
      <c r="P105">
        <f t="shared" si="108"/>
        <v>0</v>
      </c>
      <c r="Q105">
        <f t="shared" si="109"/>
        <v>0</v>
      </c>
      <c r="Y105" s="40"/>
      <c r="AJ105" s="40"/>
      <c r="AR105" s="40"/>
      <c r="BA105" s="40"/>
      <c r="BB105" s="40"/>
      <c r="BC105" s="40"/>
      <c r="BG105" s="40"/>
      <c r="BH105" s="49"/>
      <c r="BI105" s="51"/>
      <c r="BJ105" s="51"/>
      <c r="BK105" s="51"/>
      <c r="BL105" s="51"/>
      <c r="BM105" s="51"/>
    </row>
    <row r="106" spans="1:65" x14ac:dyDescent="0.25">
      <c r="A106" s="60"/>
      <c r="B106" s="40"/>
      <c r="C106" s="40"/>
      <c r="D106" s="40"/>
      <c r="E106" s="40"/>
      <c r="F106" s="40"/>
      <c r="G106" s="40"/>
      <c r="H106" s="40"/>
      <c r="I106" s="40"/>
      <c r="P106">
        <f t="shared" si="108"/>
        <v>0</v>
      </c>
      <c r="Q106">
        <f t="shared" si="109"/>
        <v>0</v>
      </c>
      <c r="S106" s="6" t="e">
        <f>LARGE(D105:D110,1)</f>
        <v>#NUM!</v>
      </c>
      <c r="U106" t="e">
        <f>IF(S106=D105,(LARGE(P105:Q105,1)),(IF(S106=D106,(LARGE(P106:Q106,1)),(IF(S106=D107,(LARGE(P107:Q107,1)),(IF(S106=D108,(LARGE(P108:Q108,1)),(IF(S106=D109,(LARGE(P109:Q109,1)),(IF(S106=D110,(LARGE(P110:Q110,1)))))))))))))</f>
        <v>#NUM!</v>
      </c>
      <c r="Y106" s="36" t="e">
        <f t="shared" ref="Y106" si="171">SQRT((S106/$U$2)^2)</f>
        <v>#NUM!</v>
      </c>
      <c r="Z106" s="19"/>
      <c r="AA106" s="19"/>
      <c r="AB106" s="19" t="e">
        <f t="shared" ref="AB106:AB108" si="172">SQRT(Y106)</f>
        <v>#NUM!</v>
      </c>
      <c r="AC106" s="19"/>
      <c r="AE106" s="19"/>
      <c r="AF106" s="20" t="e">
        <f t="shared" ref="AF106:AF108" si="173">AB106+0.05</f>
        <v>#NUM!</v>
      </c>
      <c r="AG106" s="19"/>
      <c r="AI106" s="19"/>
      <c r="AJ106" s="28" t="e">
        <f t="shared" ref="AJ106:AJ108" si="174">IF(AF106&lt;=1.5,1.5,(IF(AF106&lt;=2,2,(IF(AF106&lt;=2.5,2.5,(IF(AF106&lt;=3,3,(IF(AF106&lt;=3.5,3.5,(IF(AF106&lt;=4,4,(IF(AF106&lt;=4.5,4.5,(IF(AF106&lt;=5,5,"Too f*cking big!")))))))))))))))</f>
        <v>#NUM!</v>
      </c>
      <c r="AK106" s="19"/>
      <c r="AM106" s="19"/>
      <c r="AN106" s="19" t="e">
        <f t="shared" ref="AN106:AN108" si="175">IF(ABS(U106)&gt;($U$3*AJ106),"Yes","No")</f>
        <v>#NUM!</v>
      </c>
      <c r="AR106" s="19" t="e">
        <f t="shared" si="151"/>
        <v>#NUM!</v>
      </c>
      <c r="AU106" t="e">
        <f t="shared" ref="AU106:AU108" si="176">IF(AR106="Not Applicable",S106/(AJ106^2),(S106/(AJ106^2))+AR106)</f>
        <v>#NUM!</v>
      </c>
      <c r="BA106" s="40"/>
      <c r="BB106" s="40"/>
      <c r="BC106" s="40"/>
      <c r="BG106" s="26" t="e">
        <f>IF(AJ106&gt;4,"Re-check foundation size…",IF(AU106&lt;$U$2,"Pass!","Fail!"))</f>
        <v>#NUM!</v>
      </c>
      <c r="BH106" s="49"/>
      <c r="BI106" s="51"/>
      <c r="BJ106" s="51"/>
      <c r="BK106" s="51"/>
      <c r="BL106" s="51"/>
      <c r="BM106" s="51"/>
    </row>
    <row r="107" spans="1:65" ht="15.75" x14ac:dyDescent="0.25">
      <c r="A107" s="60"/>
      <c r="B107" s="40"/>
      <c r="C107" s="40"/>
      <c r="D107" s="40"/>
      <c r="E107" s="40"/>
      <c r="F107" s="40"/>
      <c r="G107" s="40"/>
      <c r="H107" s="40"/>
      <c r="I107" s="40"/>
      <c r="P107">
        <f t="shared" si="108"/>
        <v>0</v>
      </c>
      <c r="Q107">
        <f t="shared" si="109"/>
        <v>0</v>
      </c>
      <c r="S107" s="6">
        <f>IF(U107=P105,D105,(IF(U107=P106,D106,(IF(U107=P107,D107,(IF(U107=P108,D108,(IF(U107=P109,D109,(IF(U107=P110,D110)))))))))))</f>
        <v>0</v>
      </c>
      <c r="U107">
        <f t="shared" ref="U107" si="177">LARGE((P105:P110),1)</f>
        <v>0</v>
      </c>
      <c r="Y107" s="36">
        <f t="shared" si="122"/>
        <v>0</v>
      </c>
      <c r="Z107" s="19"/>
      <c r="AA107" s="19"/>
      <c r="AB107" s="19">
        <f t="shared" si="172"/>
        <v>0</v>
      </c>
      <c r="AC107" s="19"/>
      <c r="AE107" s="19"/>
      <c r="AF107" s="20">
        <f t="shared" si="173"/>
        <v>0.05</v>
      </c>
      <c r="AG107" s="19"/>
      <c r="AI107" s="19"/>
      <c r="AJ107" s="28">
        <f t="shared" si="174"/>
        <v>1.5</v>
      </c>
      <c r="AK107" s="19"/>
      <c r="AM107" s="19"/>
      <c r="AN107" s="19" t="str">
        <f t="shared" si="175"/>
        <v>No</v>
      </c>
      <c r="AR107" s="19" t="str">
        <f t="shared" si="151"/>
        <v>Not Applicable</v>
      </c>
      <c r="AU107">
        <f t="shared" si="176"/>
        <v>0</v>
      </c>
      <c r="AY107" s="34">
        <f>B105</f>
        <v>0</v>
      </c>
      <c r="AZ107" s="35" t="s">
        <v>87</v>
      </c>
      <c r="BA107" s="56" t="str">
        <f t="shared" ref="BA107" si="178">IF(S107=0,"No data…",IF(ISNUMBER(AJ106)=FALSE,"Too big!",IF(ISNUMBER(AJ107)=FALSE,"Too big!",IF(ISNUMBER(AJ108)=FALSE,"Too big!",LARGE(AJ106:AJ108,1)))))</f>
        <v>No data…</v>
      </c>
      <c r="BB107" s="56" t="s">
        <v>85</v>
      </c>
      <c r="BC107" s="57" t="str">
        <f t="shared" ref="BC107" si="179">IF(U107=0,"No data…",IF(ISNUMBER(AJ106)=FALSE,"Too big!",IF(ISNUMBER(AJ107)=FALSE,"Too big!",IF(ISNUMBER(AJ108)=FALSE,"Too big!",LARGE(AJ106:AJ108,1)))))</f>
        <v>No data…</v>
      </c>
      <c r="BD107" s="35" t="s">
        <v>86</v>
      </c>
      <c r="BG107" s="26" t="str">
        <f>IF(AJ107&gt;4,"Re-check foundation size…",IF(AU107&lt;$U$2,"Pass!","Fail!"))</f>
        <v>Pass!</v>
      </c>
      <c r="BH107" s="49"/>
      <c r="BI107" s="51" t="str">
        <f t="shared" ref="BI107" si="180">IF(D105&lt;0,"Warning! Uplift.",(IF(D106&lt;0,"Warning! Uplift.",(IF(D107&lt;0,"Warning! Uplift.",(IF(D108&lt;0,"Warning! Uplift.",(IF(D109&lt;0,"Warning! Uplift.",(IF(D110&lt;0,"Warning! Uplift.","/")))))))))))</f>
        <v>/</v>
      </c>
      <c r="BJ107" s="51"/>
      <c r="BK107" s="51"/>
      <c r="BL107" s="51" t="e">
        <f t="shared" ref="BL107" si="181">IF(U106&gt;$BT$23,"Warning! High shear.",(IF(U107&gt;$BT$23,"Warning! High shear.",(IF(U108&gt;$BT$23,"Warning! High Shear.","/")))))</f>
        <v>#NUM!</v>
      </c>
      <c r="BM107" s="51"/>
    </row>
    <row r="108" spans="1:65" x14ac:dyDescent="0.25">
      <c r="A108" s="60"/>
      <c r="B108" s="40"/>
      <c r="C108" s="40"/>
      <c r="D108" s="40"/>
      <c r="E108" s="40"/>
      <c r="F108" s="40"/>
      <c r="G108" s="40"/>
      <c r="H108" s="40"/>
      <c r="I108" s="40"/>
      <c r="P108">
        <f t="shared" si="108"/>
        <v>0</v>
      </c>
      <c r="Q108">
        <f t="shared" si="109"/>
        <v>0</v>
      </c>
      <c r="S108" s="6">
        <f>IF(U108=Q105,D105,(IF(U108=Q106,D106,(IF(U108=Q107,D107,(IF(U108=Q108,D108,(IF(U108=Q109,D109,(IF(U108=Q110,D110)))))))))))</f>
        <v>0</v>
      </c>
      <c r="U108">
        <f t="shared" ref="U108" si="182">LARGE((Q105:Q110),1)</f>
        <v>0</v>
      </c>
      <c r="Y108" s="36">
        <f t="shared" si="122"/>
        <v>0</v>
      </c>
      <c r="Z108" s="19"/>
      <c r="AA108" s="19"/>
      <c r="AB108" s="19">
        <f t="shared" si="172"/>
        <v>0</v>
      </c>
      <c r="AC108" s="19"/>
      <c r="AE108" s="19"/>
      <c r="AF108" s="20">
        <f t="shared" si="173"/>
        <v>0.05</v>
      </c>
      <c r="AG108" s="19"/>
      <c r="AI108" s="19"/>
      <c r="AJ108" s="28">
        <f t="shared" si="174"/>
        <v>1.5</v>
      </c>
      <c r="AK108" s="19"/>
      <c r="AM108" s="19"/>
      <c r="AN108" s="19" t="str">
        <f t="shared" si="175"/>
        <v>No</v>
      </c>
      <c r="AR108" s="19" t="str">
        <f t="shared" si="151"/>
        <v>Not Applicable</v>
      </c>
      <c r="AU108">
        <f t="shared" si="176"/>
        <v>0</v>
      </c>
      <c r="BA108" s="40"/>
      <c r="BB108" s="40"/>
      <c r="BC108" s="40"/>
      <c r="BG108" s="26" t="str">
        <f>IF(AJ108&gt;4,"Re-check foundation size…",IF(AU108&lt;$U$2,"Pass!","Fail!"))</f>
        <v>Pass!</v>
      </c>
      <c r="BH108" s="49"/>
      <c r="BI108" s="51"/>
      <c r="BJ108" s="51"/>
      <c r="BK108" s="51"/>
      <c r="BL108" s="51"/>
      <c r="BM108" s="51"/>
    </row>
    <row r="109" spans="1:65" x14ac:dyDescent="0.25">
      <c r="A109" s="60"/>
      <c r="B109" s="40"/>
      <c r="C109" s="40"/>
      <c r="D109" s="40"/>
      <c r="E109" s="40"/>
      <c r="F109" s="40"/>
      <c r="G109" s="40"/>
      <c r="H109" s="40"/>
      <c r="I109" s="40"/>
      <c r="P109">
        <f t="shared" si="108"/>
        <v>0</v>
      </c>
      <c r="Q109">
        <f t="shared" si="109"/>
        <v>0</v>
      </c>
      <c r="S109" s="6"/>
      <c r="Y109" s="40"/>
      <c r="AJ109" s="40"/>
      <c r="AR109" s="40"/>
      <c r="BA109" s="40"/>
      <c r="BB109" s="40"/>
      <c r="BC109" s="40"/>
      <c r="BG109" s="40"/>
      <c r="BH109" s="49"/>
      <c r="BI109" s="51"/>
      <c r="BJ109" s="51"/>
      <c r="BK109" s="51"/>
      <c r="BL109" s="51"/>
      <c r="BM109" s="51"/>
    </row>
    <row r="110" spans="1:65" x14ac:dyDescent="0.25">
      <c r="A110" s="61"/>
      <c r="B110" s="40"/>
      <c r="C110" s="40"/>
      <c r="D110" s="40"/>
      <c r="E110" s="40"/>
      <c r="F110" s="40"/>
      <c r="G110" s="40"/>
      <c r="H110" s="40"/>
      <c r="I110" s="40"/>
      <c r="P110">
        <f t="shared" si="108"/>
        <v>0</v>
      </c>
      <c r="Q110">
        <f t="shared" si="109"/>
        <v>0</v>
      </c>
      <c r="S110" s="6"/>
      <c r="Y110" s="40"/>
      <c r="AJ110" s="40"/>
      <c r="AR110" s="40"/>
      <c r="BA110" s="40"/>
      <c r="BB110" s="40"/>
      <c r="BC110" s="40"/>
      <c r="BG110" s="40"/>
      <c r="BH110" s="49"/>
      <c r="BI110" s="51"/>
      <c r="BJ110" s="51"/>
      <c r="BK110" s="51"/>
      <c r="BL110" s="51"/>
      <c r="BM110" s="51"/>
    </row>
    <row r="111" spans="1:65" x14ac:dyDescent="0.25">
      <c r="A111" s="59" t="s">
        <v>114</v>
      </c>
      <c r="B111" s="40"/>
      <c r="C111" s="40"/>
      <c r="D111" s="40"/>
      <c r="E111" s="40"/>
      <c r="F111" s="40"/>
      <c r="G111" s="40"/>
      <c r="H111" s="40"/>
      <c r="I111" s="40"/>
      <c r="P111">
        <f t="shared" si="108"/>
        <v>0</v>
      </c>
      <c r="Q111">
        <f t="shared" si="109"/>
        <v>0</v>
      </c>
      <c r="S111" s="6"/>
      <c r="Y111" s="40"/>
      <c r="AJ111" s="40"/>
      <c r="AR111" s="40"/>
      <c r="BA111" s="40"/>
      <c r="BB111" s="40"/>
      <c r="BC111" s="40"/>
      <c r="BG111" s="40"/>
      <c r="BH111" s="49"/>
      <c r="BI111" s="51"/>
      <c r="BJ111" s="51"/>
      <c r="BK111" s="51"/>
      <c r="BL111" s="51"/>
      <c r="BM111" s="51"/>
    </row>
    <row r="112" spans="1:65" x14ac:dyDescent="0.25">
      <c r="A112" s="60"/>
      <c r="B112" s="40"/>
      <c r="C112" s="40"/>
      <c r="D112" s="40"/>
      <c r="E112" s="40"/>
      <c r="F112" s="40"/>
      <c r="G112" s="40"/>
      <c r="H112" s="40"/>
      <c r="I112" s="40"/>
      <c r="P112">
        <f t="shared" si="108"/>
        <v>0</v>
      </c>
      <c r="Q112">
        <f t="shared" si="109"/>
        <v>0</v>
      </c>
      <c r="S112" s="6" t="e">
        <f>LARGE(D111:D116,1)</f>
        <v>#NUM!</v>
      </c>
      <c r="U112" t="e">
        <f>IF(S112=D111,(LARGE(P111:Q111,1)),(IF(S112=D112,(LARGE(P112:Q112,1)),(IF(S112=D113,(LARGE(P113:Q113,1)),(IF(S112=D114,(LARGE(P114:Q114,1)),(IF(S112=D115,(LARGE(P115:Q115,1)),(IF(S112=D116,(LARGE(P116:Q116,1)))))))))))))</f>
        <v>#NUM!</v>
      </c>
      <c r="Y112" s="36" t="e">
        <f t="shared" ref="Y112" si="183">SQRT((S112/$U$2)^2)</f>
        <v>#NUM!</v>
      </c>
      <c r="Z112" s="19"/>
      <c r="AA112" s="19"/>
      <c r="AB112" s="19" t="e">
        <f t="shared" ref="AB112:AB114" si="184">SQRT(Y112)</f>
        <v>#NUM!</v>
      </c>
      <c r="AC112" s="19"/>
      <c r="AE112" s="19"/>
      <c r="AF112" s="20" t="e">
        <f t="shared" ref="AF112:AF114" si="185">AB112+0.05</f>
        <v>#NUM!</v>
      </c>
      <c r="AG112" s="19"/>
      <c r="AI112" s="19"/>
      <c r="AJ112" s="28" t="e">
        <f t="shared" ref="AJ112:AJ114" si="186">IF(AF112&lt;=1.5,1.5,(IF(AF112&lt;=2,2,(IF(AF112&lt;=2.5,2.5,(IF(AF112&lt;=3,3,(IF(AF112&lt;=3.5,3.5,(IF(AF112&lt;=4,4,(IF(AF112&lt;=4.5,4.5,(IF(AF112&lt;=5,5,"Too f*cking big!")))))))))))))))</f>
        <v>#NUM!</v>
      </c>
      <c r="AK112" s="19"/>
      <c r="AM112" s="19"/>
      <c r="AN112" s="19" t="e">
        <f t="shared" ref="AN112:AN114" si="187">IF(ABS(U112)&gt;($U$3*AJ112),"Yes","No")</f>
        <v>#NUM!</v>
      </c>
      <c r="AR112" s="19" t="e">
        <f t="shared" si="151"/>
        <v>#NUM!</v>
      </c>
      <c r="AU112" t="e">
        <f t="shared" ref="AU112:AU114" si="188">IF(AR112="Not Applicable",S112/(AJ112^2),(S112/(AJ112^2))+AR112)</f>
        <v>#NUM!</v>
      </c>
      <c r="BA112" s="40"/>
      <c r="BB112" s="40"/>
      <c r="BC112" s="40"/>
      <c r="BG112" s="26" t="e">
        <f>IF(AJ112&gt;4,"Re-check foundation size…",IF(AU112&lt;$U$2,"Pass!","Fail!"))</f>
        <v>#NUM!</v>
      </c>
      <c r="BH112" s="49"/>
      <c r="BI112" s="51"/>
      <c r="BJ112" s="51"/>
      <c r="BK112" s="51"/>
      <c r="BL112" s="51"/>
      <c r="BM112" s="51"/>
    </row>
    <row r="113" spans="1:65" ht="15.75" x14ac:dyDescent="0.25">
      <c r="A113" s="60"/>
      <c r="B113" s="40"/>
      <c r="C113" s="40"/>
      <c r="D113" s="40"/>
      <c r="E113" s="40"/>
      <c r="F113" s="40"/>
      <c r="G113" s="40"/>
      <c r="H113" s="40"/>
      <c r="I113" s="40"/>
      <c r="P113">
        <f t="shared" si="108"/>
        <v>0</v>
      </c>
      <c r="Q113">
        <f t="shared" si="109"/>
        <v>0</v>
      </c>
      <c r="S113" s="6">
        <f>IF(U113=P111,D111,(IF(U113=P112,D112,(IF(U113=P113,D113,(IF(U113=P114,D114,(IF(U113=P115,D115,(IF(U113=P116,D116)))))))))))</f>
        <v>0</v>
      </c>
      <c r="U113">
        <f t="shared" ref="U113" si="189">LARGE((P111:P116),1)</f>
        <v>0</v>
      </c>
      <c r="Y113" s="36">
        <f t="shared" si="122"/>
        <v>0</v>
      </c>
      <c r="Z113" s="19"/>
      <c r="AA113" s="19"/>
      <c r="AB113" s="19">
        <f t="shared" si="184"/>
        <v>0</v>
      </c>
      <c r="AC113" s="19"/>
      <c r="AE113" s="19"/>
      <c r="AF113" s="20">
        <f t="shared" si="185"/>
        <v>0.05</v>
      </c>
      <c r="AG113" s="19"/>
      <c r="AI113" s="19"/>
      <c r="AJ113" s="28">
        <f t="shared" si="186"/>
        <v>1.5</v>
      </c>
      <c r="AK113" s="19"/>
      <c r="AM113" s="19"/>
      <c r="AN113" s="19" t="str">
        <f t="shared" si="187"/>
        <v>No</v>
      </c>
      <c r="AR113" s="19" t="str">
        <f t="shared" si="151"/>
        <v>Not Applicable</v>
      </c>
      <c r="AU113">
        <f t="shared" si="188"/>
        <v>0</v>
      </c>
      <c r="AY113" s="34">
        <f>B111</f>
        <v>0</v>
      </c>
      <c r="AZ113" s="35" t="s">
        <v>87</v>
      </c>
      <c r="BA113" s="56" t="str">
        <f t="shared" ref="BA113" si="190">IF(S113=0,"No data…",IF(ISNUMBER(AJ112)=FALSE,"Too big!",IF(ISNUMBER(AJ113)=FALSE,"Too big!",IF(ISNUMBER(AJ114)=FALSE,"Too big!",LARGE(AJ112:AJ114,1)))))</f>
        <v>No data…</v>
      </c>
      <c r="BB113" s="56" t="s">
        <v>85</v>
      </c>
      <c r="BC113" s="57" t="str">
        <f t="shared" ref="BC113" si="191">IF(U113=0,"No data…",IF(ISNUMBER(AJ112)=FALSE,"Too big!",IF(ISNUMBER(AJ113)=FALSE,"Too big!",IF(ISNUMBER(AJ114)=FALSE,"Too big!",LARGE(AJ112:AJ114,1)))))</f>
        <v>No data…</v>
      </c>
      <c r="BD113" s="35" t="s">
        <v>86</v>
      </c>
      <c r="BG113" s="26" t="str">
        <f>IF(AJ113&gt;4,"Re-check foundation size…",IF(AU113&lt;$U$2,"Pass!","Fail!"))</f>
        <v>Pass!</v>
      </c>
      <c r="BH113" s="49"/>
      <c r="BI113" s="51" t="str">
        <f t="shared" ref="BI113" si="192">IF(D111&lt;0,"Warning! Uplift.",(IF(D112&lt;0,"Warning! Uplift.",(IF(D113&lt;0,"Warning! Uplift.",(IF(D114&lt;0,"Warning! Uplift.",(IF(D115&lt;0,"Warning! Uplift.",(IF(D116&lt;0,"Warning! Uplift.","/")))))))))))</f>
        <v>/</v>
      </c>
      <c r="BJ113" s="51"/>
      <c r="BK113" s="51"/>
      <c r="BL113" s="51" t="e">
        <f t="shared" ref="BL113" si="193">IF(U112&gt;$BT$23,"Warning! High shear.",(IF(U113&gt;$BT$23,"Warning! High shear.",(IF(U114&gt;$BT$23,"Warning! High Shear.","/")))))</f>
        <v>#NUM!</v>
      </c>
      <c r="BM113" s="51"/>
    </row>
    <row r="114" spans="1:65" x14ac:dyDescent="0.25">
      <c r="A114" s="60"/>
      <c r="B114" s="40"/>
      <c r="C114" s="40"/>
      <c r="D114" s="40"/>
      <c r="E114" s="40"/>
      <c r="F114" s="40"/>
      <c r="G114" s="40"/>
      <c r="H114" s="40"/>
      <c r="I114" s="40"/>
      <c r="P114">
        <f t="shared" si="108"/>
        <v>0</v>
      </c>
      <c r="Q114">
        <f t="shared" si="109"/>
        <v>0</v>
      </c>
      <c r="S114" s="6">
        <f>IF(U114=Q111,D111,(IF(U114=Q112,D112,(IF(U114=Q113,D113,(IF(U114=Q114,D114,(IF(U114=Q115,D115,(IF(U114=Q116,D116)))))))))))</f>
        <v>0</v>
      </c>
      <c r="U114">
        <f t="shared" ref="U114" si="194">LARGE((Q111:Q116),1)</f>
        <v>0</v>
      </c>
      <c r="Y114" s="36">
        <f t="shared" si="122"/>
        <v>0</v>
      </c>
      <c r="Z114" s="19"/>
      <c r="AA114" s="19"/>
      <c r="AB114" s="19">
        <f t="shared" si="184"/>
        <v>0</v>
      </c>
      <c r="AC114" s="19"/>
      <c r="AE114" s="19"/>
      <c r="AF114" s="20">
        <f t="shared" si="185"/>
        <v>0.05</v>
      </c>
      <c r="AG114" s="19"/>
      <c r="AI114" s="19"/>
      <c r="AJ114" s="28">
        <f t="shared" si="186"/>
        <v>1.5</v>
      </c>
      <c r="AK114" s="19"/>
      <c r="AM114" s="19"/>
      <c r="AN114" s="19" t="str">
        <f t="shared" si="187"/>
        <v>No</v>
      </c>
      <c r="AR114" s="19" t="str">
        <f t="shared" si="151"/>
        <v>Not Applicable</v>
      </c>
      <c r="AU114">
        <f t="shared" si="188"/>
        <v>0</v>
      </c>
      <c r="BA114" s="40"/>
      <c r="BB114" s="40"/>
      <c r="BC114" s="40"/>
      <c r="BG114" s="26" t="str">
        <f>IF(AJ114&gt;4,"Re-check foundation size…",IF(AU114&lt;$U$2,"Pass!","Fail!"))</f>
        <v>Pass!</v>
      </c>
      <c r="BH114" s="49"/>
      <c r="BI114" s="51"/>
      <c r="BJ114" s="51"/>
      <c r="BK114" s="51"/>
      <c r="BL114" s="51"/>
      <c r="BM114" s="51"/>
    </row>
    <row r="115" spans="1:65" x14ac:dyDescent="0.25">
      <c r="A115" s="60"/>
      <c r="B115" s="40"/>
      <c r="C115" s="40"/>
      <c r="D115" s="40"/>
      <c r="E115" s="40"/>
      <c r="F115" s="40"/>
      <c r="G115" s="40"/>
      <c r="H115" s="40"/>
      <c r="I115" s="40"/>
      <c r="P115">
        <f t="shared" si="108"/>
        <v>0</v>
      </c>
      <c r="Q115">
        <f t="shared" si="109"/>
        <v>0</v>
      </c>
      <c r="S115" s="6"/>
      <c r="Y115" s="40"/>
      <c r="AJ115" s="40"/>
      <c r="AR115" s="40"/>
      <c r="BA115" s="40"/>
      <c r="BB115" s="40"/>
      <c r="BC115" s="40"/>
      <c r="BG115" s="40"/>
      <c r="BH115" s="49"/>
      <c r="BI115" s="51"/>
      <c r="BJ115" s="51"/>
      <c r="BK115" s="51"/>
      <c r="BL115" s="51"/>
      <c r="BM115" s="51"/>
    </row>
    <row r="116" spans="1:65" x14ac:dyDescent="0.25">
      <c r="A116" s="61"/>
      <c r="B116" s="40"/>
      <c r="C116" s="40"/>
      <c r="D116" s="40"/>
      <c r="E116" s="40"/>
      <c r="F116" s="40"/>
      <c r="G116" s="40"/>
      <c r="H116" s="40"/>
      <c r="I116" s="40"/>
      <c r="P116">
        <f t="shared" si="108"/>
        <v>0</v>
      </c>
      <c r="Q116">
        <f t="shared" si="109"/>
        <v>0</v>
      </c>
      <c r="S116" s="6"/>
      <c r="Y116" s="40"/>
      <c r="AJ116" s="40"/>
      <c r="AR116" s="40"/>
      <c r="BA116" s="40"/>
      <c r="BB116" s="40"/>
      <c r="BC116" s="40"/>
      <c r="BG116" s="40"/>
      <c r="BH116" s="49"/>
      <c r="BI116" s="51"/>
      <c r="BJ116" s="51"/>
      <c r="BK116" s="51"/>
      <c r="BL116" s="51"/>
      <c r="BM116" s="51"/>
    </row>
    <row r="117" spans="1:65" x14ac:dyDescent="0.25">
      <c r="A117" s="59" t="s">
        <v>115</v>
      </c>
      <c r="B117" s="40"/>
      <c r="C117" s="40"/>
      <c r="D117" s="40"/>
      <c r="E117" s="40"/>
      <c r="F117" s="40"/>
      <c r="G117" s="40"/>
      <c r="H117" s="40"/>
      <c r="I117" s="40"/>
      <c r="P117">
        <f t="shared" si="108"/>
        <v>0</v>
      </c>
      <c r="Q117">
        <f t="shared" si="109"/>
        <v>0</v>
      </c>
      <c r="S117" s="6"/>
      <c r="Y117" s="40"/>
      <c r="AJ117" s="40"/>
      <c r="AR117" s="40"/>
      <c r="BA117" s="40"/>
      <c r="BB117" s="40"/>
      <c r="BC117" s="40"/>
      <c r="BG117" s="40"/>
      <c r="BH117" s="49"/>
      <c r="BI117" s="51"/>
      <c r="BJ117" s="51"/>
      <c r="BK117" s="51"/>
      <c r="BL117" s="51"/>
      <c r="BM117" s="51"/>
    </row>
    <row r="118" spans="1:65" x14ac:dyDescent="0.25">
      <c r="A118" s="60"/>
      <c r="B118" s="40"/>
      <c r="C118" s="40"/>
      <c r="D118" s="40"/>
      <c r="E118" s="40"/>
      <c r="F118" s="40"/>
      <c r="G118" s="40"/>
      <c r="H118" s="40"/>
      <c r="I118" s="40"/>
      <c r="P118">
        <f t="shared" si="108"/>
        <v>0</v>
      </c>
      <c r="Q118">
        <f t="shared" si="109"/>
        <v>0</v>
      </c>
      <c r="S118" s="6" t="e">
        <f>LARGE(D117:D122,1)</f>
        <v>#NUM!</v>
      </c>
      <c r="U118" t="e">
        <f>IF(S118=D117,(LARGE(P117:Q117,1)),(IF(S118=D118,(LARGE(P118:Q118,1)),(IF(S118=D119,(LARGE(P119:Q119,1)),(IF(S118=D120,(LARGE(P120:Q120,1)),(IF(S118=D121,(LARGE(P121:Q121,1)),(IF(S118=D122,(LARGE(P122:Q122,1)))))))))))))</f>
        <v>#NUM!</v>
      </c>
      <c r="Y118" s="36" t="e">
        <f t="shared" ref="Y118" si="195">SQRT((S118/$U$2)^2)</f>
        <v>#NUM!</v>
      </c>
      <c r="Z118" s="19"/>
      <c r="AA118" s="19"/>
      <c r="AB118" s="19" t="e">
        <f t="shared" ref="AB118:AB120" si="196">SQRT(Y118)</f>
        <v>#NUM!</v>
      </c>
      <c r="AC118" s="19"/>
      <c r="AE118" s="19"/>
      <c r="AF118" s="20" t="e">
        <f t="shared" ref="AF118:AF120" si="197">AB118+0.05</f>
        <v>#NUM!</v>
      </c>
      <c r="AG118" s="19"/>
      <c r="AI118" s="19"/>
      <c r="AJ118" s="28" t="e">
        <f t="shared" ref="AJ118:AJ120" si="198">IF(AF118&lt;=1.5,1.5,(IF(AF118&lt;=2,2,(IF(AF118&lt;=2.5,2.5,(IF(AF118&lt;=3,3,(IF(AF118&lt;=3.5,3.5,(IF(AF118&lt;=4,4,(IF(AF118&lt;=4.5,4.5,(IF(AF118&lt;=5,5,"Too f*cking big!")))))))))))))))</f>
        <v>#NUM!</v>
      </c>
      <c r="AK118" s="19"/>
      <c r="AM118" s="19"/>
      <c r="AN118" s="19" t="e">
        <f t="shared" ref="AN118:AN120" si="199">IF(ABS(U118)&gt;($U$3*AJ118),"Yes","No")</f>
        <v>#NUM!</v>
      </c>
      <c r="AR118" s="19" t="e">
        <f t="shared" si="151"/>
        <v>#NUM!</v>
      </c>
      <c r="AU118" t="e">
        <f t="shared" ref="AU118:AU120" si="200">IF(AR118="Not Applicable",S118/(AJ118^2),(S118/(AJ118^2))+AR118)</f>
        <v>#NUM!</v>
      </c>
      <c r="BA118" s="40"/>
      <c r="BB118" s="40"/>
      <c r="BC118" s="40"/>
      <c r="BG118" s="26" t="e">
        <f>IF(AJ118&gt;4,"Re-check foundation size…",IF(AU118&lt;$U$2,"Pass!","Fail!"))</f>
        <v>#NUM!</v>
      </c>
      <c r="BH118" s="49"/>
      <c r="BI118" s="51"/>
      <c r="BJ118" s="51"/>
      <c r="BK118" s="51"/>
      <c r="BL118" s="51"/>
      <c r="BM118" s="51"/>
    </row>
    <row r="119" spans="1:65" ht="15.75" x14ac:dyDescent="0.25">
      <c r="A119" s="60"/>
      <c r="B119" s="40"/>
      <c r="C119" s="40"/>
      <c r="D119" s="40"/>
      <c r="E119" s="40"/>
      <c r="F119" s="40"/>
      <c r="G119" s="40"/>
      <c r="H119" s="40"/>
      <c r="I119" s="40"/>
      <c r="P119">
        <f t="shared" si="108"/>
        <v>0</v>
      </c>
      <c r="Q119">
        <f t="shared" si="109"/>
        <v>0</v>
      </c>
      <c r="S119" s="6">
        <f>IF(U119=P117,D117,(IF(U119=P118,D118,(IF(U119=P119,D119,(IF(U119=P120,D120,(IF(U119=P121,D121,(IF(U119=P122,D122)))))))))))</f>
        <v>0</v>
      </c>
      <c r="U119">
        <f t="shared" ref="U119" si="201">LARGE((P117:P122),1)</f>
        <v>0</v>
      </c>
      <c r="Y119" s="36">
        <f t="shared" si="122"/>
        <v>0</v>
      </c>
      <c r="Z119" s="19"/>
      <c r="AA119" s="19"/>
      <c r="AB119" s="19">
        <f t="shared" si="196"/>
        <v>0</v>
      </c>
      <c r="AC119" s="19"/>
      <c r="AE119" s="19"/>
      <c r="AF119" s="20">
        <f t="shared" si="197"/>
        <v>0.05</v>
      </c>
      <c r="AG119" s="19"/>
      <c r="AI119" s="19"/>
      <c r="AJ119" s="28">
        <f t="shared" si="198"/>
        <v>1.5</v>
      </c>
      <c r="AK119" s="19"/>
      <c r="AM119" s="19"/>
      <c r="AN119" s="19" t="str">
        <f t="shared" si="199"/>
        <v>No</v>
      </c>
      <c r="AR119" s="19" t="str">
        <f t="shared" si="151"/>
        <v>Not Applicable</v>
      </c>
      <c r="AU119">
        <f t="shared" si="200"/>
        <v>0</v>
      </c>
      <c r="AY119" s="34">
        <f>B117</f>
        <v>0</v>
      </c>
      <c r="AZ119" s="35" t="s">
        <v>87</v>
      </c>
      <c r="BA119" s="56" t="str">
        <f t="shared" ref="BA119" si="202">IF(S119=0,"No data…",IF(ISNUMBER(AJ118)=FALSE,"Too big!",IF(ISNUMBER(AJ119)=FALSE,"Too big!",IF(ISNUMBER(AJ120)=FALSE,"Too big!",LARGE(AJ118:AJ120,1)))))</f>
        <v>No data…</v>
      </c>
      <c r="BB119" s="56" t="s">
        <v>85</v>
      </c>
      <c r="BC119" s="57" t="str">
        <f t="shared" ref="BC119" si="203">IF(U119=0,"No data…",IF(ISNUMBER(AJ118)=FALSE,"Too big!",IF(ISNUMBER(AJ119)=FALSE,"Too big!",IF(ISNUMBER(AJ120)=FALSE,"Too big!",LARGE(AJ118:AJ120,1)))))</f>
        <v>No data…</v>
      </c>
      <c r="BD119" s="35" t="s">
        <v>86</v>
      </c>
      <c r="BG119" s="26" t="str">
        <f>IF(AJ119&gt;4,"Re-check foundation size…",IF(AU119&lt;$U$2,"Pass!","Fail!"))</f>
        <v>Pass!</v>
      </c>
      <c r="BH119" s="49"/>
      <c r="BI119" s="51" t="str">
        <f t="shared" ref="BI119" si="204">IF(D117&lt;0,"Warning! Uplift.",(IF(D118&lt;0,"Warning! Uplift.",(IF(D119&lt;0,"Warning! Uplift.",(IF(D120&lt;0,"Warning! Uplift.",(IF(D121&lt;0,"Warning! Uplift.",(IF(D122&lt;0,"Warning! Uplift.","/")))))))))))</f>
        <v>/</v>
      </c>
      <c r="BJ119" s="51"/>
      <c r="BK119" s="51"/>
      <c r="BL119" s="51" t="e">
        <f t="shared" ref="BL119" si="205">IF(U118&gt;$BT$23,"Warning! High shear.",(IF(U119&gt;$BT$23,"Warning! High shear.",(IF(U120&gt;$BT$23,"Warning! High Shear.","/")))))</f>
        <v>#NUM!</v>
      </c>
      <c r="BM119" s="51"/>
    </row>
    <row r="120" spans="1:65" x14ac:dyDescent="0.25">
      <c r="A120" s="60"/>
      <c r="B120" s="40"/>
      <c r="C120" s="40"/>
      <c r="D120" s="40"/>
      <c r="E120" s="40"/>
      <c r="F120" s="40"/>
      <c r="G120" s="40"/>
      <c r="H120" s="40"/>
      <c r="I120" s="40"/>
      <c r="P120">
        <f t="shared" si="108"/>
        <v>0</v>
      </c>
      <c r="Q120">
        <f t="shared" si="109"/>
        <v>0</v>
      </c>
      <c r="S120" s="6">
        <f>IF(U120=Q117,D117,(IF(U120=Q118,D118,(IF(U120=Q119,D119,(IF(U120=Q120,D120,(IF(U120=Q121,D121,(IF(U120=Q122,D122)))))))))))</f>
        <v>0</v>
      </c>
      <c r="U120">
        <f t="shared" ref="U120" si="206">LARGE((Q117:Q122),1)</f>
        <v>0</v>
      </c>
      <c r="Y120" s="36">
        <f t="shared" si="122"/>
        <v>0</v>
      </c>
      <c r="Z120" s="19"/>
      <c r="AA120" s="19"/>
      <c r="AB120" s="19">
        <f t="shared" si="196"/>
        <v>0</v>
      </c>
      <c r="AC120" s="19"/>
      <c r="AE120" s="19"/>
      <c r="AF120" s="20">
        <f t="shared" si="197"/>
        <v>0.05</v>
      </c>
      <c r="AG120" s="19"/>
      <c r="AI120" s="19"/>
      <c r="AJ120" s="28">
        <f t="shared" si="198"/>
        <v>1.5</v>
      </c>
      <c r="AK120" s="19"/>
      <c r="AM120" s="19"/>
      <c r="AN120" s="19" t="str">
        <f t="shared" si="199"/>
        <v>No</v>
      </c>
      <c r="AR120" s="19" t="str">
        <f t="shared" si="151"/>
        <v>Not Applicable</v>
      </c>
      <c r="AU120">
        <f t="shared" si="200"/>
        <v>0</v>
      </c>
      <c r="BA120" s="40"/>
      <c r="BB120" s="40"/>
      <c r="BC120" s="40"/>
      <c r="BG120" s="26" t="str">
        <f>IF(AJ120&gt;4,"Re-check foundation size…",IF(AU120&lt;$U$2,"Pass!","Fail!"))</f>
        <v>Pass!</v>
      </c>
      <c r="BH120" s="49"/>
      <c r="BI120" s="51"/>
      <c r="BJ120" s="51"/>
      <c r="BK120" s="51"/>
      <c r="BL120" s="51"/>
      <c r="BM120" s="51"/>
    </row>
    <row r="121" spans="1:65" x14ac:dyDescent="0.25">
      <c r="A121" s="60"/>
      <c r="B121" s="40"/>
      <c r="C121" s="40"/>
      <c r="D121" s="40"/>
      <c r="E121" s="40"/>
      <c r="F121" s="40"/>
      <c r="G121" s="40"/>
      <c r="H121" s="40"/>
      <c r="I121" s="40"/>
      <c r="P121">
        <f t="shared" si="108"/>
        <v>0</v>
      </c>
      <c r="Q121">
        <f t="shared" si="109"/>
        <v>0</v>
      </c>
      <c r="S121" s="6"/>
      <c r="Y121" s="40"/>
      <c r="AJ121" s="40"/>
      <c r="AR121" s="40"/>
      <c r="BA121" s="40"/>
      <c r="BB121" s="40"/>
      <c r="BC121" s="40"/>
      <c r="BG121" s="40"/>
      <c r="BH121" s="49"/>
      <c r="BI121" s="51"/>
      <c r="BJ121" s="51"/>
      <c r="BK121" s="51"/>
      <c r="BL121" s="51"/>
      <c r="BM121" s="51"/>
    </row>
    <row r="122" spans="1:65" x14ac:dyDescent="0.25">
      <c r="A122" s="61"/>
      <c r="B122" s="40"/>
      <c r="C122" s="40"/>
      <c r="D122" s="40"/>
      <c r="E122" s="40"/>
      <c r="F122" s="40"/>
      <c r="G122" s="40"/>
      <c r="H122" s="40"/>
      <c r="I122" s="40"/>
      <c r="P122">
        <f t="shared" si="108"/>
        <v>0</v>
      </c>
      <c r="Q122">
        <f t="shared" si="109"/>
        <v>0</v>
      </c>
      <c r="S122" s="6"/>
      <c r="Y122" s="40"/>
      <c r="AJ122" s="40"/>
      <c r="AR122" s="40"/>
      <c r="BA122" s="40"/>
      <c r="BB122" s="40"/>
      <c r="BC122" s="40"/>
      <c r="BG122" s="40"/>
      <c r="BH122" s="49"/>
      <c r="BI122" s="51"/>
      <c r="BJ122" s="51"/>
      <c r="BK122" s="51"/>
      <c r="BL122" s="51"/>
      <c r="BM122" s="51"/>
    </row>
    <row r="123" spans="1:65" x14ac:dyDescent="0.25">
      <c r="A123" s="59" t="s">
        <v>116</v>
      </c>
      <c r="B123" s="40"/>
      <c r="C123" s="40"/>
      <c r="D123" s="40"/>
      <c r="E123" s="40"/>
      <c r="F123" s="40"/>
      <c r="G123" s="40"/>
      <c r="H123" s="40"/>
      <c r="I123" s="40"/>
      <c r="P123">
        <f t="shared" si="108"/>
        <v>0</v>
      </c>
      <c r="Q123">
        <f t="shared" si="109"/>
        <v>0</v>
      </c>
      <c r="S123" s="6"/>
      <c r="Y123" s="40"/>
      <c r="AJ123" s="40"/>
      <c r="AR123" s="40"/>
      <c r="BA123" s="40"/>
      <c r="BB123" s="40"/>
      <c r="BC123" s="40"/>
      <c r="BG123" s="40"/>
      <c r="BH123" s="49"/>
      <c r="BI123" s="51"/>
      <c r="BJ123" s="51"/>
      <c r="BK123" s="51"/>
      <c r="BL123" s="51"/>
      <c r="BM123" s="51"/>
    </row>
    <row r="124" spans="1:65" x14ac:dyDescent="0.25">
      <c r="A124" s="60"/>
      <c r="B124" s="40"/>
      <c r="C124" s="40"/>
      <c r="D124" s="40"/>
      <c r="E124" s="40"/>
      <c r="F124" s="40"/>
      <c r="G124" s="40"/>
      <c r="H124" s="40"/>
      <c r="I124" s="40"/>
      <c r="P124">
        <f t="shared" si="108"/>
        <v>0</v>
      </c>
      <c r="Q124">
        <f t="shared" si="109"/>
        <v>0</v>
      </c>
      <c r="S124" s="6" t="e">
        <f>LARGE(D123:D128,1)</f>
        <v>#NUM!</v>
      </c>
      <c r="U124" t="e">
        <f>IF(S124=D123,(LARGE(P123:Q123,1)),(IF(S124=D124,(LARGE(P124:Q124,1)),(IF(S124=D125,(LARGE(P125:Q125,1)),(IF(S124=D126,(LARGE(P126:Q126,1)),(IF(S124=D127,(LARGE(P127:Q127,1)),(IF(S124=D128,(LARGE(P128:Q128,1)))))))))))))</f>
        <v>#NUM!</v>
      </c>
      <c r="Y124" s="36" t="e">
        <f t="shared" ref="Y124" si="207">SQRT((S124/$U$2)^2)</f>
        <v>#NUM!</v>
      </c>
      <c r="Z124" s="19"/>
      <c r="AA124" s="19"/>
      <c r="AB124" s="19" t="e">
        <f t="shared" ref="AB124:AB126" si="208">SQRT(Y124)</f>
        <v>#NUM!</v>
      </c>
      <c r="AC124" s="19"/>
      <c r="AE124" s="19"/>
      <c r="AF124" s="20" t="e">
        <f t="shared" ref="AF124:AF126" si="209">AB124+0.05</f>
        <v>#NUM!</v>
      </c>
      <c r="AG124" s="19"/>
      <c r="AI124" s="19"/>
      <c r="AJ124" s="28" t="e">
        <f t="shared" ref="AJ124:AJ126" si="210">IF(AF124&lt;=1.5,1.5,(IF(AF124&lt;=2,2,(IF(AF124&lt;=2.5,2.5,(IF(AF124&lt;=3,3,(IF(AF124&lt;=3.5,3.5,(IF(AF124&lt;=4,4,(IF(AF124&lt;=4.5,4.5,(IF(AF124&lt;=5,5,"Too f*cking big!")))))))))))))))</f>
        <v>#NUM!</v>
      </c>
      <c r="AK124" s="19"/>
      <c r="AM124" s="19"/>
      <c r="AN124" s="19" t="e">
        <f t="shared" ref="AN124:AN126" si="211">IF(ABS(U124)&gt;($U$3*AJ124),"Yes","No")</f>
        <v>#NUM!</v>
      </c>
      <c r="AR124" s="19" t="e">
        <f t="shared" si="151"/>
        <v>#NUM!</v>
      </c>
      <c r="AU124" t="e">
        <f t="shared" ref="AU124:AU126" si="212">IF(AR124="Not Applicable",S124/(AJ124^2),(S124/(AJ124^2))+AR124)</f>
        <v>#NUM!</v>
      </c>
      <c r="BA124" s="40"/>
      <c r="BB124" s="40"/>
      <c r="BC124" s="40"/>
      <c r="BG124" s="26" t="e">
        <f>IF(AJ124&gt;4,"Re-check foundation size…",IF(AU124&lt;$U$2,"Pass!","Fail!"))</f>
        <v>#NUM!</v>
      </c>
      <c r="BH124" s="49"/>
      <c r="BI124" s="51"/>
      <c r="BJ124" s="51"/>
      <c r="BK124" s="51"/>
      <c r="BL124" s="51"/>
      <c r="BM124" s="51"/>
    </row>
    <row r="125" spans="1:65" ht="15.75" x14ac:dyDescent="0.25">
      <c r="A125" s="60"/>
      <c r="B125" s="40"/>
      <c r="C125" s="40"/>
      <c r="D125" s="40"/>
      <c r="E125" s="40"/>
      <c r="F125" s="40"/>
      <c r="G125" s="40"/>
      <c r="H125" s="40"/>
      <c r="I125" s="40"/>
      <c r="P125">
        <f t="shared" si="108"/>
        <v>0</v>
      </c>
      <c r="Q125">
        <f t="shared" si="109"/>
        <v>0</v>
      </c>
      <c r="S125" s="6">
        <f>IF(U125=P123,D123,(IF(U125=P124,D124,(IF(U125=P125,D125,(IF(U125=P126,D126,(IF(U125=P127,D127,(IF(U125=P128,D128)))))))))))</f>
        <v>0</v>
      </c>
      <c r="U125">
        <f t="shared" ref="U125" si="213">LARGE((P123:P128),1)</f>
        <v>0</v>
      </c>
      <c r="Y125" s="36">
        <f t="shared" si="122"/>
        <v>0</v>
      </c>
      <c r="Z125" s="19"/>
      <c r="AA125" s="19"/>
      <c r="AB125" s="19">
        <f t="shared" si="208"/>
        <v>0</v>
      </c>
      <c r="AC125" s="19"/>
      <c r="AE125" s="19"/>
      <c r="AF125" s="20">
        <f t="shared" si="209"/>
        <v>0.05</v>
      </c>
      <c r="AG125" s="19"/>
      <c r="AI125" s="19"/>
      <c r="AJ125" s="28">
        <f t="shared" si="210"/>
        <v>1.5</v>
      </c>
      <c r="AK125" s="19"/>
      <c r="AM125" s="19"/>
      <c r="AN125" s="19" t="str">
        <f t="shared" si="211"/>
        <v>No</v>
      </c>
      <c r="AR125" s="19" t="str">
        <f t="shared" si="151"/>
        <v>Not Applicable</v>
      </c>
      <c r="AU125">
        <f t="shared" si="212"/>
        <v>0</v>
      </c>
      <c r="AY125" s="34">
        <f>B123</f>
        <v>0</v>
      </c>
      <c r="AZ125" s="35" t="s">
        <v>87</v>
      </c>
      <c r="BA125" s="56" t="str">
        <f t="shared" ref="BA125" si="214">IF(S125=0,"No data…",IF(ISNUMBER(AJ124)=FALSE,"Too big!",IF(ISNUMBER(AJ125)=FALSE,"Too big!",IF(ISNUMBER(AJ126)=FALSE,"Too big!",LARGE(AJ124:AJ126,1)))))</f>
        <v>No data…</v>
      </c>
      <c r="BB125" s="56" t="s">
        <v>85</v>
      </c>
      <c r="BC125" s="57" t="str">
        <f t="shared" ref="BC125" si="215">IF(U125=0,"No data…",IF(ISNUMBER(AJ124)=FALSE,"Too big!",IF(ISNUMBER(AJ125)=FALSE,"Too big!",IF(ISNUMBER(AJ126)=FALSE,"Too big!",LARGE(AJ124:AJ126,1)))))</f>
        <v>No data…</v>
      </c>
      <c r="BD125" s="35" t="s">
        <v>86</v>
      </c>
      <c r="BG125" s="26" t="str">
        <f>IF(AJ125&gt;4,"Re-check foundation size…",IF(AU125&lt;$U$2,"Pass!","Fail!"))</f>
        <v>Pass!</v>
      </c>
      <c r="BH125" s="49"/>
      <c r="BI125" s="51" t="str">
        <f t="shared" ref="BI125" si="216">IF(D123&lt;0,"Warning! Uplift.",(IF(D124&lt;0,"Warning! Uplift.",(IF(D125&lt;0,"Warning! Uplift.",(IF(D126&lt;0,"Warning! Uplift.",(IF(D127&lt;0,"Warning! Uplift.",(IF(D128&lt;0,"Warning! Uplift.","/")))))))))))</f>
        <v>/</v>
      </c>
      <c r="BJ125" s="51"/>
      <c r="BK125" s="51"/>
      <c r="BL125" s="51" t="e">
        <f t="shared" ref="BL125" si="217">IF(U124&gt;$BT$23,"Warning! High shear.",(IF(U125&gt;$BT$23,"Warning! High shear.",(IF(U126&gt;$BT$23,"Warning! High Shear.","/")))))</f>
        <v>#NUM!</v>
      </c>
      <c r="BM125" s="51"/>
    </row>
    <row r="126" spans="1:65" x14ac:dyDescent="0.25">
      <c r="A126" s="60"/>
      <c r="B126" s="40"/>
      <c r="C126" s="40"/>
      <c r="D126" s="40"/>
      <c r="E126" s="40"/>
      <c r="F126" s="40"/>
      <c r="G126" s="40"/>
      <c r="H126" s="40"/>
      <c r="I126" s="40"/>
      <c r="P126">
        <f t="shared" si="108"/>
        <v>0</v>
      </c>
      <c r="Q126">
        <f t="shared" si="109"/>
        <v>0</v>
      </c>
      <c r="S126" s="6">
        <f>IF(U126=Q123,D123,(IF(U126=Q124,D124,(IF(U126=Q125,D125,(IF(U126=Q126,D126,(IF(U126=Q127,D127,(IF(U126=Q128,D128)))))))))))</f>
        <v>0</v>
      </c>
      <c r="U126">
        <f t="shared" ref="U126" si="218">LARGE((Q123:Q128),1)</f>
        <v>0</v>
      </c>
      <c r="Y126" s="36">
        <f t="shared" si="122"/>
        <v>0</v>
      </c>
      <c r="Z126" s="19"/>
      <c r="AA126" s="19"/>
      <c r="AB126" s="19">
        <f t="shared" si="208"/>
        <v>0</v>
      </c>
      <c r="AC126" s="19"/>
      <c r="AE126" s="19"/>
      <c r="AF126" s="20">
        <f t="shared" si="209"/>
        <v>0.05</v>
      </c>
      <c r="AG126" s="19"/>
      <c r="AI126" s="19"/>
      <c r="AJ126" s="28">
        <f t="shared" si="210"/>
        <v>1.5</v>
      </c>
      <c r="AK126" s="19"/>
      <c r="AM126" s="19"/>
      <c r="AN126" s="19" t="str">
        <f t="shared" si="211"/>
        <v>No</v>
      </c>
      <c r="AR126" s="19" t="str">
        <f t="shared" si="151"/>
        <v>Not Applicable</v>
      </c>
      <c r="AU126">
        <f t="shared" si="212"/>
        <v>0</v>
      </c>
      <c r="BA126" s="40"/>
      <c r="BB126" s="40"/>
      <c r="BC126" s="40"/>
      <c r="BG126" s="26" t="str">
        <f>IF(AJ126&gt;4,"Re-check foundation size…",IF(AU126&lt;$U$2,"Pass!","Fail!"))</f>
        <v>Pass!</v>
      </c>
      <c r="BH126" s="49"/>
      <c r="BI126" s="51"/>
      <c r="BJ126" s="51"/>
      <c r="BK126" s="51"/>
      <c r="BL126" s="51"/>
      <c r="BM126" s="51"/>
    </row>
    <row r="127" spans="1:65" x14ac:dyDescent="0.25">
      <c r="A127" s="60"/>
      <c r="B127" s="40"/>
      <c r="C127" s="40"/>
      <c r="D127" s="40"/>
      <c r="E127" s="40"/>
      <c r="F127" s="40"/>
      <c r="G127" s="40"/>
      <c r="H127" s="40"/>
      <c r="I127" s="40"/>
      <c r="P127">
        <f t="shared" si="108"/>
        <v>0</v>
      </c>
      <c r="Q127">
        <f t="shared" si="109"/>
        <v>0</v>
      </c>
      <c r="S127" s="6"/>
      <c r="Y127" s="40"/>
      <c r="AJ127" s="40"/>
      <c r="AR127" s="40"/>
      <c r="BA127" s="40"/>
      <c r="BB127" s="40"/>
      <c r="BC127" s="40"/>
      <c r="BG127" s="40"/>
      <c r="BH127" s="49"/>
      <c r="BI127" s="51"/>
      <c r="BJ127" s="51"/>
      <c r="BK127" s="51"/>
      <c r="BL127" s="51"/>
      <c r="BM127" s="51"/>
    </row>
    <row r="128" spans="1:65" x14ac:dyDescent="0.25">
      <c r="A128" s="61"/>
      <c r="B128" s="40"/>
      <c r="C128" s="40"/>
      <c r="D128" s="40"/>
      <c r="E128" s="40"/>
      <c r="F128" s="40"/>
      <c r="G128" s="40"/>
      <c r="H128" s="40"/>
      <c r="I128" s="40"/>
      <c r="P128">
        <f t="shared" si="108"/>
        <v>0</v>
      </c>
      <c r="Q128">
        <f t="shared" si="109"/>
        <v>0</v>
      </c>
      <c r="S128" s="6"/>
      <c r="Y128" s="40"/>
      <c r="AJ128" s="40"/>
      <c r="AR128" s="40"/>
      <c r="BA128" s="40"/>
      <c r="BB128" s="40"/>
      <c r="BC128" s="40"/>
      <c r="BG128" s="40"/>
      <c r="BH128" s="49"/>
      <c r="BI128" s="51"/>
      <c r="BJ128" s="51"/>
      <c r="BK128" s="51"/>
      <c r="BL128" s="51"/>
      <c r="BM128" s="51"/>
    </row>
    <row r="129" spans="1:65" x14ac:dyDescent="0.25">
      <c r="A129" s="59" t="s">
        <v>117</v>
      </c>
      <c r="B129" s="40"/>
      <c r="C129" s="40"/>
      <c r="D129" s="40"/>
      <c r="E129" s="40"/>
      <c r="F129" s="40"/>
      <c r="G129" s="40"/>
      <c r="H129" s="40"/>
      <c r="I129" s="40"/>
      <c r="P129">
        <f t="shared" si="108"/>
        <v>0</v>
      </c>
      <c r="Q129">
        <f t="shared" si="109"/>
        <v>0</v>
      </c>
      <c r="Y129" s="40"/>
      <c r="AJ129" s="40"/>
      <c r="AR129" s="40"/>
      <c r="BA129" s="40"/>
      <c r="BB129" s="40"/>
      <c r="BC129" s="40"/>
      <c r="BG129" s="40"/>
      <c r="BH129" s="49"/>
      <c r="BI129" s="51"/>
      <c r="BJ129" s="51"/>
      <c r="BK129" s="51"/>
      <c r="BL129" s="51"/>
      <c r="BM129" s="51"/>
    </row>
    <row r="130" spans="1:65" x14ac:dyDescent="0.25">
      <c r="A130" s="60"/>
      <c r="B130" s="40"/>
      <c r="C130" s="40"/>
      <c r="D130" s="40"/>
      <c r="E130" s="40"/>
      <c r="F130" s="40"/>
      <c r="G130" s="40"/>
      <c r="H130" s="40"/>
      <c r="I130" s="40"/>
      <c r="P130">
        <f t="shared" si="108"/>
        <v>0</v>
      </c>
      <c r="Q130">
        <f t="shared" si="109"/>
        <v>0</v>
      </c>
      <c r="S130" s="6" t="e">
        <f>LARGE(D129:D134,1)</f>
        <v>#NUM!</v>
      </c>
      <c r="U130" t="e">
        <f>IF(S130=D129,(LARGE(P129:Q129,1)),(IF(S130=D130,(LARGE(P130:Q130,1)),(IF(S130=D131,(LARGE(P131:Q131,1)),(IF(S130=D132,(LARGE(P132:Q132,1)),(IF(S130=D133,(LARGE(P133:Q133,1)),(IF(S130=D134,(LARGE(P134:Q134,1)))))))))))))</f>
        <v>#NUM!</v>
      </c>
      <c r="Y130" s="36" t="e">
        <f t="shared" ref="Y130" si="219">SQRT((S130/$U$2)^2)</f>
        <v>#NUM!</v>
      </c>
      <c r="Z130" s="19"/>
      <c r="AA130" s="19"/>
      <c r="AB130" s="19" t="e">
        <f t="shared" ref="AB130:AB132" si="220">SQRT(Y130)</f>
        <v>#NUM!</v>
      </c>
      <c r="AC130" s="19"/>
      <c r="AE130" s="19"/>
      <c r="AF130" s="20" t="e">
        <f t="shared" ref="AF130:AF132" si="221">AB130+0.05</f>
        <v>#NUM!</v>
      </c>
      <c r="AG130" s="19"/>
      <c r="AI130" s="19"/>
      <c r="AJ130" s="28" t="e">
        <f t="shared" ref="AJ130:AJ132" si="222">IF(AF130&lt;=1.5,1.5,(IF(AF130&lt;=2,2,(IF(AF130&lt;=2.5,2.5,(IF(AF130&lt;=3,3,(IF(AF130&lt;=3.5,3.5,(IF(AF130&lt;=4,4,(IF(AF130&lt;=4.5,4.5,(IF(AF130&lt;=5,5,"Too f*cking big!")))))))))))))))</f>
        <v>#NUM!</v>
      </c>
      <c r="AK130" s="19"/>
      <c r="AM130" s="19"/>
      <c r="AN130" s="19" t="e">
        <f t="shared" ref="AN130:AN132" si="223">IF(ABS(U130)&gt;($U$3*AJ130),"Yes","No")</f>
        <v>#NUM!</v>
      </c>
      <c r="AR130" s="19" t="e">
        <f t="shared" si="151"/>
        <v>#NUM!</v>
      </c>
      <c r="AU130" t="e">
        <f t="shared" ref="AU130:AU132" si="224">IF(AR130="Not Applicable",S130/(AJ130^2),(S130/(AJ130^2))+AR130)</f>
        <v>#NUM!</v>
      </c>
      <c r="BA130" s="40"/>
      <c r="BB130" s="40"/>
      <c r="BC130" s="40"/>
      <c r="BG130" s="26" t="e">
        <f>IF(AJ130&gt;4,"Re-check foundation size…",IF(AU130&lt;$U$2,"Pass!","Fail!"))</f>
        <v>#NUM!</v>
      </c>
      <c r="BH130" s="49"/>
      <c r="BI130" s="51"/>
      <c r="BJ130" s="51"/>
      <c r="BK130" s="51"/>
      <c r="BL130" s="51"/>
      <c r="BM130" s="51"/>
    </row>
    <row r="131" spans="1:65" ht="15.75" x14ac:dyDescent="0.25">
      <c r="A131" s="60"/>
      <c r="B131" s="40"/>
      <c r="C131" s="40"/>
      <c r="D131" s="40"/>
      <c r="E131" s="40"/>
      <c r="F131" s="40"/>
      <c r="G131" s="40"/>
      <c r="H131" s="40"/>
      <c r="I131" s="40"/>
      <c r="P131">
        <f t="shared" si="108"/>
        <v>0</v>
      </c>
      <c r="Q131">
        <f t="shared" si="109"/>
        <v>0</v>
      </c>
      <c r="S131" s="6">
        <f>IF(U131=P129,D129,(IF(U131=P130,D130,(IF(U131=P131,D131,(IF(U131=P132,D132,(IF(U131=P133,D133,(IF(U131=P134,D134)))))))))))</f>
        <v>0</v>
      </c>
      <c r="U131">
        <f t="shared" ref="U131" si="225">LARGE((P129:P134),1)</f>
        <v>0</v>
      </c>
      <c r="Y131" s="36">
        <f t="shared" si="122"/>
        <v>0</v>
      </c>
      <c r="Z131" s="19"/>
      <c r="AA131" s="19"/>
      <c r="AB131" s="19">
        <f t="shared" si="220"/>
        <v>0</v>
      </c>
      <c r="AC131" s="19"/>
      <c r="AE131" s="19"/>
      <c r="AF131" s="20">
        <f t="shared" si="221"/>
        <v>0.05</v>
      </c>
      <c r="AG131" s="19"/>
      <c r="AI131" s="19"/>
      <c r="AJ131" s="28">
        <f t="shared" si="222"/>
        <v>1.5</v>
      </c>
      <c r="AK131" s="19"/>
      <c r="AM131" s="19"/>
      <c r="AN131" s="19" t="str">
        <f t="shared" si="223"/>
        <v>No</v>
      </c>
      <c r="AR131" s="19" t="str">
        <f t="shared" si="151"/>
        <v>Not Applicable</v>
      </c>
      <c r="AU131">
        <f t="shared" si="224"/>
        <v>0</v>
      </c>
      <c r="AY131" s="34">
        <f>B129</f>
        <v>0</v>
      </c>
      <c r="AZ131" s="35" t="s">
        <v>87</v>
      </c>
      <c r="BA131" s="56" t="str">
        <f t="shared" ref="BA131" si="226">IF(S131=0,"No data…",IF(ISNUMBER(AJ130)=FALSE,"Too big!",IF(ISNUMBER(AJ131)=FALSE,"Too big!",IF(ISNUMBER(AJ132)=FALSE,"Too big!",LARGE(AJ130:AJ132,1)))))</f>
        <v>No data…</v>
      </c>
      <c r="BB131" s="56" t="s">
        <v>85</v>
      </c>
      <c r="BC131" s="57" t="str">
        <f t="shared" ref="BC131" si="227">IF(U131=0,"No data…",IF(ISNUMBER(AJ130)=FALSE,"Too big!",IF(ISNUMBER(AJ131)=FALSE,"Too big!",IF(ISNUMBER(AJ132)=FALSE,"Too big!",LARGE(AJ130:AJ132,1)))))</f>
        <v>No data…</v>
      </c>
      <c r="BD131" s="35" t="s">
        <v>86</v>
      </c>
      <c r="BG131" s="26" t="str">
        <f>IF(AJ131&gt;4,"Re-check foundation size…",IF(AU131&lt;$U$2,"Pass!","Fail!"))</f>
        <v>Pass!</v>
      </c>
      <c r="BH131" s="49"/>
      <c r="BI131" s="51" t="str">
        <f t="shared" ref="BI131" si="228">IF(D129&lt;0,"Warning! Uplift.",(IF(D130&lt;0,"Warning! Uplift.",(IF(D131&lt;0,"Warning! Uplift.",(IF(D132&lt;0,"Warning! Uplift.",(IF(D133&lt;0,"Warning! Uplift.",(IF(D134&lt;0,"Warning! Uplift.","/")))))))))))</f>
        <v>/</v>
      </c>
      <c r="BJ131" s="51"/>
      <c r="BK131" s="51"/>
      <c r="BL131" s="51" t="e">
        <f t="shared" ref="BL131" si="229">IF(U130&gt;$BT$23,"Warning! High shear.",(IF(U131&gt;$BT$23,"Warning! High shear.",(IF(U132&gt;$BT$23,"Warning! High Shear.","/")))))</f>
        <v>#NUM!</v>
      </c>
      <c r="BM131" s="51"/>
    </row>
    <row r="132" spans="1:65" x14ac:dyDescent="0.25">
      <c r="A132" s="60"/>
      <c r="B132" s="40"/>
      <c r="C132" s="40"/>
      <c r="D132" s="40"/>
      <c r="E132" s="40"/>
      <c r="F132" s="40"/>
      <c r="G132" s="40"/>
      <c r="H132" s="40"/>
      <c r="I132" s="40"/>
      <c r="P132">
        <f t="shared" si="108"/>
        <v>0</v>
      </c>
      <c r="Q132">
        <f t="shared" si="109"/>
        <v>0</v>
      </c>
      <c r="S132" s="6">
        <f>IF(U132=Q129,D129,(IF(U132=Q130,D130,(IF(U132=Q131,D131,(IF(U132=Q132,D132,(IF(U132=Q133,D133,(IF(U132=Q134,D134)))))))))))</f>
        <v>0</v>
      </c>
      <c r="U132">
        <f t="shared" ref="U132" si="230">LARGE((Q129:Q134),1)</f>
        <v>0</v>
      </c>
      <c r="Y132" s="36">
        <f t="shared" si="122"/>
        <v>0</v>
      </c>
      <c r="Z132" s="19"/>
      <c r="AA132" s="19"/>
      <c r="AB132" s="19">
        <f t="shared" si="220"/>
        <v>0</v>
      </c>
      <c r="AC132" s="19"/>
      <c r="AE132" s="19"/>
      <c r="AF132" s="20">
        <f t="shared" si="221"/>
        <v>0.05</v>
      </c>
      <c r="AG132" s="19"/>
      <c r="AI132" s="19"/>
      <c r="AJ132" s="28">
        <f t="shared" si="222"/>
        <v>1.5</v>
      </c>
      <c r="AK132" s="19"/>
      <c r="AM132" s="19"/>
      <c r="AN132" s="19" t="str">
        <f t="shared" si="223"/>
        <v>No</v>
      </c>
      <c r="AR132" s="19" t="str">
        <f t="shared" si="151"/>
        <v>Not Applicable</v>
      </c>
      <c r="AU132">
        <f t="shared" si="224"/>
        <v>0</v>
      </c>
      <c r="BA132" s="40"/>
      <c r="BB132" s="40"/>
      <c r="BC132" s="40"/>
      <c r="BG132" s="26" t="str">
        <f>IF(AJ132&gt;4,"Re-check foundation size…",IF(AU132&lt;$U$2,"Pass!","Fail!"))</f>
        <v>Pass!</v>
      </c>
      <c r="BH132" s="49"/>
      <c r="BI132" s="51"/>
      <c r="BJ132" s="51"/>
      <c r="BK132" s="51"/>
      <c r="BL132" s="51"/>
      <c r="BM132" s="51"/>
    </row>
    <row r="133" spans="1:65" x14ac:dyDescent="0.25">
      <c r="A133" s="60"/>
      <c r="B133" s="40"/>
      <c r="C133" s="40"/>
      <c r="D133" s="40"/>
      <c r="E133" s="40"/>
      <c r="F133" s="40"/>
      <c r="G133" s="40"/>
      <c r="H133" s="40"/>
      <c r="I133" s="40"/>
      <c r="P133">
        <f t="shared" si="108"/>
        <v>0</v>
      </c>
      <c r="Q133">
        <f t="shared" si="109"/>
        <v>0</v>
      </c>
      <c r="S133" s="6"/>
      <c r="Y133" s="40"/>
      <c r="AJ133" s="40"/>
      <c r="AR133" s="40"/>
      <c r="BA133" s="40"/>
      <c r="BB133" s="40"/>
      <c r="BC133" s="40"/>
      <c r="BG133" s="40"/>
      <c r="BH133" s="49"/>
      <c r="BI133" s="51"/>
      <c r="BJ133" s="51"/>
      <c r="BK133" s="51"/>
      <c r="BL133" s="51"/>
      <c r="BM133" s="51"/>
    </row>
    <row r="134" spans="1:65" x14ac:dyDescent="0.25">
      <c r="A134" s="61"/>
      <c r="B134" s="40"/>
      <c r="C134" s="40"/>
      <c r="D134" s="40"/>
      <c r="E134" s="40"/>
      <c r="F134" s="40"/>
      <c r="G134" s="40"/>
      <c r="H134" s="40"/>
      <c r="I134" s="40"/>
      <c r="P134">
        <f t="shared" si="108"/>
        <v>0</v>
      </c>
      <c r="Q134">
        <f t="shared" si="109"/>
        <v>0</v>
      </c>
      <c r="S134" s="6"/>
      <c r="Y134" s="40"/>
      <c r="AJ134" s="40"/>
      <c r="AR134" s="40"/>
      <c r="BA134" s="40"/>
      <c r="BB134" s="40"/>
      <c r="BC134" s="40"/>
      <c r="BG134" s="40"/>
      <c r="BH134" s="49"/>
      <c r="BI134" s="51"/>
      <c r="BJ134" s="51"/>
      <c r="BK134" s="51"/>
      <c r="BL134" s="51"/>
      <c r="BM134" s="51"/>
    </row>
    <row r="135" spans="1:65" x14ac:dyDescent="0.25">
      <c r="A135" s="59" t="s">
        <v>118</v>
      </c>
      <c r="B135" s="40"/>
      <c r="C135" s="40"/>
      <c r="D135" s="40"/>
      <c r="E135" s="40"/>
      <c r="F135" s="40"/>
      <c r="G135" s="40"/>
      <c r="H135" s="40"/>
      <c r="I135" s="40"/>
      <c r="P135">
        <f t="shared" si="108"/>
        <v>0</v>
      </c>
      <c r="Q135">
        <f t="shared" si="109"/>
        <v>0</v>
      </c>
      <c r="S135" s="6"/>
      <c r="Y135" s="40"/>
      <c r="AJ135" s="40"/>
      <c r="AR135" s="40"/>
      <c r="BA135" s="40"/>
      <c r="BB135" s="40"/>
      <c r="BC135" s="40"/>
      <c r="BG135" s="40"/>
      <c r="BH135" s="49"/>
      <c r="BI135" s="51"/>
      <c r="BJ135" s="51"/>
      <c r="BK135" s="51"/>
      <c r="BL135" s="51"/>
      <c r="BM135" s="51"/>
    </row>
    <row r="136" spans="1:65" x14ac:dyDescent="0.25">
      <c r="A136" s="60"/>
      <c r="B136" s="40"/>
      <c r="C136" s="40"/>
      <c r="D136" s="40"/>
      <c r="E136" s="40"/>
      <c r="F136" s="40"/>
      <c r="G136" s="40"/>
      <c r="H136" s="40"/>
      <c r="I136" s="40"/>
      <c r="P136">
        <f t="shared" si="108"/>
        <v>0</v>
      </c>
      <c r="Q136">
        <f t="shared" si="109"/>
        <v>0</v>
      </c>
      <c r="S136" s="6" t="e">
        <f>LARGE(D135:D140,1)</f>
        <v>#NUM!</v>
      </c>
      <c r="U136" t="e">
        <f>IF(S136=D135,(LARGE(P135:Q135,1)),(IF(S136=D136,(LARGE(P136:Q136,1)),(IF(S136=D137,(LARGE(P137:Q137,1)),(IF(S136=D138,(LARGE(P138:Q138,1)),(IF(S136=D139,(LARGE(P139:Q139,1)),(IF(S136=D140,(LARGE(P140:Q140,1)))))))))))))</f>
        <v>#NUM!</v>
      </c>
      <c r="Y136" s="36" t="e">
        <f t="shared" ref="Y136" si="231">SQRT((S136/$U$2)^2)</f>
        <v>#NUM!</v>
      </c>
      <c r="Z136" s="19"/>
      <c r="AA136" s="19"/>
      <c r="AB136" s="19" t="e">
        <f t="shared" ref="AB136:AB138" si="232">SQRT(Y136)</f>
        <v>#NUM!</v>
      </c>
      <c r="AC136" s="19"/>
      <c r="AE136" s="19"/>
      <c r="AF136" s="20" t="e">
        <f t="shared" ref="AF136:AF138" si="233">AB136+0.05</f>
        <v>#NUM!</v>
      </c>
      <c r="AG136" s="19"/>
      <c r="AI136" s="19"/>
      <c r="AJ136" s="28" t="e">
        <f t="shared" ref="AJ136:AJ138" si="234">IF(AF136&lt;=1.5,1.5,(IF(AF136&lt;=2,2,(IF(AF136&lt;=2.5,2.5,(IF(AF136&lt;=3,3,(IF(AF136&lt;=3.5,3.5,(IF(AF136&lt;=4,4,(IF(AF136&lt;=4.5,4.5,(IF(AF136&lt;=5,5,"Too f*cking big!")))))))))))))))</f>
        <v>#NUM!</v>
      </c>
      <c r="AK136" s="19"/>
      <c r="AM136" s="19"/>
      <c r="AN136" s="19" t="e">
        <f t="shared" ref="AN136:AN138" si="235">IF(ABS(U136)&gt;($U$3*AJ136),"Yes","No")</f>
        <v>#NUM!</v>
      </c>
      <c r="AR136" s="19" t="e">
        <f t="shared" si="151"/>
        <v>#NUM!</v>
      </c>
      <c r="AU136" t="e">
        <f t="shared" ref="AU136:AU138" si="236">IF(AR136="Not Applicable",S136/(AJ136^2),(S136/(AJ136^2))+AR136)</f>
        <v>#NUM!</v>
      </c>
      <c r="BA136" s="40"/>
      <c r="BB136" s="40"/>
      <c r="BC136" s="40"/>
      <c r="BG136" s="26" t="e">
        <f>IF(AJ136&gt;4,"Re-check foundation size…",IF(AU136&lt;$U$2,"Pass!","Fail!"))</f>
        <v>#NUM!</v>
      </c>
      <c r="BH136" s="49"/>
      <c r="BI136" s="51"/>
      <c r="BJ136" s="51"/>
      <c r="BK136" s="51"/>
      <c r="BL136" s="51"/>
      <c r="BM136" s="51"/>
    </row>
    <row r="137" spans="1:65" ht="15.75" x14ac:dyDescent="0.25">
      <c r="A137" s="60"/>
      <c r="B137" s="40"/>
      <c r="C137" s="40"/>
      <c r="D137" s="40"/>
      <c r="E137" s="40"/>
      <c r="F137" s="40"/>
      <c r="G137" s="40"/>
      <c r="H137" s="40"/>
      <c r="I137" s="40"/>
      <c r="P137">
        <f t="shared" ref="P137:P200" si="237">ABS(E137)</f>
        <v>0</v>
      </c>
      <c r="Q137">
        <f t="shared" ref="Q137:Q200" si="238">ABS(F137)</f>
        <v>0</v>
      </c>
      <c r="S137" s="6">
        <f>IF(U137=P135,D135,(IF(U137=P136,D136,(IF(U137=P137,D137,(IF(U137=P138,D138,(IF(U137=P139,D139,(IF(U137=P140,D140)))))))))))</f>
        <v>0</v>
      </c>
      <c r="U137">
        <f t="shared" ref="U137" si="239">LARGE((P135:P140),1)</f>
        <v>0</v>
      </c>
      <c r="Y137" s="36">
        <f t="shared" si="122"/>
        <v>0</v>
      </c>
      <c r="Z137" s="19"/>
      <c r="AA137" s="19"/>
      <c r="AB137" s="19">
        <f t="shared" si="232"/>
        <v>0</v>
      </c>
      <c r="AC137" s="19"/>
      <c r="AE137" s="19"/>
      <c r="AF137" s="20">
        <f t="shared" si="233"/>
        <v>0.05</v>
      </c>
      <c r="AG137" s="19"/>
      <c r="AI137" s="19"/>
      <c r="AJ137" s="28">
        <f t="shared" si="234"/>
        <v>1.5</v>
      </c>
      <c r="AK137" s="19"/>
      <c r="AM137" s="19"/>
      <c r="AN137" s="19" t="str">
        <f t="shared" si="235"/>
        <v>No</v>
      </c>
      <c r="AR137" s="19" t="str">
        <f t="shared" si="151"/>
        <v>Not Applicable</v>
      </c>
      <c r="AU137">
        <f t="shared" si="236"/>
        <v>0</v>
      </c>
      <c r="AY137" s="34">
        <f>B135</f>
        <v>0</v>
      </c>
      <c r="AZ137" s="35" t="s">
        <v>87</v>
      </c>
      <c r="BA137" s="56" t="str">
        <f t="shared" ref="BA137" si="240">IF(S137=0,"No data…",IF(ISNUMBER(AJ136)=FALSE,"Too big!",IF(ISNUMBER(AJ137)=FALSE,"Too big!",IF(ISNUMBER(AJ138)=FALSE,"Too big!",LARGE(AJ136:AJ138,1)))))</f>
        <v>No data…</v>
      </c>
      <c r="BB137" s="56" t="s">
        <v>85</v>
      </c>
      <c r="BC137" s="57" t="str">
        <f t="shared" ref="BC137" si="241">IF(U137=0,"No data…",IF(ISNUMBER(AJ136)=FALSE,"Too big!",IF(ISNUMBER(AJ137)=FALSE,"Too big!",IF(ISNUMBER(AJ138)=FALSE,"Too big!",LARGE(AJ136:AJ138,1)))))</f>
        <v>No data…</v>
      </c>
      <c r="BD137" s="35" t="s">
        <v>86</v>
      </c>
      <c r="BG137" s="26" t="str">
        <f>IF(AJ137&gt;4,"Re-check foundation size…",IF(AU137&lt;$U$2,"Pass!","Fail!"))</f>
        <v>Pass!</v>
      </c>
      <c r="BH137" s="49"/>
      <c r="BI137" s="51" t="str">
        <f t="shared" ref="BI137" si="242">IF(D135&lt;0,"Warning! Uplift.",(IF(D136&lt;0,"Warning! Uplift.",(IF(D137&lt;0,"Warning! Uplift.",(IF(D138&lt;0,"Warning! Uplift.",(IF(D139&lt;0,"Warning! Uplift.",(IF(D140&lt;0,"Warning! Uplift.","/")))))))))))</f>
        <v>/</v>
      </c>
      <c r="BJ137" s="51"/>
      <c r="BK137" s="51"/>
      <c r="BL137" s="51" t="e">
        <f t="shared" ref="BL137" si="243">IF(U136&gt;$BT$23,"Warning! High shear.",(IF(U137&gt;$BT$23,"Warning! High shear.",(IF(U138&gt;$BT$23,"Warning! High Shear.","/")))))</f>
        <v>#NUM!</v>
      </c>
      <c r="BM137" s="51"/>
    </row>
    <row r="138" spans="1:65" x14ac:dyDescent="0.25">
      <c r="A138" s="60"/>
      <c r="B138" s="40"/>
      <c r="C138" s="40"/>
      <c r="D138" s="40"/>
      <c r="E138" s="40"/>
      <c r="F138" s="40"/>
      <c r="G138" s="40"/>
      <c r="H138" s="40"/>
      <c r="I138" s="40"/>
      <c r="P138">
        <f t="shared" si="237"/>
        <v>0</v>
      </c>
      <c r="Q138">
        <f t="shared" si="238"/>
        <v>0</v>
      </c>
      <c r="S138" s="6">
        <f>IF(U138=Q135,D135,(IF(U138=Q136,D136,(IF(U138=Q137,D137,(IF(U138=Q138,D138,(IF(U138=Q139,D139,(IF(U138=Q140,D140)))))))))))</f>
        <v>0</v>
      </c>
      <c r="U138">
        <f t="shared" ref="U138" si="244">LARGE((Q135:Q140),1)</f>
        <v>0</v>
      </c>
      <c r="Y138" s="36">
        <f t="shared" si="122"/>
        <v>0</v>
      </c>
      <c r="Z138" s="19"/>
      <c r="AA138" s="19"/>
      <c r="AB138" s="19">
        <f t="shared" si="232"/>
        <v>0</v>
      </c>
      <c r="AC138" s="19"/>
      <c r="AE138" s="19"/>
      <c r="AF138" s="20">
        <f t="shared" si="233"/>
        <v>0.05</v>
      </c>
      <c r="AG138" s="19"/>
      <c r="AI138" s="19"/>
      <c r="AJ138" s="28">
        <f t="shared" si="234"/>
        <v>1.5</v>
      </c>
      <c r="AK138" s="19"/>
      <c r="AM138" s="19"/>
      <c r="AN138" s="19" t="str">
        <f t="shared" si="235"/>
        <v>No</v>
      </c>
      <c r="AR138" s="19" t="str">
        <f t="shared" si="151"/>
        <v>Not Applicable</v>
      </c>
      <c r="AU138">
        <f t="shared" si="236"/>
        <v>0</v>
      </c>
      <c r="BA138" s="40"/>
      <c r="BB138" s="40"/>
      <c r="BC138" s="40"/>
      <c r="BG138" s="26" t="str">
        <f>IF(AJ138&gt;4,"Re-check foundation size…",IF(AU138&lt;$U$2,"Pass!","Fail!"))</f>
        <v>Pass!</v>
      </c>
      <c r="BH138" s="49"/>
      <c r="BI138" s="51"/>
      <c r="BJ138" s="51"/>
      <c r="BK138" s="51"/>
      <c r="BL138" s="51"/>
      <c r="BM138" s="51"/>
    </row>
    <row r="139" spans="1:65" x14ac:dyDescent="0.25">
      <c r="A139" s="60"/>
      <c r="B139" s="40"/>
      <c r="C139" s="40"/>
      <c r="D139" s="40"/>
      <c r="E139" s="40"/>
      <c r="F139" s="40"/>
      <c r="G139" s="40"/>
      <c r="H139" s="40"/>
      <c r="I139" s="40"/>
      <c r="P139">
        <f t="shared" si="237"/>
        <v>0</v>
      </c>
      <c r="Q139">
        <f t="shared" si="238"/>
        <v>0</v>
      </c>
      <c r="S139" s="6"/>
      <c r="Y139" s="40"/>
      <c r="AJ139" s="40"/>
      <c r="AR139" s="40"/>
      <c r="BA139" s="40"/>
      <c r="BB139" s="40"/>
      <c r="BC139" s="40"/>
      <c r="BG139" s="40"/>
      <c r="BH139" s="49"/>
      <c r="BI139" s="51"/>
      <c r="BJ139" s="51"/>
      <c r="BK139" s="51"/>
      <c r="BL139" s="51"/>
      <c r="BM139" s="51"/>
    </row>
    <row r="140" spans="1:65" x14ac:dyDescent="0.25">
      <c r="A140" s="61"/>
      <c r="B140" s="40"/>
      <c r="C140" s="40"/>
      <c r="D140" s="40"/>
      <c r="E140" s="40"/>
      <c r="F140" s="40"/>
      <c r="G140" s="40"/>
      <c r="H140" s="40"/>
      <c r="I140" s="40"/>
      <c r="P140">
        <f t="shared" si="237"/>
        <v>0</v>
      </c>
      <c r="Q140">
        <f t="shared" si="238"/>
        <v>0</v>
      </c>
      <c r="S140" s="6"/>
      <c r="Y140" s="40"/>
      <c r="AJ140" s="40"/>
      <c r="AR140" s="40"/>
      <c r="BA140" s="40"/>
      <c r="BB140" s="40"/>
      <c r="BC140" s="40"/>
      <c r="BG140" s="40"/>
      <c r="BH140" s="49"/>
      <c r="BI140" s="51"/>
      <c r="BJ140" s="51"/>
      <c r="BK140" s="51"/>
      <c r="BL140" s="51"/>
      <c r="BM140" s="51"/>
    </row>
    <row r="141" spans="1:65" x14ac:dyDescent="0.25">
      <c r="A141" s="59" t="s">
        <v>119</v>
      </c>
      <c r="B141" s="40"/>
      <c r="C141" s="40"/>
      <c r="D141" s="40"/>
      <c r="E141" s="40"/>
      <c r="F141" s="40"/>
      <c r="G141" s="40"/>
      <c r="H141" s="40"/>
      <c r="I141" s="40"/>
      <c r="P141">
        <f t="shared" si="237"/>
        <v>0</v>
      </c>
      <c r="Q141">
        <f t="shared" si="238"/>
        <v>0</v>
      </c>
      <c r="S141" s="6"/>
      <c r="Y141" s="40"/>
      <c r="AJ141" s="40"/>
      <c r="AR141" s="40"/>
      <c r="BA141" s="40"/>
      <c r="BB141" s="40"/>
      <c r="BC141" s="40"/>
      <c r="BG141" s="40"/>
      <c r="BH141" s="49"/>
      <c r="BI141" s="51"/>
      <c r="BJ141" s="51"/>
      <c r="BK141" s="51"/>
      <c r="BL141" s="51"/>
      <c r="BM141" s="51"/>
    </row>
    <row r="142" spans="1:65" x14ac:dyDescent="0.25">
      <c r="A142" s="60"/>
      <c r="B142" s="40"/>
      <c r="C142" s="40"/>
      <c r="D142" s="40"/>
      <c r="E142" s="40"/>
      <c r="F142" s="40"/>
      <c r="G142" s="40"/>
      <c r="H142" s="40"/>
      <c r="I142" s="40"/>
      <c r="P142">
        <f t="shared" si="237"/>
        <v>0</v>
      </c>
      <c r="Q142">
        <f t="shared" si="238"/>
        <v>0</v>
      </c>
      <c r="S142" s="6" t="e">
        <f>LARGE(D141:D146,1)</f>
        <v>#NUM!</v>
      </c>
      <c r="U142" t="e">
        <f>IF(S142=D141,(LARGE(P141:Q141,1)),(IF(S142=D142,(LARGE(P142:Q142,1)),(IF(S142=D143,(LARGE(P143:Q143,1)),(IF(S142=D144,(LARGE(P144:Q144,1)),(IF(S142=D145,(LARGE(P145:Q145,1)),(IF(S142=D146,(LARGE(P146:Q146,1)))))))))))))</f>
        <v>#NUM!</v>
      </c>
      <c r="Y142" s="36" t="e">
        <f t="shared" ref="Y142" si="245">SQRT((S142/$U$2)^2)</f>
        <v>#NUM!</v>
      </c>
      <c r="Z142" s="19"/>
      <c r="AA142" s="19"/>
      <c r="AB142" s="19" t="e">
        <f t="shared" ref="AB142:AB144" si="246">SQRT(Y142)</f>
        <v>#NUM!</v>
      </c>
      <c r="AC142" s="19"/>
      <c r="AE142" s="19"/>
      <c r="AF142" s="20" t="e">
        <f t="shared" ref="AF142:AF144" si="247">AB142+0.05</f>
        <v>#NUM!</v>
      </c>
      <c r="AG142" s="19"/>
      <c r="AI142" s="19"/>
      <c r="AJ142" s="28" t="e">
        <f t="shared" ref="AJ142:AJ144" si="248">IF(AF142&lt;=1.5,1.5,(IF(AF142&lt;=2,2,(IF(AF142&lt;=2.5,2.5,(IF(AF142&lt;=3,3,(IF(AF142&lt;=3.5,3.5,(IF(AF142&lt;=4,4,(IF(AF142&lt;=4.5,4.5,(IF(AF142&lt;=5,5,"Too f*cking big!")))))))))))))))</f>
        <v>#NUM!</v>
      </c>
      <c r="AK142" s="19"/>
      <c r="AM142" s="19"/>
      <c r="AN142" s="19" t="e">
        <f t="shared" ref="AN142:AN144" si="249">IF(ABS(U142)&gt;($U$3*AJ142),"Yes","No")</f>
        <v>#NUM!</v>
      </c>
      <c r="AR142" s="19" t="e">
        <f t="shared" si="151"/>
        <v>#NUM!</v>
      </c>
      <c r="AU142" t="e">
        <f t="shared" ref="AU142:AU144" si="250">IF(AR142="Not Applicable",S142/(AJ142^2),(S142/(AJ142^2))+AR142)</f>
        <v>#NUM!</v>
      </c>
      <c r="BA142" s="40"/>
      <c r="BB142" s="40"/>
      <c r="BC142" s="40"/>
      <c r="BG142" s="26" t="e">
        <f>IF(AJ142&gt;4,"Re-check foundation size…",IF(AU142&lt;$U$2,"Pass!","Fail!"))</f>
        <v>#NUM!</v>
      </c>
      <c r="BH142" s="49"/>
      <c r="BI142" s="51"/>
      <c r="BJ142" s="51"/>
      <c r="BK142" s="51"/>
      <c r="BL142" s="51"/>
      <c r="BM142" s="51"/>
    </row>
    <row r="143" spans="1:65" ht="15.75" x14ac:dyDescent="0.25">
      <c r="A143" s="60"/>
      <c r="B143" s="40"/>
      <c r="C143" s="40"/>
      <c r="D143" s="40"/>
      <c r="E143" s="40"/>
      <c r="F143" s="40"/>
      <c r="G143" s="40"/>
      <c r="H143" s="40"/>
      <c r="I143" s="40"/>
      <c r="P143">
        <f t="shared" si="237"/>
        <v>0</v>
      </c>
      <c r="Q143">
        <f t="shared" si="238"/>
        <v>0</v>
      </c>
      <c r="S143" s="6">
        <f>IF(U143=P141,D141,(IF(U143=P142,D142,(IF(U143=P143,D143,(IF(U143=P144,D144,(IF(U143=P145,D145,(IF(U143=P146,D146)))))))))))</f>
        <v>0</v>
      </c>
      <c r="U143">
        <f t="shared" ref="U143" si="251">LARGE((P141:P146),1)</f>
        <v>0</v>
      </c>
      <c r="Y143" s="36">
        <f t="shared" si="122"/>
        <v>0</v>
      </c>
      <c r="Z143" s="19"/>
      <c r="AA143" s="19"/>
      <c r="AB143" s="19">
        <f t="shared" si="246"/>
        <v>0</v>
      </c>
      <c r="AC143" s="19"/>
      <c r="AE143" s="19"/>
      <c r="AF143" s="20">
        <f t="shared" si="247"/>
        <v>0.05</v>
      </c>
      <c r="AG143" s="19"/>
      <c r="AI143" s="19"/>
      <c r="AJ143" s="28">
        <f t="shared" si="248"/>
        <v>1.5</v>
      </c>
      <c r="AK143" s="19"/>
      <c r="AM143" s="19"/>
      <c r="AN143" s="19" t="str">
        <f t="shared" si="249"/>
        <v>No</v>
      </c>
      <c r="AR143" s="19" t="str">
        <f t="shared" si="151"/>
        <v>Not Applicable</v>
      </c>
      <c r="AU143">
        <f t="shared" si="250"/>
        <v>0</v>
      </c>
      <c r="AY143" s="34">
        <f>B141</f>
        <v>0</v>
      </c>
      <c r="AZ143" s="35" t="s">
        <v>87</v>
      </c>
      <c r="BA143" s="56" t="str">
        <f t="shared" ref="BA143" si="252">IF(S143=0,"No data…",IF(ISNUMBER(AJ142)=FALSE,"Too big!",IF(ISNUMBER(AJ143)=FALSE,"Too big!",IF(ISNUMBER(AJ144)=FALSE,"Too big!",LARGE(AJ142:AJ144,1)))))</f>
        <v>No data…</v>
      </c>
      <c r="BB143" s="56" t="s">
        <v>85</v>
      </c>
      <c r="BC143" s="57" t="str">
        <f t="shared" ref="BC143" si="253">IF(U143=0,"No data…",IF(ISNUMBER(AJ142)=FALSE,"Too big!",IF(ISNUMBER(AJ143)=FALSE,"Too big!",IF(ISNUMBER(AJ144)=FALSE,"Too big!",LARGE(AJ142:AJ144,1)))))</f>
        <v>No data…</v>
      </c>
      <c r="BD143" s="35" t="s">
        <v>86</v>
      </c>
      <c r="BG143" s="26" t="str">
        <f>IF(AJ143&gt;4,"Re-check foundation size…",IF(AU143&lt;$U$2,"Pass!","Fail!"))</f>
        <v>Pass!</v>
      </c>
      <c r="BH143" s="49"/>
      <c r="BI143" s="51" t="str">
        <f t="shared" ref="BI143" si="254">IF(D141&lt;0,"Warning! Uplift.",(IF(D142&lt;0,"Warning! Uplift.",(IF(D143&lt;0,"Warning! Uplift.",(IF(D144&lt;0,"Warning! Uplift.",(IF(D145&lt;0,"Warning! Uplift.",(IF(D146&lt;0,"Warning! Uplift.","/")))))))))))</f>
        <v>/</v>
      </c>
      <c r="BJ143" s="51"/>
      <c r="BK143" s="51"/>
      <c r="BL143" s="51" t="e">
        <f t="shared" ref="BL143" si="255">IF(U142&gt;$BT$23,"Warning! High shear.",(IF(U143&gt;$BT$23,"Warning! High shear.",(IF(U144&gt;$BT$23,"Warning! High Shear.","/")))))</f>
        <v>#NUM!</v>
      </c>
      <c r="BM143" s="51"/>
    </row>
    <row r="144" spans="1:65" x14ac:dyDescent="0.25">
      <c r="A144" s="60"/>
      <c r="B144" s="40"/>
      <c r="C144" s="40"/>
      <c r="D144" s="40"/>
      <c r="E144" s="40"/>
      <c r="F144" s="40"/>
      <c r="G144" s="40"/>
      <c r="H144" s="40"/>
      <c r="I144" s="40"/>
      <c r="P144">
        <f t="shared" si="237"/>
        <v>0</v>
      </c>
      <c r="Q144">
        <f t="shared" si="238"/>
        <v>0</v>
      </c>
      <c r="S144" s="6">
        <f>IF(U144=Q141,D141,(IF(U144=Q142,D142,(IF(U144=Q143,D143,(IF(U144=Q144,D144,(IF(U144=Q145,D145,(IF(U144=Q146,D146)))))))))))</f>
        <v>0</v>
      </c>
      <c r="U144">
        <f t="shared" ref="U144" si="256">LARGE((Q141:Q146),1)</f>
        <v>0</v>
      </c>
      <c r="Y144" s="36">
        <f t="shared" si="122"/>
        <v>0</v>
      </c>
      <c r="Z144" s="19"/>
      <c r="AA144" s="19"/>
      <c r="AB144" s="19">
        <f t="shared" si="246"/>
        <v>0</v>
      </c>
      <c r="AC144" s="19"/>
      <c r="AE144" s="19"/>
      <c r="AF144" s="20">
        <f t="shared" si="247"/>
        <v>0.05</v>
      </c>
      <c r="AG144" s="19"/>
      <c r="AI144" s="19"/>
      <c r="AJ144" s="28">
        <f t="shared" si="248"/>
        <v>1.5</v>
      </c>
      <c r="AK144" s="19"/>
      <c r="AM144" s="19"/>
      <c r="AN144" s="19" t="str">
        <f t="shared" si="249"/>
        <v>No</v>
      </c>
      <c r="AR144" s="19" t="str">
        <f t="shared" si="151"/>
        <v>Not Applicable</v>
      </c>
      <c r="AU144">
        <f t="shared" si="250"/>
        <v>0</v>
      </c>
      <c r="BA144" s="40"/>
      <c r="BB144" s="40"/>
      <c r="BC144" s="40"/>
      <c r="BG144" s="26" t="str">
        <f>IF(AJ144&gt;4,"Re-check foundation size…",IF(AU144&lt;$U$2,"Pass!","Fail!"))</f>
        <v>Pass!</v>
      </c>
      <c r="BH144" s="49"/>
      <c r="BI144" s="51"/>
      <c r="BJ144" s="51"/>
      <c r="BK144" s="51"/>
      <c r="BL144" s="51"/>
      <c r="BM144" s="51"/>
    </row>
    <row r="145" spans="1:65" x14ac:dyDescent="0.25">
      <c r="A145" s="60"/>
      <c r="B145" s="40"/>
      <c r="C145" s="40"/>
      <c r="D145" s="40"/>
      <c r="E145" s="40"/>
      <c r="F145" s="40"/>
      <c r="G145" s="40"/>
      <c r="H145" s="40"/>
      <c r="I145" s="40"/>
      <c r="P145">
        <f t="shared" si="237"/>
        <v>0</v>
      </c>
      <c r="Q145">
        <f t="shared" si="238"/>
        <v>0</v>
      </c>
      <c r="S145" s="6"/>
      <c r="Y145" s="40"/>
      <c r="AJ145" s="40"/>
      <c r="AR145" s="40"/>
      <c r="BA145" s="40"/>
      <c r="BB145" s="40"/>
      <c r="BC145" s="40"/>
      <c r="BG145" s="40"/>
      <c r="BH145" s="49"/>
      <c r="BI145" s="51"/>
      <c r="BJ145" s="51"/>
      <c r="BK145" s="51"/>
      <c r="BL145" s="51"/>
      <c r="BM145" s="51"/>
    </row>
    <row r="146" spans="1:65" x14ac:dyDescent="0.25">
      <c r="A146" s="61"/>
      <c r="B146" s="40"/>
      <c r="C146" s="40"/>
      <c r="D146" s="40"/>
      <c r="E146" s="40"/>
      <c r="F146" s="40"/>
      <c r="G146" s="40"/>
      <c r="H146" s="40"/>
      <c r="I146" s="40"/>
      <c r="P146">
        <f t="shared" si="237"/>
        <v>0</v>
      </c>
      <c r="Q146">
        <f t="shared" si="238"/>
        <v>0</v>
      </c>
      <c r="S146" s="6"/>
      <c r="Y146" s="40"/>
      <c r="AJ146" s="40"/>
      <c r="AR146" s="40"/>
      <c r="BA146" s="40"/>
      <c r="BB146" s="40"/>
      <c r="BC146" s="40"/>
      <c r="BG146" s="40"/>
      <c r="BH146" s="49"/>
      <c r="BI146" s="51"/>
      <c r="BJ146" s="51"/>
      <c r="BK146" s="51"/>
      <c r="BL146" s="51"/>
      <c r="BM146" s="51"/>
    </row>
    <row r="147" spans="1:65" x14ac:dyDescent="0.25">
      <c r="A147" s="59" t="s">
        <v>120</v>
      </c>
      <c r="B147" s="40"/>
      <c r="C147" s="40"/>
      <c r="D147" s="40"/>
      <c r="E147" s="40"/>
      <c r="F147" s="40"/>
      <c r="G147" s="40"/>
      <c r="H147" s="40"/>
      <c r="I147" s="40"/>
      <c r="P147">
        <f t="shared" si="237"/>
        <v>0</v>
      </c>
      <c r="Q147">
        <f t="shared" si="238"/>
        <v>0</v>
      </c>
      <c r="S147" s="6"/>
      <c r="Y147" s="40"/>
      <c r="AJ147" s="40"/>
      <c r="AR147" s="40"/>
      <c r="BA147" s="40"/>
      <c r="BB147" s="40"/>
      <c r="BC147" s="40"/>
      <c r="BG147" s="40"/>
      <c r="BH147" s="49"/>
      <c r="BI147" s="51"/>
      <c r="BJ147" s="51"/>
      <c r="BK147" s="51"/>
      <c r="BL147" s="51"/>
      <c r="BM147" s="51"/>
    </row>
    <row r="148" spans="1:65" x14ac:dyDescent="0.25">
      <c r="A148" s="60"/>
      <c r="B148" s="40"/>
      <c r="C148" s="40"/>
      <c r="D148" s="40"/>
      <c r="E148" s="40"/>
      <c r="F148" s="40"/>
      <c r="G148" s="40"/>
      <c r="H148" s="40"/>
      <c r="I148" s="40"/>
      <c r="P148">
        <f t="shared" si="237"/>
        <v>0</v>
      </c>
      <c r="Q148">
        <f t="shared" si="238"/>
        <v>0</v>
      </c>
      <c r="S148" s="6" t="e">
        <f>LARGE(D147:D152,1)</f>
        <v>#NUM!</v>
      </c>
      <c r="U148" t="e">
        <f>IF(S148=D147,(LARGE(P147:Q147,1)),(IF(S148=D148,(LARGE(P148:Q148,1)),(IF(S148=D149,(LARGE(P149:Q149,1)),(IF(S148=D150,(LARGE(P150:Q150,1)),(IF(S148=D151,(LARGE(P151:Q151,1)),(IF(S148=D152,(LARGE(P152:Q152,1)))))))))))))</f>
        <v>#NUM!</v>
      </c>
      <c r="Y148" s="36" t="e">
        <f t="shared" ref="Y148:Y210" si="257">SQRT((S148/$U$2)^2)</f>
        <v>#NUM!</v>
      </c>
      <c r="Z148" s="19"/>
      <c r="AA148" s="19"/>
      <c r="AB148" s="19" t="e">
        <f t="shared" ref="AB148:AB150" si="258">SQRT(Y148)</f>
        <v>#NUM!</v>
      </c>
      <c r="AC148" s="19"/>
      <c r="AE148" s="19"/>
      <c r="AF148" s="20" t="e">
        <f t="shared" ref="AF148:AF150" si="259">AB148+0.05</f>
        <v>#NUM!</v>
      </c>
      <c r="AG148" s="19"/>
      <c r="AI148" s="19"/>
      <c r="AJ148" s="28" t="e">
        <f t="shared" ref="AJ148:AJ150" si="260">IF(AF148&lt;=1.5,1.5,(IF(AF148&lt;=2,2,(IF(AF148&lt;=2.5,2.5,(IF(AF148&lt;=3,3,(IF(AF148&lt;=3.5,3.5,(IF(AF148&lt;=4,4,(IF(AF148&lt;=4.5,4.5,(IF(AF148&lt;=5,5,"Too f*cking big!")))))))))))))))</f>
        <v>#NUM!</v>
      </c>
      <c r="AK148" s="19"/>
      <c r="AM148" s="19"/>
      <c r="AN148" s="19" t="e">
        <f t="shared" ref="AN148:AN150" si="261">IF(ABS(U148)&gt;($U$3*AJ148),"Yes","No")</f>
        <v>#NUM!</v>
      </c>
      <c r="AR148" s="19" t="e">
        <f t="shared" si="151"/>
        <v>#NUM!</v>
      </c>
      <c r="AU148" t="e">
        <f t="shared" ref="AU148:AU150" si="262">IF(AR148="Not Applicable",S148/(AJ148^2),(S148/(AJ148^2))+AR148)</f>
        <v>#NUM!</v>
      </c>
      <c r="BA148" s="40"/>
      <c r="BB148" s="40"/>
      <c r="BC148" s="40"/>
      <c r="BG148" s="26" t="e">
        <f>IF(AJ148&gt;4,"Re-check foundation size…",IF(AU148&lt;$U$2,"Pass!","Fail!"))</f>
        <v>#NUM!</v>
      </c>
      <c r="BH148" s="49"/>
      <c r="BI148" s="51"/>
      <c r="BJ148" s="51"/>
      <c r="BK148" s="51"/>
      <c r="BL148" s="51"/>
      <c r="BM148" s="51"/>
    </row>
    <row r="149" spans="1:65" ht="15.75" x14ac:dyDescent="0.25">
      <c r="A149" s="60"/>
      <c r="B149" s="40"/>
      <c r="C149" s="40"/>
      <c r="D149" s="40"/>
      <c r="E149" s="40"/>
      <c r="F149" s="40"/>
      <c r="G149" s="40"/>
      <c r="H149" s="40"/>
      <c r="I149" s="40"/>
      <c r="P149">
        <f t="shared" si="237"/>
        <v>0</v>
      </c>
      <c r="Q149">
        <f t="shared" si="238"/>
        <v>0</v>
      </c>
      <c r="S149" s="6">
        <f>IF(U149=P147,D147,(IF(U149=P148,D148,(IF(U149=P149,D149,(IF(U149=P150,D150,(IF(U149=P151,D151,(IF(U149=P152,D152)))))))))))</f>
        <v>0</v>
      </c>
      <c r="U149">
        <f t="shared" ref="U149" si="263">LARGE((P147:P152),1)</f>
        <v>0</v>
      </c>
      <c r="Y149" s="36">
        <f t="shared" si="257"/>
        <v>0</v>
      </c>
      <c r="Z149" s="19"/>
      <c r="AA149" s="19"/>
      <c r="AB149" s="19">
        <f t="shared" si="258"/>
        <v>0</v>
      </c>
      <c r="AC149" s="19"/>
      <c r="AE149" s="19"/>
      <c r="AF149" s="20">
        <f t="shared" si="259"/>
        <v>0.05</v>
      </c>
      <c r="AG149" s="19"/>
      <c r="AI149" s="19"/>
      <c r="AJ149" s="28">
        <f t="shared" si="260"/>
        <v>1.5</v>
      </c>
      <c r="AK149" s="19"/>
      <c r="AM149" s="19"/>
      <c r="AN149" s="19" t="str">
        <f t="shared" si="261"/>
        <v>No</v>
      </c>
      <c r="AR149" s="19" t="str">
        <f t="shared" si="151"/>
        <v>Not Applicable</v>
      </c>
      <c r="AU149">
        <f t="shared" si="262"/>
        <v>0</v>
      </c>
      <c r="AY149" s="34">
        <f>B147</f>
        <v>0</v>
      </c>
      <c r="AZ149" s="35" t="s">
        <v>87</v>
      </c>
      <c r="BA149" s="56" t="str">
        <f t="shared" ref="BA149" si="264">IF(S149=0,"No data…",IF(ISNUMBER(AJ148)=FALSE,"Too big!",IF(ISNUMBER(AJ149)=FALSE,"Too big!",IF(ISNUMBER(AJ150)=FALSE,"Too big!",LARGE(AJ148:AJ150,1)))))</f>
        <v>No data…</v>
      </c>
      <c r="BB149" s="56" t="s">
        <v>85</v>
      </c>
      <c r="BC149" s="57" t="str">
        <f t="shared" ref="BC149" si="265">IF(U149=0,"No data…",IF(ISNUMBER(AJ148)=FALSE,"Too big!",IF(ISNUMBER(AJ149)=FALSE,"Too big!",IF(ISNUMBER(AJ150)=FALSE,"Too big!",LARGE(AJ148:AJ150,1)))))</f>
        <v>No data…</v>
      </c>
      <c r="BD149" s="35" t="s">
        <v>86</v>
      </c>
      <c r="BG149" s="26" t="str">
        <f>IF(AJ149&gt;4,"Re-check foundation size…",IF(AU149&lt;$U$2,"Pass!","Fail!"))</f>
        <v>Pass!</v>
      </c>
      <c r="BH149" s="49"/>
      <c r="BI149" s="51" t="str">
        <f t="shared" ref="BI149" si="266">IF(D147&lt;0,"Warning! Uplift.",(IF(D148&lt;0,"Warning! Uplift.",(IF(D149&lt;0,"Warning! Uplift.",(IF(D150&lt;0,"Warning! Uplift.",(IF(D151&lt;0,"Warning! Uplift.",(IF(D152&lt;0,"Warning! Uplift.","/")))))))))))</f>
        <v>/</v>
      </c>
      <c r="BJ149" s="51"/>
      <c r="BK149" s="51"/>
      <c r="BL149" s="51" t="e">
        <f t="shared" ref="BL149" si="267">IF(U148&gt;$BT$23,"Warning! High shear.",(IF(U149&gt;$BT$23,"Warning! High shear.",(IF(U150&gt;$BT$23,"Warning! High Shear.","/")))))</f>
        <v>#NUM!</v>
      </c>
      <c r="BM149" s="51"/>
    </row>
    <row r="150" spans="1:65" x14ac:dyDescent="0.25">
      <c r="A150" s="60"/>
      <c r="B150" s="40"/>
      <c r="C150" s="40"/>
      <c r="D150" s="40"/>
      <c r="E150" s="40"/>
      <c r="F150" s="40"/>
      <c r="G150" s="40"/>
      <c r="H150" s="40"/>
      <c r="I150" s="40"/>
      <c r="P150">
        <f t="shared" si="237"/>
        <v>0</v>
      </c>
      <c r="Q150">
        <f t="shared" si="238"/>
        <v>0</v>
      </c>
      <c r="S150" s="6">
        <f>IF(U150=Q147,D147,(IF(U150=Q148,D148,(IF(U150=Q149,D149,(IF(U150=Q150,D150,(IF(U150=Q151,D151,(IF(U150=Q152,D152)))))))))))</f>
        <v>0</v>
      </c>
      <c r="U150">
        <f t="shared" ref="U150" si="268">LARGE((Q147:Q152),1)</f>
        <v>0</v>
      </c>
      <c r="Y150" s="36">
        <f t="shared" si="257"/>
        <v>0</v>
      </c>
      <c r="Z150" s="19"/>
      <c r="AA150" s="19"/>
      <c r="AB150" s="19">
        <f t="shared" si="258"/>
        <v>0</v>
      </c>
      <c r="AC150" s="19"/>
      <c r="AE150" s="19"/>
      <c r="AF150" s="20">
        <f t="shared" si="259"/>
        <v>0.05</v>
      </c>
      <c r="AG150" s="19"/>
      <c r="AI150" s="19"/>
      <c r="AJ150" s="28">
        <f t="shared" si="260"/>
        <v>1.5</v>
      </c>
      <c r="AK150" s="19"/>
      <c r="AM150" s="19"/>
      <c r="AN150" s="19" t="str">
        <f t="shared" si="261"/>
        <v>No</v>
      </c>
      <c r="AR150" s="19" t="str">
        <f t="shared" si="151"/>
        <v>Not Applicable</v>
      </c>
      <c r="AU150">
        <f t="shared" si="262"/>
        <v>0</v>
      </c>
      <c r="BA150" s="40"/>
      <c r="BB150" s="40"/>
      <c r="BC150" s="40"/>
      <c r="BG150" s="26" t="str">
        <f>IF(AJ150&gt;4,"Re-check foundation size…",IF(AU150&lt;$U$2,"Pass!","Fail!"))</f>
        <v>Pass!</v>
      </c>
      <c r="BH150" s="49"/>
      <c r="BI150" s="51"/>
      <c r="BJ150" s="51"/>
      <c r="BK150" s="51"/>
      <c r="BL150" s="51"/>
      <c r="BM150" s="51"/>
    </row>
    <row r="151" spans="1:65" x14ac:dyDescent="0.25">
      <c r="A151" s="60"/>
      <c r="B151" s="40"/>
      <c r="C151" s="40"/>
      <c r="D151" s="40"/>
      <c r="E151" s="40"/>
      <c r="F151" s="40"/>
      <c r="G151" s="40"/>
      <c r="H151" s="40"/>
      <c r="I151" s="40"/>
      <c r="P151">
        <f t="shared" si="237"/>
        <v>0</v>
      </c>
      <c r="Q151">
        <f t="shared" si="238"/>
        <v>0</v>
      </c>
      <c r="S151" s="6"/>
      <c r="Y151" s="40"/>
      <c r="AJ151" s="40"/>
      <c r="AR151" s="40"/>
      <c r="BA151" s="40"/>
      <c r="BB151" s="40"/>
      <c r="BC151" s="40"/>
      <c r="BG151" s="40"/>
      <c r="BH151" s="49"/>
      <c r="BI151" s="51"/>
      <c r="BJ151" s="51"/>
      <c r="BK151" s="51"/>
      <c r="BL151" s="51"/>
      <c r="BM151" s="51"/>
    </row>
    <row r="152" spans="1:65" x14ac:dyDescent="0.25">
      <c r="A152" s="61"/>
      <c r="B152" s="40"/>
      <c r="C152" s="40"/>
      <c r="D152" s="40"/>
      <c r="E152" s="40"/>
      <c r="F152" s="40"/>
      <c r="G152" s="40"/>
      <c r="H152" s="40"/>
      <c r="I152" s="40"/>
      <c r="P152">
        <f t="shared" si="237"/>
        <v>0</v>
      </c>
      <c r="Q152">
        <f t="shared" si="238"/>
        <v>0</v>
      </c>
      <c r="S152" s="6"/>
      <c r="Y152" s="40"/>
      <c r="AJ152" s="40"/>
      <c r="AR152" s="40"/>
      <c r="BA152" s="40"/>
      <c r="BB152" s="40"/>
      <c r="BC152" s="40"/>
      <c r="BG152" s="40"/>
      <c r="BH152" s="49"/>
      <c r="BI152" s="51"/>
      <c r="BJ152" s="51"/>
      <c r="BK152" s="51"/>
      <c r="BL152" s="51"/>
      <c r="BM152" s="51"/>
    </row>
    <row r="153" spans="1:65" x14ac:dyDescent="0.25">
      <c r="A153" s="59" t="s">
        <v>121</v>
      </c>
      <c r="B153" s="40"/>
      <c r="C153" s="40"/>
      <c r="D153" s="40"/>
      <c r="E153" s="40"/>
      <c r="F153" s="40"/>
      <c r="G153" s="40"/>
      <c r="H153" s="40"/>
      <c r="I153" s="40"/>
      <c r="P153">
        <f t="shared" si="237"/>
        <v>0</v>
      </c>
      <c r="Q153">
        <f t="shared" si="238"/>
        <v>0</v>
      </c>
      <c r="Y153" s="40"/>
      <c r="AJ153" s="40"/>
      <c r="AR153" s="40"/>
      <c r="BA153" s="40"/>
      <c r="BB153" s="40"/>
      <c r="BC153" s="40"/>
      <c r="BG153" s="40"/>
      <c r="BH153" s="49"/>
      <c r="BI153" s="51"/>
      <c r="BJ153" s="51"/>
      <c r="BK153" s="51"/>
      <c r="BL153" s="51"/>
      <c r="BM153" s="51"/>
    </row>
    <row r="154" spans="1:65" x14ac:dyDescent="0.25">
      <c r="A154" s="60"/>
      <c r="B154" s="40"/>
      <c r="C154" s="40"/>
      <c r="D154" s="40"/>
      <c r="E154" s="40"/>
      <c r="F154" s="40"/>
      <c r="G154" s="40"/>
      <c r="H154" s="40"/>
      <c r="I154" s="40"/>
      <c r="P154">
        <f t="shared" si="237"/>
        <v>0</v>
      </c>
      <c r="Q154">
        <f t="shared" si="238"/>
        <v>0</v>
      </c>
      <c r="S154" s="6" t="e">
        <f>LARGE(D153:D158,1)</f>
        <v>#NUM!</v>
      </c>
      <c r="U154" t="e">
        <f>IF(S154=D153,(LARGE(P153:Q153,1)),(IF(S154=D154,(LARGE(P154:Q154,1)),(IF(S154=D155,(LARGE(P155:Q155,1)),(IF(S154=D156,(LARGE(P156:Q156,1)),(IF(S154=D157,(LARGE(P157:Q157,1)),(IF(S154=D158,(LARGE(P158:Q158,1)))))))))))))</f>
        <v>#NUM!</v>
      </c>
      <c r="Y154" s="36" t="e">
        <f t="shared" ref="Y154" si="269">SQRT((S154/$U$2)^2)</f>
        <v>#NUM!</v>
      </c>
      <c r="Z154" s="19"/>
      <c r="AA154" s="19"/>
      <c r="AB154" s="19" t="e">
        <f t="shared" ref="AB154:AB156" si="270">SQRT(Y154)</f>
        <v>#NUM!</v>
      </c>
      <c r="AC154" s="19"/>
      <c r="AE154" s="19"/>
      <c r="AF154" s="20" t="e">
        <f t="shared" ref="AF154:AF156" si="271">AB154+0.05</f>
        <v>#NUM!</v>
      </c>
      <c r="AG154" s="19"/>
      <c r="AI154" s="19"/>
      <c r="AJ154" s="28" t="e">
        <f t="shared" ref="AJ154:AJ156" si="272">IF(AF154&lt;=1.5,1.5,(IF(AF154&lt;=2,2,(IF(AF154&lt;=2.5,2.5,(IF(AF154&lt;=3,3,(IF(AF154&lt;=3.5,3.5,(IF(AF154&lt;=4,4,(IF(AF154&lt;=4.5,4.5,(IF(AF154&lt;=5,5,"Too f*cking big!")))))))))))))))</f>
        <v>#NUM!</v>
      </c>
      <c r="AK154" s="19"/>
      <c r="AM154" s="19"/>
      <c r="AN154" s="19" t="e">
        <f t="shared" ref="AN154:AN156" si="273">IF(ABS(U154)&gt;($U$3*AJ154),"Yes","No")</f>
        <v>#NUM!</v>
      </c>
      <c r="AR154" s="19" t="e">
        <f t="shared" si="151"/>
        <v>#NUM!</v>
      </c>
      <c r="AU154" t="e">
        <f t="shared" ref="AU154:AU156" si="274">IF(AR154="Not Applicable",S154/(AJ154^2),(S154/(AJ154^2))+AR154)</f>
        <v>#NUM!</v>
      </c>
      <c r="BA154" s="40"/>
      <c r="BB154" s="40"/>
      <c r="BC154" s="40"/>
      <c r="BG154" s="26" t="e">
        <f>IF(AJ154&gt;4,"Re-check foundation size…",IF(AU154&lt;$U$2,"Pass!","Fail!"))</f>
        <v>#NUM!</v>
      </c>
      <c r="BH154" s="49"/>
      <c r="BI154" s="51"/>
      <c r="BJ154" s="51"/>
      <c r="BK154" s="51"/>
      <c r="BL154" s="51"/>
      <c r="BM154" s="51"/>
    </row>
    <row r="155" spans="1:65" ht="15.75" x14ac:dyDescent="0.25">
      <c r="A155" s="60"/>
      <c r="B155" s="40"/>
      <c r="C155" s="40"/>
      <c r="D155" s="40"/>
      <c r="E155" s="40"/>
      <c r="F155" s="40"/>
      <c r="G155" s="40"/>
      <c r="H155" s="40"/>
      <c r="I155" s="40"/>
      <c r="P155">
        <f t="shared" si="237"/>
        <v>0</v>
      </c>
      <c r="Q155">
        <f t="shared" si="238"/>
        <v>0</v>
      </c>
      <c r="S155" s="6">
        <f>IF(U155=P153,D153,(IF(U155=P154,D154,(IF(U155=P155,D155,(IF(U155=P156,D156,(IF(U155=P157,D157,(IF(U155=P158,D158)))))))))))</f>
        <v>0</v>
      </c>
      <c r="U155">
        <f t="shared" ref="U155" si="275">LARGE((P153:P158),1)</f>
        <v>0</v>
      </c>
      <c r="Y155" s="36">
        <f t="shared" si="257"/>
        <v>0</v>
      </c>
      <c r="Z155" s="19"/>
      <c r="AA155" s="19"/>
      <c r="AB155" s="19">
        <f t="shared" si="270"/>
        <v>0</v>
      </c>
      <c r="AC155" s="19"/>
      <c r="AE155" s="19"/>
      <c r="AF155" s="20">
        <f t="shared" si="271"/>
        <v>0.05</v>
      </c>
      <c r="AG155" s="19"/>
      <c r="AI155" s="19"/>
      <c r="AJ155" s="28">
        <f t="shared" si="272"/>
        <v>1.5</v>
      </c>
      <c r="AK155" s="19"/>
      <c r="AM155" s="19"/>
      <c r="AN155" s="19" t="str">
        <f t="shared" si="273"/>
        <v>No</v>
      </c>
      <c r="AR155" s="19" t="str">
        <f t="shared" si="151"/>
        <v>Not Applicable</v>
      </c>
      <c r="AU155">
        <f t="shared" si="274"/>
        <v>0</v>
      </c>
      <c r="AY155" s="34">
        <f>B153</f>
        <v>0</v>
      </c>
      <c r="AZ155" s="35" t="s">
        <v>87</v>
      </c>
      <c r="BA155" s="56" t="str">
        <f t="shared" ref="BA155" si="276">IF(S155=0,"No data…",IF(ISNUMBER(AJ154)=FALSE,"Too big!",IF(ISNUMBER(AJ155)=FALSE,"Too big!",IF(ISNUMBER(AJ156)=FALSE,"Too big!",LARGE(AJ154:AJ156,1)))))</f>
        <v>No data…</v>
      </c>
      <c r="BB155" s="56" t="s">
        <v>85</v>
      </c>
      <c r="BC155" s="57" t="str">
        <f t="shared" ref="BC155" si="277">IF(U155=0,"No data…",IF(ISNUMBER(AJ154)=FALSE,"Too big!",IF(ISNUMBER(AJ155)=FALSE,"Too big!",IF(ISNUMBER(AJ156)=FALSE,"Too big!",LARGE(AJ154:AJ156,1)))))</f>
        <v>No data…</v>
      </c>
      <c r="BD155" s="35" t="s">
        <v>86</v>
      </c>
      <c r="BG155" s="26" t="str">
        <f>IF(AJ155&gt;4,"Re-check foundation size…",IF(AU155&lt;$U$2,"Pass!","Fail!"))</f>
        <v>Pass!</v>
      </c>
      <c r="BH155" s="49"/>
      <c r="BI155" s="51" t="str">
        <f t="shared" ref="BI155" si="278">IF(D153&lt;0,"Warning! Uplift.",(IF(D154&lt;0,"Warning! Uplift.",(IF(D155&lt;0,"Warning! Uplift.",(IF(D156&lt;0,"Warning! Uplift.",(IF(D157&lt;0,"Warning! Uplift.",(IF(D158&lt;0,"Warning! Uplift.","/")))))))))))</f>
        <v>/</v>
      </c>
      <c r="BJ155" s="51"/>
      <c r="BK155" s="51"/>
      <c r="BL155" s="51" t="e">
        <f t="shared" ref="BL155" si="279">IF(U154&gt;$BT$23,"Warning! High shear.",(IF(U155&gt;$BT$23,"Warning! High shear.",(IF(U156&gt;$BT$23,"Warning! High Shear.","/")))))</f>
        <v>#NUM!</v>
      </c>
      <c r="BM155" s="51"/>
    </row>
    <row r="156" spans="1:65" x14ac:dyDescent="0.25">
      <c r="A156" s="60"/>
      <c r="B156" s="40"/>
      <c r="C156" s="40"/>
      <c r="D156" s="40"/>
      <c r="E156" s="40"/>
      <c r="F156" s="40"/>
      <c r="G156" s="40"/>
      <c r="H156" s="40"/>
      <c r="I156" s="40"/>
      <c r="P156">
        <f t="shared" si="237"/>
        <v>0</v>
      </c>
      <c r="Q156">
        <f t="shared" si="238"/>
        <v>0</v>
      </c>
      <c r="S156" s="6">
        <f>IF(U156=Q153,D153,(IF(U156=Q154,D154,(IF(U156=Q155,D155,(IF(U156=Q156,D156,(IF(U156=Q157,D157,(IF(U156=Q158,D158)))))))))))</f>
        <v>0</v>
      </c>
      <c r="U156">
        <f t="shared" ref="U156" si="280">LARGE((Q153:Q158),1)</f>
        <v>0</v>
      </c>
      <c r="Y156" s="36">
        <f t="shared" si="257"/>
        <v>0</v>
      </c>
      <c r="Z156" s="19"/>
      <c r="AA156" s="19"/>
      <c r="AB156" s="19">
        <f t="shared" si="270"/>
        <v>0</v>
      </c>
      <c r="AC156" s="19"/>
      <c r="AE156" s="19"/>
      <c r="AF156" s="20">
        <f t="shared" si="271"/>
        <v>0.05</v>
      </c>
      <c r="AG156" s="19"/>
      <c r="AI156" s="19"/>
      <c r="AJ156" s="28">
        <f t="shared" si="272"/>
        <v>1.5</v>
      </c>
      <c r="AK156" s="19"/>
      <c r="AM156" s="19"/>
      <c r="AN156" s="19" t="str">
        <f t="shared" si="273"/>
        <v>No</v>
      </c>
      <c r="AR156" s="19" t="str">
        <f t="shared" si="151"/>
        <v>Not Applicable</v>
      </c>
      <c r="AU156">
        <f t="shared" si="274"/>
        <v>0</v>
      </c>
      <c r="BA156" s="40"/>
      <c r="BB156" s="40"/>
      <c r="BC156" s="40"/>
      <c r="BG156" s="26" t="str">
        <f>IF(AJ156&gt;4,"Re-check foundation size…",IF(AU156&lt;$U$2,"Pass!","Fail!"))</f>
        <v>Pass!</v>
      </c>
      <c r="BH156" s="49"/>
      <c r="BI156" s="51"/>
      <c r="BJ156" s="51"/>
      <c r="BK156" s="51"/>
      <c r="BL156" s="51"/>
      <c r="BM156" s="51"/>
    </row>
    <row r="157" spans="1:65" x14ac:dyDescent="0.25">
      <c r="A157" s="60"/>
      <c r="B157" s="40"/>
      <c r="C157" s="40"/>
      <c r="D157" s="40"/>
      <c r="E157" s="40"/>
      <c r="F157" s="40"/>
      <c r="G157" s="40"/>
      <c r="H157" s="40"/>
      <c r="I157" s="40"/>
      <c r="P157">
        <f t="shared" si="237"/>
        <v>0</v>
      </c>
      <c r="Q157">
        <f t="shared" si="238"/>
        <v>0</v>
      </c>
      <c r="S157" s="6"/>
      <c r="Y157" s="40"/>
      <c r="AJ157" s="40"/>
      <c r="AR157" s="40"/>
      <c r="BA157" s="40"/>
      <c r="BB157" s="40"/>
      <c r="BC157" s="40"/>
      <c r="BG157" s="40"/>
      <c r="BH157" s="49"/>
      <c r="BI157" s="51"/>
      <c r="BJ157" s="51"/>
      <c r="BK157" s="51"/>
      <c r="BL157" s="51"/>
      <c r="BM157" s="51"/>
    </row>
    <row r="158" spans="1:65" x14ac:dyDescent="0.25">
      <c r="A158" s="61"/>
      <c r="B158" s="40"/>
      <c r="C158" s="40"/>
      <c r="D158" s="40"/>
      <c r="E158" s="40"/>
      <c r="F158" s="40"/>
      <c r="G158" s="40"/>
      <c r="H158" s="40"/>
      <c r="I158" s="40"/>
      <c r="P158">
        <f t="shared" si="237"/>
        <v>0</v>
      </c>
      <c r="Q158">
        <f t="shared" si="238"/>
        <v>0</v>
      </c>
      <c r="S158" s="6"/>
      <c r="Y158" s="40"/>
      <c r="AJ158" s="40"/>
      <c r="AR158" s="40"/>
      <c r="BA158" s="40"/>
      <c r="BB158" s="40"/>
      <c r="BC158" s="40"/>
      <c r="BG158" s="40"/>
      <c r="BH158" s="49"/>
      <c r="BI158" s="51"/>
      <c r="BJ158" s="51"/>
      <c r="BK158" s="51"/>
      <c r="BL158" s="51"/>
      <c r="BM158" s="51"/>
    </row>
    <row r="159" spans="1:65" x14ac:dyDescent="0.25">
      <c r="A159" s="59" t="s">
        <v>122</v>
      </c>
      <c r="B159" s="40"/>
      <c r="C159" s="40"/>
      <c r="D159" s="40"/>
      <c r="E159" s="40"/>
      <c r="F159" s="40"/>
      <c r="G159" s="40"/>
      <c r="H159" s="40"/>
      <c r="I159" s="40"/>
      <c r="P159">
        <f t="shared" si="237"/>
        <v>0</v>
      </c>
      <c r="Q159">
        <f t="shared" si="238"/>
        <v>0</v>
      </c>
      <c r="S159" s="6"/>
      <c r="Y159" s="40"/>
      <c r="AJ159" s="40"/>
      <c r="AR159" s="40"/>
      <c r="BA159" s="40"/>
      <c r="BB159" s="40"/>
      <c r="BC159" s="40"/>
      <c r="BG159" s="40"/>
      <c r="BH159" s="49"/>
      <c r="BI159" s="51"/>
      <c r="BJ159" s="51"/>
      <c r="BK159" s="51"/>
      <c r="BL159" s="51"/>
      <c r="BM159" s="51"/>
    </row>
    <row r="160" spans="1:65" x14ac:dyDescent="0.25">
      <c r="A160" s="60"/>
      <c r="B160" s="40"/>
      <c r="C160" s="40"/>
      <c r="D160" s="40"/>
      <c r="E160" s="40"/>
      <c r="F160" s="40"/>
      <c r="G160" s="40"/>
      <c r="H160" s="40"/>
      <c r="I160" s="40"/>
      <c r="P160">
        <f t="shared" si="237"/>
        <v>0</v>
      </c>
      <c r="Q160">
        <f t="shared" si="238"/>
        <v>0</v>
      </c>
      <c r="S160" s="6" t="e">
        <f>LARGE(D159:D164,1)</f>
        <v>#NUM!</v>
      </c>
      <c r="U160" t="e">
        <f>IF(S160=D159,(LARGE(P159:Q159,1)),(IF(S160=D160,(LARGE(P160:Q160,1)),(IF(S160=D161,(LARGE(P161:Q161,1)),(IF(S160=D162,(LARGE(P162:Q162,1)),(IF(S160=D163,(LARGE(P163:Q163,1)),(IF(S160=D164,(LARGE(P164:Q164,1)))))))))))))</f>
        <v>#NUM!</v>
      </c>
      <c r="Y160" s="36" t="e">
        <f t="shared" ref="Y160" si="281">SQRT((S160/$U$2)^2)</f>
        <v>#NUM!</v>
      </c>
      <c r="Z160" s="19"/>
      <c r="AA160" s="19"/>
      <c r="AB160" s="19" t="e">
        <f t="shared" ref="AB160:AB162" si="282">SQRT(Y160)</f>
        <v>#NUM!</v>
      </c>
      <c r="AC160" s="19"/>
      <c r="AE160" s="19"/>
      <c r="AF160" s="20" t="e">
        <f t="shared" ref="AF160:AF162" si="283">AB160+0.05</f>
        <v>#NUM!</v>
      </c>
      <c r="AG160" s="19"/>
      <c r="AI160" s="19"/>
      <c r="AJ160" s="28" t="e">
        <f t="shared" ref="AJ160:AJ162" si="284">IF(AF160&lt;=1.5,1.5,(IF(AF160&lt;=2,2,(IF(AF160&lt;=2.5,2.5,(IF(AF160&lt;=3,3,(IF(AF160&lt;=3.5,3.5,(IF(AF160&lt;=4,4,(IF(AF160&lt;=4.5,4.5,(IF(AF160&lt;=5,5,"Too f*cking big!")))))))))))))))</f>
        <v>#NUM!</v>
      </c>
      <c r="AK160" s="19"/>
      <c r="AM160" s="19"/>
      <c r="AN160" s="19" t="e">
        <f t="shared" ref="AN160:AN162" si="285">IF(ABS(U160)&gt;($U$3*AJ160),"Yes","No")</f>
        <v>#NUM!</v>
      </c>
      <c r="AR160" s="19" t="e">
        <f t="shared" ref="AR160:AR222" si="286">IF(AN160="Yes",(((SQRT(U160^2)))*$U$4)/((AJ160*(AJ160^2))/6),"Not Applicable")</f>
        <v>#NUM!</v>
      </c>
      <c r="AU160" t="e">
        <f t="shared" ref="AU160:AU162" si="287">IF(AR160="Not Applicable",S160/(AJ160^2),(S160/(AJ160^2))+AR160)</f>
        <v>#NUM!</v>
      </c>
      <c r="BA160" s="40"/>
      <c r="BB160" s="40"/>
      <c r="BC160" s="40"/>
      <c r="BG160" s="26" t="e">
        <f>IF(AJ160&gt;4,"Re-check foundation size…",IF(AU160&lt;$U$2,"Pass!","Fail!"))</f>
        <v>#NUM!</v>
      </c>
      <c r="BH160" s="49"/>
      <c r="BI160" s="51"/>
      <c r="BJ160" s="51"/>
      <c r="BK160" s="51"/>
      <c r="BL160" s="51"/>
      <c r="BM160" s="51"/>
    </row>
    <row r="161" spans="1:65" ht="15.75" x14ac:dyDescent="0.25">
      <c r="A161" s="60"/>
      <c r="B161" s="40"/>
      <c r="C161" s="40"/>
      <c r="D161" s="40"/>
      <c r="E161" s="40"/>
      <c r="F161" s="40"/>
      <c r="G161" s="40"/>
      <c r="H161" s="40"/>
      <c r="I161" s="40"/>
      <c r="P161">
        <f t="shared" si="237"/>
        <v>0</v>
      </c>
      <c r="Q161">
        <f t="shared" si="238"/>
        <v>0</v>
      </c>
      <c r="S161" s="6">
        <f>IF(U161=P159,D159,(IF(U161=P160,D160,(IF(U161=P161,D161,(IF(U161=P162,D162,(IF(U161=P163,D163,(IF(U161=P164,D164)))))))))))</f>
        <v>0</v>
      </c>
      <c r="U161">
        <f t="shared" ref="U161" si="288">LARGE((P159:P164),1)</f>
        <v>0</v>
      </c>
      <c r="Y161" s="36">
        <f t="shared" si="257"/>
        <v>0</v>
      </c>
      <c r="Z161" s="19"/>
      <c r="AA161" s="19"/>
      <c r="AB161" s="19">
        <f t="shared" si="282"/>
        <v>0</v>
      </c>
      <c r="AC161" s="19"/>
      <c r="AE161" s="19"/>
      <c r="AF161" s="20">
        <f t="shared" si="283"/>
        <v>0.05</v>
      </c>
      <c r="AG161" s="19"/>
      <c r="AI161" s="19"/>
      <c r="AJ161" s="28">
        <f t="shared" si="284"/>
        <v>1.5</v>
      </c>
      <c r="AK161" s="19"/>
      <c r="AM161" s="19"/>
      <c r="AN161" s="19" t="str">
        <f t="shared" si="285"/>
        <v>No</v>
      </c>
      <c r="AR161" s="19" t="str">
        <f t="shared" si="286"/>
        <v>Not Applicable</v>
      </c>
      <c r="AU161">
        <f t="shared" si="287"/>
        <v>0</v>
      </c>
      <c r="AY161" s="34">
        <f>B159</f>
        <v>0</v>
      </c>
      <c r="AZ161" s="35" t="s">
        <v>87</v>
      </c>
      <c r="BA161" s="56" t="str">
        <f t="shared" ref="BA161" si="289">IF(S161=0,"No data…",IF(ISNUMBER(AJ160)=FALSE,"Too big!",IF(ISNUMBER(AJ161)=FALSE,"Too big!",IF(ISNUMBER(AJ162)=FALSE,"Too big!",LARGE(AJ160:AJ162,1)))))</f>
        <v>No data…</v>
      </c>
      <c r="BB161" s="56" t="s">
        <v>85</v>
      </c>
      <c r="BC161" s="57" t="str">
        <f t="shared" ref="BC161" si="290">IF(U161=0,"No data…",IF(ISNUMBER(AJ160)=FALSE,"Too big!",IF(ISNUMBER(AJ161)=FALSE,"Too big!",IF(ISNUMBER(AJ162)=FALSE,"Too big!",LARGE(AJ160:AJ162,1)))))</f>
        <v>No data…</v>
      </c>
      <c r="BD161" s="35" t="s">
        <v>86</v>
      </c>
      <c r="BG161" s="26" t="str">
        <f>IF(AJ161&gt;4,"Re-check foundation size…",IF(AU161&lt;$U$2,"Pass!","Fail!"))</f>
        <v>Pass!</v>
      </c>
      <c r="BH161" s="49"/>
      <c r="BI161" s="51" t="str">
        <f t="shared" ref="BI161" si="291">IF(D159&lt;0,"Warning! Uplift.",(IF(D160&lt;0,"Warning! Uplift.",(IF(D161&lt;0,"Warning! Uplift.",(IF(D162&lt;0,"Warning! Uplift.",(IF(D163&lt;0,"Warning! Uplift.",(IF(D164&lt;0,"Warning! Uplift.","/")))))))))))</f>
        <v>/</v>
      </c>
      <c r="BJ161" s="51"/>
      <c r="BK161" s="51"/>
      <c r="BL161" s="51" t="e">
        <f t="shared" ref="BL161" si="292">IF(U160&gt;$BT$23,"Warning! High shear.",(IF(U161&gt;$BT$23,"Warning! High shear.",(IF(U162&gt;$BT$23,"Warning! High Shear.","/")))))</f>
        <v>#NUM!</v>
      </c>
      <c r="BM161" s="51"/>
    </row>
    <row r="162" spans="1:65" x14ac:dyDescent="0.25">
      <c r="A162" s="60"/>
      <c r="B162" s="40"/>
      <c r="C162" s="40"/>
      <c r="D162" s="40"/>
      <c r="E162" s="40"/>
      <c r="F162" s="40"/>
      <c r="G162" s="40"/>
      <c r="H162" s="40"/>
      <c r="I162" s="40"/>
      <c r="P162">
        <f t="shared" si="237"/>
        <v>0</v>
      </c>
      <c r="Q162">
        <f t="shared" si="238"/>
        <v>0</v>
      </c>
      <c r="S162" s="6">
        <f>IF(U162=Q159,D159,(IF(U162=Q160,D160,(IF(U162=Q161,D161,(IF(U162=Q162,D162,(IF(U162=Q163,D163,(IF(U162=Q164,D164)))))))))))</f>
        <v>0</v>
      </c>
      <c r="U162">
        <f t="shared" ref="U162" si="293">LARGE((Q159:Q164),1)</f>
        <v>0</v>
      </c>
      <c r="Y162" s="36">
        <f t="shared" si="257"/>
        <v>0</v>
      </c>
      <c r="Z162" s="19"/>
      <c r="AA162" s="19"/>
      <c r="AB162" s="19">
        <f t="shared" si="282"/>
        <v>0</v>
      </c>
      <c r="AC162" s="19"/>
      <c r="AE162" s="19"/>
      <c r="AF162" s="20">
        <f t="shared" si="283"/>
        <v>0.05</v>
      </c>
      <c r="AG162" s="19"/>
      <c r="AI162" s="19"/>
      <c r="AJ162" s="28">
        <f t="shared" si="284"/>
        <v>1.5</v>
      </c>
      <c r="AK162" s="19"/>
      <c r="AM162" s="19"/>
      <c r="AN162" s="19" t="str">
        <f t="shared" si="285"/>
        <v>No</v>
      </c>
      <c r="AR162" s="19" t="str">
        <f t="shared" si="286"/>
        <v>Not Applicable</v>
      </c>
      <c r="AU162">
        <f t="shared" si="287"/>
        <v>0</v>
      </c>
      <c r="BA162" s="40"/>
      <c r="BB162" s="40"/>
      <c r="BC162" s="40"/>
      <c r="BG162" s="26" t="str">
        <f>IF(AJ162&gt;4,"Re-check foundation size…",IF(AU162&lt;$U$2,"Pass!","Fail!"))</f>
        <v>Pass!</v>
      </c>
      <c r="BH162" s="49"/>
      <c r="BI162" s="51"/>
      <c r="BJ162" s="51"/>
      <c r="BK162" s="51"/>
      <c r="BL162" s="51"/>
      <c r="BM162" s="51"/>
    </row>
    <row r="163" spans="1:65" x14ac:dyDescent="0.25">
      <c r="A163" s="60"/>
      <c r="B163" s="40"/>
      <c r="C163" s="40"/>
      <c r="D163" s="40"/>
      <c r="E163" s="40"/>
      <c r="F163" s="40"/>
      <c r="G163" s="40"/>
      <c r="H163" s="40"/>
      <c r="I163" s="40"/>
      <c r="P163">
        <f t="shared" si="237"/>
        <v>0</v>
      </c>
      <c r="Q163">
        <f t="shared" si="238"/>
        <v>0</v>
      </c>
      <c r="S163" s="6"/>
      <c r="Y163" s="40"/>
      <c r="AJ163" s="40"/>
      <c r="AR163" s="40"/>
      <c r="BA163" s="40"/>
      <c r="BB163" s="40"/>
      <c r="BC163" s="40"/>
      <c r="BG163" s="40"/>
      <c r="BH163" s="49"/>
      <c r="BI163" s="51"/>
      <c r="BJ163" s="51"/>
      <c r="BK163" s="51"/>
      <c r="BL163" s="51"/>
      <c r="BM163" s="51"/>
    </row>
    <row r="164" spans="1:65" x14ac:dyDescent="0.25">
      <c r="A164" s="61"/>
      <c r="B164" s="40"/>
      <c r="C164" s="40"/>
      <c r="D164" s="40"/>
      <c r="E164" s="40"/>
      <c r="F164" s="40"/>
      <c r="G164" s="40"/>
      <c r="H164" s="40"/>
      <c r="I164" s="40"/>
      <c r="P164">
        <f t="shared" si="237"/>
        <v>0</v>
      </c>
      <c r="Q164">
        <f t="shared" si="238"/>
        <v>0</v>
      </c>
      <c r="S164" s="6"/>
      <c r="Y164" s="40"/>
      <c r="AJ164" s="40"/>
      <c r="AR164" s="40"/>
      <c r="BA164" s="40"/>
      <c r="BB164" s="40"/>
      <c r="BC164" s="40"/>
      <c r="BG164" s="40"/>
      <c r="BH164" s="49"/>
      <c r="BI164" s="51"/>
      <c r="BJ164" s="51"/>
      <c r="BK164" s="51"/>
      <c r="BL164" s="51"/>
      <c r="BM164" s="51"/>
    </row>
    <row r="165" spans="1:65" x14ac:dyDescent="0.25">
      <c r="A165" s="59" t="s">
        <v>123</v>
      </c>
      <c r="B165" s="40"/>
      <c r="C165" s="40"/>
      <c r="D165" s="40"/>
      <c r="E165" s="40"/>
      <c r="F165" s="40"/>
      <c r="G165" s="40"/>
      <c r="H165" s="40"/>
      <c r="I165" s="40"/>
      <c r="P165">
        <f t="shared" si="237"/>
        <v>0</v>
      </c>
      <c r="Q165">
        <f t="shared" si="238"/>
        <v>0</v>
      </c>
      <c r="S165" s="6"/>
      <c r="Y165" s="40"/>
      <c r="AJ165" s="40"/>
      <c r="AR165" s="40"/>
      <c r="BA165" s="40"/>
      <c r="BB165" s="40"/>
      <c r="BC165" s="40"/>
      <c r="BG165" s="40"/>
      <c r="BH165" s="49"/>
      <c r="BI165" s="51"/>
      <c r="BJ165" s="51"/>
      <c r="BK165" s="51"/>
      <c r="BL165" s="51"/>
      <c r="BM165" s="51"/>
    </row>
    <row r="166" spans="1:65" x14ac:dyDescent="0.25">
      <c r="A166" s="60"/>
      <c r="B166" s="40"/>
      <c r="C166" s="40"/>
      <c r="D166" s="40"/>
      <c r="E166" s="40"/>
      <c r="F166" s="40"/>
      <c r="G166" s="40"/>
      <c r="H166" s="40"/>
      <c r="I166" s="40"/>
      <c r="P166">
        <f t="shared" si="237"/>
        <v>0</v>
      </c>
      <c r="Q166">
        <f t="shared" si="238"/>
        <v>0</v>
      </c>
      <c r="S166" s="6" t="e">
        <f>LARGE(D165:D170,1)</f>
        <v>#NUM!</v>
      </c>
      <c r="U166" t="e">
        <f>IF(S166=D165,(LARGE(P165:Q165,1)),(IF(S166=D166,(LARGE(P166:Q166,1)),(IF(S166=D167,(LARGE(P167:Q167,1)),(IF(S166=D168,(LARGE(P168:Q168,1)),(IF(S166=D169,(LARGE(P169:Q169,1)),(IF(S166=D170,(LARGE(P170:Q170,1)))))))))))))</f>
        <v>#NUM!</v>
      </c>
      <c r="Y166" s="36" t="e">
        <f t="shared" ref="Y166" si="294">SQRT((S166/$U$2)^2)</f>
        <v>#NUM!</v>
      </c>
      <c r="Z166" s="19"/>
      <c r="AA166" s="19"/>
      <c r="AB166" s="19" t="e">
        <f t="shared" ref="AB166:AB168" si="295">SQRT(Y166)</f>
        <v>#NUM!</v>
      </c>
      <c r="AC166" s="19"/>
      <c r="AE166" s="19"/>
      <c r="AF166" s="20" t="e">
        <f t="shared" ref="AF166:AF168" si="296">AB166+0.05</f>
        <v>#NUM!</v>
      </c>
      <c r="AG166" s="19"/>
      <c r="AI166" s="19"/>
      <c r="AJ166" s="28" t="e">
        <f t="shared" ref="AJ166:AJ168" si="297">IF(AF166&lt;=1.5,1.5,(IF(AF166&lt;=2,2,(IF(AF166&lt;=2.5,2.5,(IF(AF166&lt;=3,3,(IF(AF166&lt;=3.5,3.5,(IF(AF166&lt;=4,4,(IF(AF166&lt;=4.5,4.5,(IF(AF166&lt;=5,5,"Too f*cking big!")))))))))))))))</f>
        <v>#NUM!</v>
      </c>
      <c r="AK166" s="19"/>
      <c r="AM166" s="19"/>
      <c r="AN166" s="19" t="e">
        <f t="shared" ref="AN166:AN168" si="298">IF(ABS(U166)&gt;($U$3*AJ166),"Yes","No")</f>
        <v>#NUM!</v>
      </c>
      <c r="AR166" s="19" t="e">
        <f t="shared" si="286"/>
        <v>#NUM!</v>
      </c>
      <c r="AU166" t="e">
        <f t="shared" ref="AU166:AU168" si="299">IF(AR166="Not Applicable",S166/(AJ166^2),(S166/(AJ166^2))+AR166)</f>
        <v>#NUM!</v>
      </c>
      <c r="BA166" s="40"/>
      <c r="BB166" s="40"/>
      <c r="BC166" s="40"/>
      <c r="BG166" s="26" t="e">
        <f>IF(AJ166&gt;4,"Re-check foundation size…",IF(AU166&lt;$U$2,"Pass!","Fail!"))</f>
        <v>#NUM!</v>
      </c>
      <c r="BH166" s="49"/>
      <c r="BI166" s="51"/>
      <c r="BJ166" s="51"/>
      <c r="BK166" s="51"/>
      <c r="BL166" s="51"/>
      <c r="BM166" s="51"/>
    </row>
    <row r="167" spans="1:65" ht="15.75" x14ac:dyDescent="0.25">
      <c r="A167" s="60"/>
      <c r="B167" s="40"/>
      <c r="C167" s="40"/>
      <c r="D167" s="40"/>
      <c r="E167" s="40"/>
      <c r="F167" s="40"/>
      <c r="G167" s="40"/>
      <c r="H167" s="40"/>
      <c r="I167" s="40"/>
      <c r="P167">
        <f t="shared" si="237"/>
        <v>0</v>
      </c>
      <c r="Q167">
        <f t="shared" si="238"/>
        <v>0</v>
      </c>
      <c r="S167" s="6">
        <f>IF(U167=P165,D165,(IF(U167=P166,D166,(IF(U167=P167,D167,(IF(U167=P168,D168,(IF(U167=P169,D169,(IF(U167=P170,D170)))))))))))</f>
        <v>0</v>
      </c>
      <c r="U167">
        <f t="shared" ref="U167" si="300">LARGE((P165:P170),1)</f>
        <v>0</v>
      </c>
      <c r="Y167" s="36">
        <f t="shared" si="257"/>
        <v>0</v>
      </c>
      <c r="Z167" s="19"/>
      <c r="AA167" s="19"/>
      <c r="AB167" s="19">
        <f t="shared" si="295"/>
        <v>0</v>
      </c>
      <c r="AC167" s="19"/>
      <c r="AE167" s="19"/>
      <c r="AF167" s="20">
        <f t="shared" si="296"/>
        <v>0.05</v>
      </c>
      <c r="AG167" s="19"/>
      <c r="AI167" s="19"/>
      <c r="AJ167" s="28">
        <f t="shared" si="297"/>
        <v>1.5</v>
      </c>
      <c r="AK167" s="19"/>
      <c r="AM167" s="19"/>
      <c r="AN167" s="19" t="str">
        <f t="shared" si="298"/>
        <v>No</v>
      </c>
      <c r="AR167" s="19" t="str">
        <f t="shared" si="286"/>
        <v>Not Applicable</v>
      </c>
      <c r="AU167">
        <f t="shared" si="299"/>
        <v>0</v>
      </c>
      <c r="AY167" s="34">
        <f>B165</f>
        <v>0</v>
      </c>
      <c r="AZ167" s="35" t="s">
        <v>87</v>
      </c>
      <c r="BA167" s="56" t="str">
        <f t="shared" ref="BA167" si="301">IF(S167=0,"No data…",IF(ISNUMBER(AJ166)=FALSE,"Too big!",IF(ISNUMBER(AJ167)=FALSE,"Too big!",IF(ISNUMBER(AJ168)=FALSE,"Too big!",LARGE(AJ166:AJ168,1)))))</f>
        <v>No data…</v>
      </c>
      <c r="BB167" s="56" t="s">
        <v>85</v>
      </c>
      <c r="BC167" s="57" t="str">
        <f t="shared" ref="BC167" si="302">IF(U167=0,"No data…",IF(ISNUMBER(AJ166)=FALSE,"Too big!",IF(ISNUMBER(AJ167)=FALSE,"Too big!",IF(ISNUMBER(AJ168)=FALSE,"Too big!",LARGE(AJ166:AJ168,1)))))</f>
        <v>No data…</v>
      </c>
      <c r="BD167" s="35" t="s">
        <v>86</v>
      </c>
      <c r="BG167" s="26" t="str">
        <f>IF(AJ167&gt;4,"Re-check foundation size…",IF(AU167&lt;$U$2,"Pass!","Fail!"))</f>
        <v>Pass!</v>
      </c>
      <c r="BH167" s="49"/>
      <c r="BI167" s="51" t="str">
        <f t="shared" ref="BI167" si="303">IF(D165&lt;0,"Warning! Uplift.",(IF(D166&lt;0,"Warning! Uplift.",(IF(D167&lt;0,"Warning! Uplift.",(IF(D168&lt;0,"Warning! Uplift.",(IF(D169&lt;0,"Warning! Uplift.",(IF(D170&lt;0,"Warning! Uplift.","/")))))))))))</f>
        <v>/</v>
      </c>
      <c r="BJ167" s="51"/>
      <c r="BK167" s="51"/>
      <c r="BL167" s="51" t="e">
        <f t="shared" ref="BL167" si="304">IF(U166&gt;$BT$23,"Warning! High shear.",(IF(U167&gt;$BT$23,"Warning! High shear.",(IF(U168&gt;$BT$23,"Warning! High Shear.","/")))))</f>
        <v>#NUM!</v>
      </c>
      <c r="BM167" s="51"/>
    </row>
    <row r="168" spans="1:65" x14ac:dyDescent="0.25">
      <c r="A168" s="60"/>
      <c r="B168" s="40"/>
      <c r="C168" s="40"/>
      <c r="D168" s="40"/>
      <c r="E168" s="40"/>
      <c r="F168" s="40"/>
      <c r="G168" s="40"/>
      <c r="H168" s="40"/>
      <c r="I168" s="40"/>
      <c r="P168">
        <f t="shared" si="237"/>
        <v>0</v>
      </c>
      <c r="Q168">
        <f t="shared" si="238"/>
        <v>0</v>
      </c>
      <c r="S168" s="6">
        <f>IF(U168=Q165,D165,(IF(U168=Q166,D166,(IF(U168=Q167,D167,(IF(U168=Q168,D168,(IF(U168=Q169,D169,(IF(U168=Q170,D170)))))))))))</f>
        <v>0</v>
      </c>
      <c r="U168">
        <f t="shared" ref="U168" si="305">LARGE((Q165:Q170),1)</f>
        <v>0</v>
      </c>
      <c r="Y168" s="36">
        <f t="shared" si="257"/>
        <v>0</v>
      </c>
      <c r="Z168" s="19"/>
      <c r="AA168" s="19"/>
      <c r="AB168" s="19">
        <f t="shared" si="295"/>
        <v>0</v>
      </c>
      <c r="AC168" s="19"/>
      <c r="AE168" s="19"/>
      <c r="AF168" s="20">
        <f t="shared" si="296"/>
        <v>0.05</v>
      </c>
      <c r="AG168" s="19"/>
      <c r="AI168" s="19"/>
      <c r="AJ168" s="28">
        <f t="shared" si="297"/>
        <v>1.5</v>
      </c>
      <c r="AK168" s="19"/>
      <c r="AM168" s="19"/>
      <c r="AN168" s="19" t="str">
        <f t="shared" si="298"/>
        <v>No</v>
      </c>
      <c r="AR168" s="19" t="str">
        <f t="shared" si="286"/>
        <v>Not Applicable</v>
      </c>
      <c r="AU168">
        <f t="shared" si="299"/>
        <v>0</v>
      </c>
      <c r="BA168" s="40"/>
      <c r="BB168" s="40"/>
      <c r="BC168" s="40"/>
      <c r="BG168" s="26" t="str">
        <f>IF(AJ168&gt;4,"Re-check foundation size…",IF(AU168&lt;$U$2,"Pass!","Fail!"))</f>
        <v>Pass!</v>
      </c>
      <c r="BH168" s="49"/>
      <c r="BI168" s="51"/>
      <c r="BJ168" s="51"/>
      <c r="BK168" s="51"/>
      <c r="BL168" s="51"/>
      <c r="BM168" s="51"/>
    </row>
    <row r="169" spans="1:65" x14ac:dyDescent="0.25">
      <c r="A169" s="60"/>
      <c r="B169" s="40"/>
      <c r="C169" s="40"/>
      <c r="D169" s="40"/>
      <c r="E169" s="40"/>
      <c r="F169" s="40"/>
      <c r="G169" s="40"/>
      <c r="H169" s="40"/>
      <c r="I169" s="40"/>
      <c r="P169">
        <f t="shared" si="237"/>
        <v>0</v>
      </c>
      <c r="Q169">
        <f t="shared" si="238"/>
        <v>0</v>
      </c>
      <c r="S169" s="6"/>
      <c r="Y169" s="40"/>
      <c r="AJ169" s="40"/>
      <c r="AR169" s="40"/>
      <c r="BA169" s="40"/>
      <c r="BB169" s="40"/>
      <c r="BC169" s="40"/>
      <c r="BG169" s="40"/>
      <c r="BH169" s="49"/>
      <c r="BI169" s="51"/>
      <c r="BJ169" s="51"/>
      <c r="BK169" s="51"/>
      <c r="BL169" s="51"/>
      <c r="BM169" s="51"/>
    </row>
    <row r="170" spans="1:65" x14ac:dyDescent="0.25">
      <c r="A170" s="61"/>
      <c r="B170" s="40"/>
      <c r="C170" s="40"/>
      <c r="D170" s="40"/>
      <c r="E170" s="40"/>
      <c r="F170" s="40"/>
      <c r="G170" s="40"/>
      <c r="H170" s="40"/>
      <c r="I170" s="40"/>
      <c r="P170">
        <f t="shared" si="237"/>
        <v>0</v>
      </c>
      <c r="Q170">
        <f t="shared" si="238"/>
        <v>0</v>
      </c>
      <c r="S170" s="6"/>
      <c r="Y170" s="40"/>
      <c r="AJ170" s="40"/>
      <c r="AR170" s="40"/>
      <c r="BA170" s="40"/>
      <c r="BB170" s="40"/>
      <c r="BC170" s="40"/>
      <c r="BG170" s="40"/>
      <c r="BH170" s="49"/>
      <c r="BI170" s="51"/>
      <c r="BJ170" s="51"/>
      <c r="BK170" s="51"/>
      <c r="BL170" s="51"/>
      <c r="BM170" s="51"/>
    </row>
    <row r="171" spans="1:65" x14ac:dyDescent="0.25">
      <c r="A171" s="59" t="s">
        <v>124</v>
      </c>
      <c r="B171" s="40"/>
      <c r="C171" s="40"/>
      <c r="D171" s="40"/>
      <c r="E171" s="40"/>
      <c r="F171" s="40"/>
      <c r="G171" s="40"/>
      <c r="H171" s="40"/>
      <c r="I171" s="40"/>
      <c r="P171">
        <f t="shared" si="237"/>
        <v>0</v>
      </c>
      <c r="Q171">
        <f t="shared" si="238"/>
        <v>0</v>
      </c>
      <c r="S171" s="6"/>
      <c r="Y171" s="40"/>
      <c r="AJ171" s="40"/>
      <c r="AR171" s="40"/>
      <c r="BA171" s="40"/>
      <c r="BB171" s="40"/>
      <c r="BC171" s="40"/>
      <c r="BG171" s="40"/>
      <c r="BH171" s="49"/>
      <c r="BI171" s="51"/>
      <c r="BJ171" s="51"/>
      <c r="BK171" s="51"/>
      <c r="BL171" s="51"/>
      <c r="BM171" s="51"/>
    </row>
    <row r="172" spans="1:65" x14ac:dyDescent="0.25">
      <c r="A172" s="60"/>
      <c r="B172" s="40"/>
      <c r="C172" s="40"/>
      <c r="D172" s="40"/>
      <c r="E172" s="40"/>
      <c r="F172" s="40"/>
      <c r="G172" s="40"/>
      <c r="H172" s="40"/>
      <c r="I172" s="40"/>
      <c r="P172">
        <f t="shared" si="237"/>
        <v>0</v>
      </c>
      <c r="Q172">
        <f t="shared" si="238"/>
        <v>0</v>
      </c>
      <c r="S172" s="6" t="e">
        <f>LARGE(D171:D176,1)</f>
        <v>#NUM!</v>
      </c>
      <c r="U172" t="e">
        <f>IF(S172=D171,(LARGE(P171:Q171,1)),(IF(S172=D172,(LARGE(P172:Q172,1)),(IF(S172=D173,(LARGE(P173:Q173,1)),(IF(S172=D174,(LARGE(P174:Q174,1)),(IF(S172=D175,(LARGE(P175:Q175,1)),(IF(S172=D176,(LARGE(P176:Q176,1)))))))))))))</f>
        <v>#NUM!</v>
      </c>
      <c r="Y172" s="36" t="e">
        <f t="shared" ref="Y172" si="306">SQRT((S172/$U$2)^2)</f>
        <v>#NUM!</v>
      </c>
      <c r="Z172" s="19"/>
      <c r="AA172" s="19"/>
      <c r="AB172" s="19" t="e">
        <f t="shared" ref="AB172:AB174" si="307">SQRT(Y172)</f>
        <v>#NUM!</v>
      </c>
      <c r="AC172" s="19"/>
      <c r="AE172" s="19"/>
      <c r="AF172" s="20" t="e">
        <f t="shared" ref="AF172:AF174" si="308">AB172+0.05</f>
        <v>#NUM!</v>
      </c>
      <c r="AG172" s="19"/>
      <c r="AI172" s="19"/>
      <c r="AJ172" s="28" t="e">
        <f t="shared" ref="AJ172:AJ174" si="309">IF(AF172&lt;=1.5,1.5,(IF(AF172&lt;=2,2,(IF(AF172&lt;=2.5,2.5,(IF(AF172&lt;=3,3,(IF(AF172&lt;=3.5,3.5,(IF(AF172&lt;=4,4,(IF(AF172&lt;=4.5,4.5,(IF(AF172&lt;=5,5,"Too f*cking big!")))))))))))))))</f>
        <v>#NUM!</v>
      </c>
      <c r="AK172" s="19"/>
      <c r="AM172" s="19"/>
      <c r="AN172" s="19" t="e">
        <f t="shared" ref="AN172:AN174" si="310">IF(ABS(U172)&gt;($U$3*AJ172),"Yes","No")</f>
        <v>#NUM!</v>
      </c>
      <c r="AR172" s="19" t="e">
        <f t="shared" si="286"/>
        <v>#NUM!</v>
      </c>
      <c r="AU172" t="e">
        <f t="shared" ref="AU172:AU174" si="311">IF(AR172="Not Applicable",S172/(AJ172^2),(S172/(AJ172^2))+AR172)</f>
        <v>#NUM!</v>
      </c>
      <c r="BA172" s="40"/>
      <c r="BB172" s="40"/>
      <c r="BC172" s="40"/>
      <c r="BG172" s="26" t="e">
        <f>IF(AJ172&gt;4,"Re-check foundation size…",IF(AU172&lt;$U$2,"Pass!","Fail!"))</f>
        <v>#NUM!</v>
      </c>
      <c r="BH172" s="49"/>
      <c r="BI172" s="51"/>
      <c r="BJ172" s="51"/>
      <c r="BK172" s="51"/>
      <c r="BL172" s="51"/>
      <c r="BM172" s="51"/>
    </row>
    <row r="173" spans="1:65" ht="15.75" x14ac:dyDescent="0.25">
      <c r="A173" s="60"/>
      <c r="B173" s="40"/>
      <c r="C173" s="40"/>
      <c r="D173" s="40"/>
      <c r="E173" s="40"/>
      <c r="F173" s="40"/>
      <c r="G173" s="40"/>
      <c r="H173" s="40"/>
      <c r="I173" s="40"/>
      <c r="P173">
        <f t="shared" si="237"/>
        <v>0</v>
      </c>
      <c r="Q173">
        <f t="shared" si="238"/>
        <v>0</v>
      </c>
      <c r="S173" s="6">
        <f>IF(U173=P171,D171,(IF(U173=P172,D172,(IF(U173=P173,D173,(IF(U173=P174,D174,(IF(U173=P175,D175,(IF(U173=P176,D176)))))))))))</f>
        <v>0</v>
      </c>
      <c r="U173">
        <f t="shared" ref="U173" si="312">LARGE((P171:P176),1)</f>
        <v>0</v>
      </c>
      <c r="Y173" s="36">
        <f t="shared" si="257"/>
        <v>0</v>
      </c>
      <c r="Z173" s="19"/>
      <c r="AA173" s="19"/>
      <c r="AB173" s="19">
        <f t="shared" si="307"/>
        <v>0</v>
      </c>
      <c r="AC173" s="19"/>
      <c r="AE173" s="19"/>
      <c r="AF173" s="20">
        <f t="shared" si="308"/>
        <v>0.05</v>
      </c>
      <c r="AG173" s="19"/>
      <c r="AI173" s="19"/>
      <c r="AJ173" s="28">
        <f t="shared" si="309"/>
        <v>1.5</v>
      </c>
      <c r="AK173" s="19"/>
      <c r="AM173" s="19"/>
      <c r="AN173" s="19" t="str">
        <f t="shared" si="310"/>
        <v>No</v>
      </c>
      <c r="AR173" s="19" t="str">
        <f t="shared" si="286"/>
        <v>Not Applicable</v>
      </c>
      <c r="AU173">
        <f t="shared" si="311"/>
        <v>0</v>
      </c>
      <c r="AY173" s="34">
        <f>B171</f>
        <v>0</v>
      </c>
      <c r="AZ173" s="35" t="s">
        <v>87</v>
      </c>
      <c r="BA173" s="56" t="str">
        <f t="shared" ref="BA173" si="313">IF(S173=0,"No data…",IF(ISNUMBER(AJ172)=FALSE,"Too big!",IF(ISNUMBER(AJ173)=FALSE,"Too big!",IF(ISNUMBER(AJ174)=FALSE,"Too big!",LARGE(AJ172:AJ174,1)))))</f>
        <v>No data…</v>
      </c>
      <c r="BB173" s="56" t="s">
        <v>85</v>
      </c>
      <c r="BC173" s="57" t="str">
        <f t="shared" ref="BC173" si="314">IF(U173=0,"No data…",IF(ISNUMBER(AJ172)=FALSE,"Too big!",IF(ISNUMBER(AJ173)=FALSE,"Too big!",IF(ISNUMBER(AJ174)=FALSE,"Too big!",LARGE(AJ172:AJ174,1)))))</f>
        <v>No data…</v>
      </c>
      <c r="BD173" s="35" t="s">
        <v>86</v>
      </c>
      <c r="BG173" s="26" t="str">
        <f>IF(AJ173&gt;4,"Re-check foundation size…",IF(AU173&lt;$U$2,"Pass!","Fail!"))</f>
        <v>Pass!</v>
      </c>
      <c r="BH173" s="49"/>
      <c r="BI173" s="51" t="str">
        <f t="shared" ref="BI173" si="315">IF(D171&lt;0,"Warning! Uplift.",(IF(D172&lt;0,"Warning! Uplift.",(IF(D173&lt;0,"Warning! Uplift.",(IF(D174&lt;0,"Warning! Uplift.",(IF(D175&lt;0,"Warning! Uplift.",(IF(D176&lt;0,"Warning! Uplift.","/")))))))))))</f>
        <v>/</v>
      </c>
      <c r="BJ173" s="51"/>
      <c r="BK173" s="51"/>
      <c r="BL173" s="51" t="e">
        <f t="shared" ref="BL173" si="316">IF(U172&gt;$BT$23,"Warning! High shear.",(IF(U173&gt;$BT$23,"Warning! High shear.",(IF(U174&gt;$BT$23,"Warning! High Shear.","/")))))</f>
        <v>#NUM!</v>
      </c>
      <c r="BM173" s="51"/>
    </row>
    <row r="174" spans="1:65" x14ac:dyDescent="0.25">
      <c r="A174" s="60"/>
      <c r="B174" s="40"/>
      <c r="C174" s="40"/>
      <c r="D174" s="40"/>
      <c r="E174" s="40"/>
      <c r="F174" s="40"/>
      <c r="G174" s="40"/>
      <c r="H174" s="40"/>
      <c r="I174" s="40"/>
      <c r="P174">
        <f t="shared" si="237"/>
        <v>0</v>
      </c>
      <c r="Q174">
        <f t="shared" si="238"/>
        <v>0</v>
      </c>
      <c r="S174" s="6">
        <f>IF(U174=Q171,D171,(IF(U174=Q172,D172,(IF(U174=Q173,D173,(IF(U174=Q174,D174,(IF(U174=Q175,D175,(IF(U174=Q176,D176)))))))))))</f>
        <v>0</v>
      </c>
      <c r="U174">
        <f t="shared" ref="U174" si="317">LARGE((Q171:Q176),1)</f>
        <v>0</v>
      </c>
      <c r="Y174" s="36">
        <f t="shared" si="257"/>
        <v>0</v>
      </c>
      <c r="Z174" s="19"/>
      <c r="AA174" s="19"/>
      <c r="AB174" s="19">
        <f t="shared" si="307"/>
        <v>0</v>
      </c>
      <c r="AC174" s="19"/>
      <c r="AE174" s="19"/>
      <c r="AF174" s="20">
        <f t="shared" si="308"/>
        <v>0.05</v>
      </c>
      <c r="AG174" s="19"/>
      <c r="AI174" s="19"/>
      <c r="AJ174" s="28">
        <f t="shared" si="309"/>
        <v>1.5</v>
      </c>
      <c r="AK174" s="19"/>
      <c r="AM174" s="19"/>
      <c r="AN174" s="19" t="str">
        <f t="shared" si="310"/>
        <v>No</v>
      </c>
      <c r="AR174" s="19" t="str">
        <f t="shared" si="286"/>
        <v>Not Applicable</v>
      </c>
      <c r="AU174">
        <f t="shared" si="311"/>
        <v>0</v>
      </c>
      <c r="BA174" s="40"/>
      <c r="BB174" s="40"/>
      <c r="BC174" s="40"/>
      <c r="BG174" s="26" t="str">
        <f>IF(AJ174&gt;4,"Re-check foundation size…",IF(AU174&lt;$U$2,"Pass!","Fail!"))</f>
        <v>Pass!</v>
      </c>
      <c r="BH174" s="49"/>
      <c r="BI174" s="51"/>
      <c r="BJ174" s="51"/>
      <c r="BK174" s="51"/>
      <c r="BL174" s="51"/>
      <c r="BM174" s="51"/>
    </row>
    <row r="175" spans="1:65" x14ac:dyDescent="0.25">
      <c r="A175" s="60"/>
      <c r="B175" s="40"/>
      <c r="C175" s="40"/>
      <c r="D175" s="40"/>
      <c r="E175" s="40"/>
      <c r="F175" s="40"/>
      <c r="G175" s="40"/>
      <c r="H175" s="40"/>
      <c r="I175" s="40"/>
      <c r="P175">
        <f t="shared" si="237"/>
        <v>0</v>
      </c>
      <c r="Q175">
        <f t="shared" si="238"/>
        <v>0</v>
      </c>
      <c r="S175" s="6"/>
      <c r="Y175" s="40"/>
      <c r="AJ175" s="40"/>
      <c r="AR175" s="40"/>
      <c r="BA175" s="40"/>
      <c r="BB175" s="40"/>
      <c r="BC175" s="40"/>
      <c r="BG175" s="40"/>
      <c r="BH175" s="49"/>
      <c r="BI175" s="51"/>
      <c r="BJ175" s="51"/>
      <c r="BK175" s="51"/>
      <c r="BL175" s="51"/>
      <c r="BM175" s="51"/>
    </row>
    <row r="176" spans="1:65" x14ac:dyDescent="0.25">
      <c r="A176" s="61"/>
      <c r="B176" s="40"/>
      <c r="C176" s="40"/>
      <c r="D176" s="40"/>
      <c r="E176" s="40"/>
      <c r="F176" s="40"/>
      <c r="G176" s="40"/>
      <c r="H176" s="40"/>
      <c r="I176" s="40"/>
      <c r="P176">
        <f t="shared" si="237"/>
        <v>0</v>
      </c>
      <c r="Q176">
        <f t="shared" si="238"/>
        <v>0</v>
      </c>
      <c r="S176" s="6"/>
      <c r="Y176" s="40"/>
      <c r="AJ176" s="40"/>
      <c r="AR176" s="40"/>
      <c r="BA176" s="40"/>
      <c r="BB176" s="40"/>
      <c r="BC176" s="40"/>
      <c r="BG176" s="40"/>
      <c r="BH176" s="49"/>
      <c r="BI176" s="51"/>
      <c r="BJ176" s="51"/>
      <c r="BK176" s="51"/>
      <c r="BL176" s="51"/>
      <c r="BM176" s="51"/>
    </row>
    <row r="177" spans="1:65" x14ac:dyDescent="0.25">
      <c r="A177" s="59" t="s">
        <v>125</v>
      </c>
      <c r="B177" s="40"/>
      <c r="C177" s="40"/>
      <c r="D177" s="40"/>
      <c r="E177" s="40"/>
      <c r="F177" s="40"/>
      <c r="G177" s="40"/>
      <c r="H177" s="40"/>
      <c r="I177" s="40"/>
      <c r="P177">
        <f t="shared" si="237"/>
        <v>0</v>
      </c>
      <c r="Q177">
        <f t="shared" si="238"/>
        <v>0</v>
      </c>
      <c r="Y177" s="40"/>
      <c r="AJ177" s="40"/>
      <c r="AR177" s="40"/>
      <c r="BA177" s="40"/>
      <c r="BB177" s="40"/>
      <c r="BC177" s="40"/>
      <c r="BG177" s="40"/>
      <c r="BH177" s="49"/>
      <c r="BI177" s="51"/>
      <c r="BJ177" s="51"/>
      <c r="BK177" s="51"/>
      <c r="BL177" s="51"/>
      <c r="BM177" s="51"/>
    </row>
    <row r="178" spans="1:65" x14ac:dyDescent="0.25">
      <c r="A178" s="60"/>
      <c r="B178" s="40"/>
      <c r="C178" s="40"/>
      <c r="D178" s="40"/>
      <c r="E178" s="40"/>
      <c r="F178" s="40"/>
      <c r="G178" s="40"/>
      <c r="H178" s="40"/>
      <c r="I178" s="40"/>
      <c r="P178">
        <f t="shared" si="237"/>
        <v>0</v>
      </c>
      <c r="Q178">
        <f t="shared" si="238"/>
        <v>0</v>
      </c>
      <c r="S178" s="6" t="e">
        <f>LARGE(D177:D182,1)</f>
        <v>#NUM!</v>
      </c>
      <c r="U178" t="e">
        <f>IF(S178=D177,(LARGE(P177:Q177,1)),(IF(S178=D178,(LARGE(P178:Q178,1)),(IF(S178=D179,(LARGE(P179:Q179,1)),(IF(S178=D180,(LARGE(P180:Q180,1)),(IF(S178=D181,(LARGE(P181:Q181,1)),(IF(S178=D182,(LARGE(P182:Q182,1)))))))))))))</f>
        <v>#NUM!</v>
      </c>
      <c r="Y178" s="36" t="e">
        <f t="shared" ref="Y178" si="318">SQRT((S178/$U$2)^2)</f>
        <v>#NUM!</v>
      </c>
      <c r="Z178" s="19"/>
      <c r="AA178" s="19"/>
      <c r="AB178" s="19" t="e">
        <f t="shared" ref="AB178:AB180" si="319">SQRT(Y178)</f>
        <v>#NUM!</v>
      </c>
      <c r="AC178" s="19"/>
      <c r="AE178" s="19"/>
      <c r="AF178" s="20" t="e">
        <f t="shared" ref="AF178:AF180" si="320">AB178+0.05</f>
        <v>#NUM!</v>
      </c>
      <c r="AG178" s="19"/>
      <c r="AI178" s="19"/>
      <c r="AJ178" s="28" t="e">
        <f t="shared" ref="AJ178:AJ180" si="321">IF(AF178&lt;=1.5,1.5,(IF(AF178&lt;=2,2,(IF(AF178&lt;=2.5,2.5,(IF(AF178&lt;=3,3,(IF(AF178&lt;=3.5,3.5,(IF(AF178&lt;=4,4,(IF(AF178&lt;=4.5,4.5,(IF(AF178&lt;=5,5,"Too f*cking big!")))))))))))))))</f>
        <v>#NUM!</v>
      </c>
      <c r="AK178" s="19"/>
      <c r="AM178" s="19"/>
      <c r="AN178" s="19" t="e">
        <f t="shared" ref="AN178:AN180" si="322">IF(ABS(U178)&gt;($U$3*AJ178),"Yes","No")</f>
        <v>#NUM!</v>
      </c>
      <c r="AR178" s="19" t="e">
        <f t="shared" si="286"/>
        <v>#NUM!</v>
      </c>
      <c r="AU178" t="e">
        <f t="shared" ref="AU178:AU180" si="323">IF(AR178="Not Applicable",S178/(AJ178^2),(S178/(AJ178^2))+AR178)</f>
        <v>#NUM!</v>
      </c>
      <c r="BA178" s="40"/>
      <c r="BB178" s="40"/>
      <c r="BC178" s="40"/>
      <c r="BG178" s="26" t="e">
        <f>IF(AJ178&gt;4,"Re-check foundation size…",IF(AU178&lt;$U$2,"Pass!","Fail!"))</f>
        <v>#NUM!</v>
      </c>
      <c r="BH178" s="49"/>
      <c r="BI178" s="51"/>
      <c r="BJ178" s="51"/>
      <c r="BK178" s="51"/>
      <c r="BL178" s="51"/>
      <c r="BM178" s="51"/>
    </row>
    <row r="179" spans="1:65" ht="15.75" x14ac:dyDescent="0.25">
      <c r="A179" s="60"/>
      <c r="B179" s="40"/>
      <c r="C179" s="40"/>
      <c r="D179" s="40"/>
      <c r="E179" s="40"/>
      <c r="F179" s="40"/>
      <c r="G179" s="40"/>
      <c r="H179" s="40"/>
      <c r="I179" s="40"/>
      <c r="P179">
        <f t="shared" si="237"/>
        <v>0</v>
      </c>
      <c r="Q179">
        <f t="shared" si="238"/>
        <v>0</v>
      </c>
      <c r="S179" s="6">
        <f>IF(U179=P177,D177,(IF(U179=P178,D178,(IF(U179=P179,D179,(IF(U179=P180,D180,(IF(U179=P181,D181,(IF(U179=P182,D182)))))))))))</f>
        <v>0</v>
      </c>
      <c r="U179">
        <f t="shared" ref="U179" si="324">LARGE((P177:P182),1)</f>
        <v>0</v>
      </c>
      <c r="Y179" s="36">
        <f t="shared" si="257"/>
        <v>0</v>
      </c>
      <c r="Z179" s="19"/>
      <c r="AA179" s="19"/>
      <c r="AB179" s="19">
        <f t="shared" si="319"/>
        <v>0</v>
      </c>
      <c r="AC179" s="19"/>
      <c r="AE179" s="19"/>
      <c r="AF179" s="20">
        <f t="shared" si="320"/>
        <v>0.05</v>
      </c>
      <c r="AG179" s="19"/>
      <c r="AI179" s="19"/>
      <c r="AJ179" s="28">
        <f t="shared" si="321"/>
        <v>1.5</v>
      </c>
      <c r="AK179" s="19"/>
      <c r="AM179" s="19"/>
      <c r="AN179" s="19" t="str">
        <f t="shared" si="322"/>
        <v>No</v>
      </c>
      <c r="AR179" s="19" t="str">
        <f t="shared" si="286"/>
        <v>Not Applicable</v>
      </c>
      <c r="AU179">
        <f t="shared" si="323"/>
        <v>0</v>
      </c>
      <c r="AY179" s="34">
        <f>B177</f>
        <v>0</v>
      </c>
      <c r="AZ179" s="35" t="s">
        <v>87</v>
      </c>
      <c r="BA179" s="56" t="str">
        <f t="shared" ref="BA179" si="325">IF(S179=0,"No data…",IF(ISNUMBER(AJ178)=FALSE,"Too big!",IF(ISNUMBER(AJ179)=FALSE,"Too big!",IF(ISNUMBER(AJ180)=FALSE,"Too big!",LARGE(AJ178:AJ180,1)))))</f>
        <v>No data…</v>
      </c>
      <c r="BB179" s="56" t="s">
        <v>85</v>
      </c>
      <c r="BC179" s="57" t="str">
        <f t="shared" ref="BC179" si="326">IF(U179=0,"No data…",IF(ISNUMBER(AJ178)=FALSE,"Too big!",IF(ISNUMBER(AJ179)=FALSE,"Too big!",IF(ISNUMBER(AJ180)=FALSE,"Too big!",LARGE(AJ178:AJ180,1)))))</f>
        <v>No data…</v>
      </c>
      <c r="BD179" s="35" t="s">
        <v>86</v>
      </c>
      <c r="BG179" s="26" t="str">
        <f>IF(AJ179&gt;4,"Re-check foundation size…",IF(AU179&lt;$U$2,"Pass!","Fail!"))</f>
        <v>Pass!</v>
      </c>
      <c r="BH179" s="49"/>
      <c r="BI179" s="51" t="str">
        <f t="shared" ref="BI179" si="327">IF(D177&lt;0,"Warning! Uplift.",(IF(D178&lt;0,"Warning! Uplift.",(IF(D179&lt;0,"Warning! Uplift.",(IF(D180&lt;0,"Warning! Uplift.",(IF(D181&lt;0,"Warning! Uplift.",(IF(D182&lt;0,"Warning! Uplift.","/")))))))))))</f>
        <v>/</v>
      </c>
      <c r="BJ179" s="51"/>
      <c r="BK179" s="51"/>
      <c r="BL179" s="51" t="e">
        <f t="shared" ref="BL179" si="328">IF(U178&gt;$BT$23,"Warning! High shear.",(IF(U179&gt;$BT$23,"Warning! High shear.",(IF(U180&gt;$BT$23,"Warning! High Shear.","/")))))</f>
        <v>#NUM!</v>
      </c>
      <c r="BM179" s="51"/>
    </row>
    <row r="180" spans="1:65" x14ac:dyDescent="0.25">
      <c r="A180" s="60"/>
      <c r="B180" s="40"/>
      <c r="C180" s="40"/>
      <c r="D180" s="40"/>
      <c r="E180" s="40"/>
      <c r="F180" s="40"/>
      <c r="G180" s="40"/>
      <c r="H180" s="40"/>
      <c r="I180" s="40"/>
      <c r="P180">
        <f t="shared" si="237"/>
        <v>0</v>
      </c>
      <c r="Q180">
        <f t="shared" si="238"/>
        <v>0</v>
      </c>
      <c r="S180" s="6">
        <f>IF(U180=Q177,D177,(IF(U180=Q178,D178,(IF(U180=Q179,D179,(IF(U180=Q180,D180,(IF(U180=Q181,D181,(IF(U180=Q182,D182)))))))))))</f>
        <v>0</v>
      </c>
      <c r="U180">
        <f t="shared" ref="U180" si="329">LARGE((Q177:Q182),1)</f>
        <v>0</v>
      </c>
      <c r="Y180" s="36">
        <f t="shared" si="257"/>
        <v>0</v>
      </c>
      <c r="Z180" s="19"/>
      <c r="AA180" s="19"/>
      <c r="AB180" s="19">
        <f t="shared" si="319"/>
        <v>0</v>
      </c>
      <c r="AC180" s="19"/>
      <c r="AE180" s="19"/>
      <c r="AF180" s="20">
        <f t="shared" si="320"/>
        <v>0.05</v>
      </c>
      <c r="AG180" s="19"/>
      <c r="AI180" s="19"/>
      <c r="AJ180" s="28">
        <f t="shared" si="321"/>
        <v>1.5</v>
      </c>
      <c r="AK180" s="19"/>
      <c r="AM180" s="19"/>
      <c r="AN180" s="19" t="str">
        <f t="shared" si="322"/>
        <v>No</v>
      </c>
      <c r="AR180" s="19" t="str">
        <f t="shared" si="286"/>
        <v>Not Applicable</v>
      </c>
      <c r="AU180">
        <f t="shared" si="323"/>
        <v>0</v>
      </c>
      <c r="BA180" s="40"/>
      <c r="BB180" s="40"/>
      <c r="BC180" s="40"/>
      <c r="BG180" s="26" t="str">
        <f>IF(AJ180&gt;4,"Re-check foundation size…",IF(AU180&lt;$U$2,"Pass!","Fail!"))</f>
        <v>Pass!</v>
      </c>
      <c r="BH180" s="49"/>
      <c r="BI180" s="51"/>
      <c r="BJ180" s="51"/>
      <c r="BK180" s="51"/>
      <c r="BL180" s="51"/>
      <c r="BM180" s="51"/>
    </row>
    <row r="181" spans="1:65" x14ac:dyDescent="0.25">
      <c r="A181" s="60"/>
      <c r="B181" s="40"/>
      <c r="C181" s="40"/>
      <c r="D181" s="40"/>
      <c r="E181" s="40"/>
      <c r="F181" s="40"/>
      <c r="G181" s="40"/>
      <c r="H181" s="40"/>
      <c r="I181" s="40"/>
      <c r="P181">
        <f t="shared" si="237"/>
        <v>0</v>
      </c>
      <c r="Q181">
        <f t="shared" si="238"/>
        <v>0</v>
      </c>
      <c r="S181" s="6"/>
      <c r="Y181" s="40"/>
      <c r="AJ181" s="40"/>
      <c r="AR181" s="40"/>
      <c r="BA181" s="40"/>
      <c r="BB181" s="40"/>
      <c r="BC181" s="40"/>
      <c r="BG181" s="40"/>
      <c r="BH181" s="49"/>
      <c r="BI181" s="51"/>
      <c r="BJ181" s="51"/>
      <c r="BK181" s="51"/>
      <c r="BL181" s="51"/>
      <c r="BM181" s="51"/>
    </row>
    <row r="182" spans="1:65" x14ac:dyDescent="0.25">
      <c r="A182" s="61"/>
      <c r="B182" s="40"/>
      <c r="C182" s="40"/>
      <c r="D182" s="40"/>
      <c r="E182" s="40"/>
      <c r="F182" s="40"/>
      <c r="G182" s="40"/>
      <c r="H182" s="40"/>
      <c r="I182" s="40"/>
      <c r="P182">
        <f t="shared" si="237"/>
        <v>0</v>
      </c>
      <c r="Q182">
        <f t="shared" si="238"/>
        <v>0</v>
      </c>
      <c r="S182" s="6"/>
      <c r="Y182" s="40"/>
      <c r="AJ182" s="40"/>
      <c r="AR182" s="40"/>
      <c r="BA182" s="40"/>
      <c r="BB182" s="40"/>
      <c r="BC182" s="40"/>
      <c r="BG182" s="40"/>
      <c r="BH182" s="49"/>
      <c r="BI182" s="51"/>
      <c r="BJ182" s="51"/>
      <c r="BK182" s="51"/>
      <c r="BL182" s="51"/>
      <c r="BM182" s="51"/>
    </row>
    <row r="183" spans="1:65" x14ac:dyDescent="0.25">
      <c r="A183" s="59" t="s">
        <v>126</v>
      </c>
      <c r="B183" s="40"/>
      <c r="C183" s="40"/>
      <c r="D183" s="40"/>
      <c r="E183" s="40"/>
      <c r="F183" s="40"/>
      <c r="G183" s="40"/>
      <c r="H183" s="40"/>
      <c r="I183" s="40"/>
      <c r="P183">
        <f t="shared" si="237"/>
        <v>0</v>
      </c>
      <c r="Q183">
        <f t="shared" si="238"/>
        <v>0</v>
      </c>
      <c r="S183" s="6"/>
      <c r="Y183" s="40"/>
      <c r="AJ183" s="40"/>
      <c r="AR183" s="40"/>
      <c r="BA183" s="40"/>
      <c r="BB183" s="40"/>
      <c r="BC183" s="40"/>
      <c r="BG183" s="40"/>
      <c r="BH183" s="49"/>
      <c r="BI183" s="51"/>
      <c r="BJ183" s="51"/>
      <c r="BK183" s="51"/>
      <c r="BL183" s="51"/>
      <c r="BM183" s="51"/>
    </row>
    <row r="184" spans="1:65" x14ac:dyDescent="0.25">
      <c r="A184" s="60"/>
      <c r="B184" s="40"/>
      <c r="C184" s="40"/>
      <c r="D184" s="40"/>
      <c r="E184" s="40"/>
      <c r="F184" s="40"/>
      <c r="G184" s="40"/>
      <c r="H184" s="40"/>
      <c r="I184" s="40"/>
      <c r="P184">
        <f t="shared" si="237"/>
        <v>0</v>
      </c>
      <c r="Q184">
        <f t="shared" si="238"/>
        <v>0</v>
      </c>
      <c r="S184" s="6" t="e">
        <f>LARGE(D183:D188,1)</f>
        <v>#NUM!</v>
      </c>
      <c r="U184" t="e">
        <f>IF(S184=D183,(LARGE(P183:Q183,1)),(IF(S184=D184,(LARGE(P184:Q184,1)),(IF(S184=D185,(LARGE(P185:Q185,1)),(IF(S184=D186,(LARGE(P186:Q186,1)),(IF(S184=D187,(LARGE(P187:Q187,1)),(IF(S184=D188,(LARGE(P188:Q188,1)))))))))))))</f>
        <v>#NUM!</v>
      </c>
      <c r="Y184" s="36" t="e">
        <f t="shared" ref="Y184" si="330">SQRT((S184/$U$2)^2)</f>
        <v>#NUM!</v>
      </c>
      <c r="Z184" s="19"/>
      <c r="AA184" s="19"/>
      <c r="AB184" s="19" t="e">
        <f t="shared" ref="AB184:AB186" si="331">SQRT(Y184)</f>
        <v>#NUM!</v>
      </c>
      <c r="AC184" s="19"/>
      <c r="AE184" s="19"/>
      <c r="AF184" s="20" t="e">
        <f t="shared" ref="AF184:AF186" si="332">AB184+0.05</f>
        <v>#NUM!</v>
      </c>
      <c r="AG184" s="19"/>
      <c r="AI184" s="19"/>
      <c r="AJ184" s="28" t="e">
        <f t="shared" ref="AJ184:AJ186" si="333">IF(AF184&lt;=1.5,1.5,(IF(AF184&lt;=2,2,(IF(AF184&lt;=2.5,2.5,(IF(AF184&lt;=3,3,(IF(AF184&lt;=3.5,3.5,(IF(AF184&lt;=4,4,(IF(AF184&lt;=4.5,4.5,(IF(AF184&lt;=5,5,"Too f*cking big!")))))))))))))))</f>
        <v>#NUM!</v>
      </c>
      <c r="AK184" s="19"/>
      <c r="AM184" s="19"/>
      <c r="AN184" s="19" t="e">
        <f t="shared" ref="AN184:AN186" si="334">IF(ABS(U184)&gt;($U$3*AJ184),"Yes","No")</f>
        <v>#NUM!</v>
      </c>
      <c r="AR184" s="19" t="e">
        <f t="shared" si="286"/>
        <v>#NUM!</v>
      </c>
      <c r="AU184" t="e">
        <f t="shared" ref="AU184:AU186" si="335">IF(AR184="Not Applicable",S184/(AJ184^2),(S184/(AJ184^2))+AR184)</f>
        <v>#NUM!</v>
      </c>
      <c r="BA184" s="40"/>
      <c r="BB184" s="40"/>
      <c r="BC184" s="40"/>
      <c r="BG184" s="26" t="e">
        <f>IF(AJ184&gt;4,"Re-check foundation size…",IF(AU184&lt;$U$2,"Pass!","Fail!"))</f>
        <v>#NUM!</v>
      </c>
      <c r="BH184" s="49"/>
      <c r="BI184" s="51"/>
      <c r="BJ184" s="51"/>
      <c r="BK184" s="51"/>
      <c r="BL184" s="51"/>
      <c r="BM184" s="51"/>
    </row>
    <row r="185" spans="1:65" ht="15.75" x14ac:dyDescent="0.25">
      <c r="A185" s="60"/>
      <c r="B185" s="40"/>
      <c r="C185" s="40"/>
      <c r="D185" s="40"/>
      <c r="E185" s="40"/>
      <c r="F185" s="40"/>
      <c r="G185" s="40"/>
      <c r="H185" s="40"/>
      <c r="I185" s="40"/>
      <c r="P185">
        <f t="shared" si="237"/>
        <v>0</v>
      </c>
      <c r="Q185">
        <f t="shared" si="238"/>
        <v>0</v>
      </c>
      <c r="S185" s="6">
        <f>IF(U185=P183,D183,(IF(U185=P184,D184,(IF(U185=P185,D185,(IF(U185=P186,D186,(IF(U185=P187,D187,(IF(U185=P188,D188)))))))))))</f>
        <v>0</v>
      </c>
      <c r="U185">
        <f t="shared" ref="U185" si="336">LARGE((P183:P188),1)</f>
        <v>0</v>
      </c>
      <c r="Y185" s="36">
        <f t="shared" si="257"/>
        <v>0</v>
      </c>
      <c r="Z185" s="19"/>
      <c r="AA185" s="19"/>
      <c r="AB185" s="19">
        <f t="shared" si="331"/>
        <v>0</v>
      </c>
      <c r="AC185" s="19"/>
      <c r="AE185" s="19"/>
      <c r="AF185" s="20">
        <f t="shared" si="332"/>
        <v>0.05</v>
      </c>
      <c r="AG185" s="19"/>
      <c r="AI185" s="19"/>
      <c r="AJ185" s="28">
        <f t="shared" si="333"/>
        <v>1.5</v>
      </c>
      <c r="AK185" s="19"/>
      <c r="AM185" s="19"/>
      <c r="AN185" s="19" t="str">
        <f t="shared" si="334"/>
        <v>No</v>
      </c>
      <c r="AR185" s="19" t="str">
        <f t="shared" si="286"/>
        <v>Not Applicable</v>
      </c>
      <c r="AU185">
        <f t="shared" si="335"/>
        <v>0</v>
      </c>
      <c r="AY185" s="34">
        <f>B183</f>
        <v>0</v>
      </c>
      <c r="AZ185" s="35" t="s">
        <v>87</v>
      </c>
      <c r="BA185" s="56" t="str">
        <f t="shared" ref="BA185" si="337">IF(S185=0,"No data…",IF(ISNUMBER(AJ184)=FALSE,"Too big!",IF(ISNUMBER(AJ185)=FALSE,"Too big!",IF(ISNUMBER(AJ186)=FALSE,"Too big!",LARGE(AJ184:AJ186,1)))))</f>
        <v>No data…</v>
      </c>
      <c r="BB185" s="56" t="s">
        <v>85</v>
      </c>
      <c r="BC185" s="57" t="str">
        <f t="shared" ref="BC185" si="338">IF(U185=0,"No data…",IF(ISNUMBER(AJ184)=FALSE,"Too big!",IF(ISNUMBER(AJ185)=FALSE,"Too big!",IF(ISNUMBER(AJ186)=FALSE,"Too big!",LARGE(AJ184:AJ186,1)))))</f>
        <v>No data…</v>
      </c>
      <c r="BD185" s="35" t="s">
        <v>86</v>
      </c>
      <c r="BG185" s="26" t="str">
        <f>IF(AJ185&gt;4,"Re-check foundation size…",IF(AU185&lt;$U$2,"Pass!","Fail!"))</f>
        <v>Pass!</v>
      </c>
      <c r="BH185" s="49"/>
      <c r="BI185" s="51" t="str">
        <f t="shared" ref="BI185" si="339">IF(D183&lt;0,"Warning! Uplift.",(IF(D184&lt;0,"Warning! Uplift.",(IF(D185&lt;0,"Warning! Uplift.",(IF(D186&lt;0,"Warning! Uplift.",(IF(D187&lt;0,"Warning! Uplift.",(IF(D188&lt;0,"Warning! Uplift.","/")))))))))))</f>
        <v>/</v>
      </c>
      <c r="BJ185" s="51"/>
      <c r="BK185" s="51"/>
      <c r="BL185" s="51" t="e">
        <f t="shared" ref="BL185" si="340">IF(U184&gt;$BT$23,"Warning! High shear.",(IF(U185&gt;$BT$23,"Warning! High shear.",(IF(U186&gt;$BT$23,"Warning! High Shear.","/")))))</f>
        <v>#NUM!</v>
      </c>
      <c r="BM185" s="51"/>
    </row>
    <row r="186" spans="1:65" x14ac:dyDescent="0.25">
      <c r="A186" s="60"/>
      <c r="B186" s="40"/>
      <c r="C186" s="40"/>
      <c r="D186" s="40"/>
      <c r="E186" s="40"/>
      <c r="F186" s="40"/>
      <c r="G186" s="40"/>
      <c r="H186" s="40"/>
      <c r="I186" s="40"/>
      <c r="P186">
        <f t="shared" si="237"/>
        <v>0</v>
      </c>
      <c r="Q186">
        <f t="shared" si="238"/>
        <v>0</v>
      </c>
      <c r="S186" s="6">
        <f>IF(U186=Q183,D183,(IF(U186=Q184,D184,(IF(U186=Q185,D185,(IF(U186=Q186,D186,(IF(U186=Q187,D187,(IF(U186=Q188,D188)))))))))))</f>
        <v>0</v>
      </c>
      <c r="U186">
        <f t="shared" ref="U186" si="341">LARGE((Q183:Q188),1)</f>
        <v>0</v>
      </c>
      <c r="Y186" s="36">
        <f t="shared" si="257"/>
        <v>0</v>
      </c>
      <c r="Z186" s="19"/>
      <c r="AA186" s="19"/>
      <c r="AB186" s="19">
        <f t="shared" si="331"/>
        <v>0</v>
      </c>
      <c r="AC186" s="19"/>
      <c r="AE186" s="19"/>
      <c r="AF186" s="20">
        <f t="shared" si="332"/>
        <v>0.05</v>
      </c>
      <c r="AG186" s="19"/>
      <c r="AI186" s="19"/>
      <c r="AJ186" s="28">
        <f t="shared" si="333"/>
        <v>1.5</v>
      </c>
      <c r="AK186" s="19"/>
      <c r="AM186" s="19"/>
      <c r="AN186" s="19" t="str">
        <f t="shared" si="334"/>
        <v>No</v>
      </c>
      <c r="AR186" s="19" t="str">
        <f t="shared" si="286"/>
        <v>Not Applicable</v>
      </c>
      <c r="AU186">
        <f t="shared" si="335"/>
        <v>0</v>
      </c>
      <c r="BA186" s="40"/>
      <c r="BB186" s="40"/>
      <c r="BC186" s="40"/>
      <c r="BG186" s="26" t="str">
        <f>IF(AJ186&gt;4,"Re-check foundation size…",IF(AU186&lt;$U$2,"Pass!","Fail!"))</f>
        <v>Pass!</v>
      </c>
      <c r="BH186" s="49"/>
      <c r="BI186" s="51"/>
      <c r="BJ186" s="51"/>
      <c r="BK186" s="51"/>
      <c r="BL186" s="51"/>
      <c r="BM186" s="51"/>
    </row>
    <row r="187" spans="1:65" x14ac:dyDescent="0.25">
      <c r="A187" s="60"/>
      <c r="B187" s="40"/>
      <c r="C187" s="40"/>
      <c r="D187" s="40"/>
      <c r="E187" s="40"/>
      <c r="F187" s="40"/>
      <c r="G187" s="40"/>
      <c r="H187" s="40"/>
      <c r="I187" s="40"/>
      <c r="P187">
        <f t="shared" si="237"/>
        <v>0</v>
      </c>
      <c r="Q187">
        <f t="shared" si="238"/>
        <v>0</v>
      </c>
      <c r="S187" s="6"/>
      <c r="Y187" s="40"/>
      <c r="AJ187" s="40"/>
      <c r="AR187" s="40"/>
      <c r="BA187" s="40"/>
      <c r="BB187" s="40"/>
      <c r="BC187" s="40"/>
      <c r="BG187" s="40"/>
      <c r="BH187" s="49"/>
      <c r="BI187" s="51"/>
      <c r="BJ187" s="51"/>
      <c r="BK187" s="51"/>
      <c r="BL187" s="51"/>
      <c r="BM187" s="51"/>
    </row>
    <row r="188" spans="1:65" x14ac:dyDescent="0.25">
      <c r="A188" s="61"/>
      <c r="B188" s="40"/>
      <c r="C188" s="40"/>
      <c r="D188" s="40"/>
      <c r="E188" s="40"/>
      <c r="F188" s="40"/>
      <c r="G188" s="40"/>
      <c r="H188" s="40"/>
      <c r="I188" s="40"/>
      <c r="P188">
        <f t="shared" si="237"/>
        <v>0</v>
      </c>
      <c r="Q188">
        <f t="shared" si="238"/>
        <v>0</v>
      </c>
      <c r="S188" s="6"/>
      <c r="Y188" s="40"/>
      <c r="AJ188" s="40"/>
      <c r="AR188" s="40"/>
      <c r="BA188" s="40"/>
      <c r="BB188" s="40"/>
      <c r="BC188" s="40"/>
      <c r="BG188" s="40"/>
      <c r="BH188" s="49"/>
      <c r="BI188" s="51"/>
      <c r="BJ188" s="51"/>
      <c r="BK188" s="51"/>
      <c r="BL188" s="51"/>
      <c r="BM188" s="51"/>
    </row>
    <row r="189" spans="1:65" x14ac:dyDescent="0.25">
      <c r="A189" s="59" t="s">
        <v>127</v>
      </c>
      <c r="B189" s="40"/>
      <c r="C189" s="40"/>
      <c r="D189" s="40"/>
      <c r="E189" s="40"/>
      <c r="F189" s="40"/>
      <c r="G189" s="40"/>
      <c r="H189" s="40"/>
      <c r="I189" s="40"/>
      <c r="P189">
        <f t="shared" si="237"/>
        <v>0</v>
      </c>
      <c r="Q189">
        <f t="shared" si="238"/>
        <v>0</v>
      </c>
      <c r="S189" s="6"/>
      <c r="Y189" s="40"/>
      <c r="AJ189" s="40"/>
      <c r="AR189" s="40"/>
      <c r="BA189" s="40"/>
      <c r="BB189" s="40"/>
      <c r="BC189" s="40"/>
      <c r="BG189" s="40"/>
      <c r="BH189" s="49"/>
      <c r="BI189" s="51"/>
      <c r="BJ189" s="51"/>
      <c r="BK189" s="51"/>
      <c r="BL189" s="51"/>
      <c r="BM189" s="51"/>
    </row>
    <row r="190" spans="1:65" x14ac:dyDescent="0.25">
      <c r="A190" s="60"/>
      <c r="B190" s="40"/>
      <c r="C190" s="40"/>
      <c r="D190" s="40"/>
      <c r="E190" s="40"/>
      <c r="F190" s="40"/>
      <c r="G190" s="40"/>
      <c r="H190" s="40"/>
      <c r="I190" s="40"/>
      <c r="P190">
        <f t="shared" si="237"/>
        <v>0</v>
      </c>
      <c r="Q190">
        <f t="shared" si="238"/>
        <v>0</v>
      </c>
      <c r="S190" s="6" t="e">
        <f>LARGE(D189:D194,1)</f>
        <v>#NUM!</v>
      </c>
      <c r="U190" t="e">
        <f>IF(S190=D189,(LARGE(P189:Q189,1)),(IF(S190=D190,(LARGE(P190:Q190,1)),(IF(S190=D191,(LARGE(P191:Q191,1)),(IF(S190=D192,(LARGE(P192:Q192,1)),(IF(S190=D193,(LARGE(P193:Q193,1)),(IF(S190=D194,(LARGE(P194:Q194,1)))))))))))))</f>
        <v>#NUM!</v>
      </c>
      <c r="Y190" s="36" t="e">
        <f t="shared" ref="Y190" si="342">SQRT((S190/$U$2)^2)</f>
        <v>#NUM!</v>
      </c>
      <c r="Z190" s="19"/>
      <c r="AA190" s="19"/>
      <c r="AB190" s="19" t="e">
        <f t="shared" ref="AB190:AB192" si="343">SQRT(Y190)</f>
        <v>#NUM!</v>
      </c>
      <c r="AC190" s="19"/>
      <c r="AE190" s="19"/>
      <c r="AF190" s="20" t="e">
        <f t="shared" ref="AF190:AF192" si="344">AB190+0.05</f>
        <v>#NUM!</v>
      </c>
      <c r="AG190" s="19"/>
      <c r="AI190" s="19"/>
      <c r="AJ190" s="28" t="e">
        <f t="shared" ref="AJ190:AJ192" si="345">IF(AF190&lt;=1.5,1.5,(IF(AF190&lt;=2,2,(IF(AF190&lt;=2.5,2.5,(IF(AF190&lt;=3,3,(IF(AF190&lt;=3.5,3.5,(IF(AF190&lt;=4,4,(IF(AF190&lt;=4.5,4.5,(IF(AF190&lt;=5,5,"Too f*cking big!")))))))))))))))</f>
        <v>#NUM!</v>
      </c>
      <c r="AK190" s="19"/>
      <c r="AM190" s="19"/>
      <c r="AN190" s="19" t="e">
        <f t="shared" ref="AN190:AN192" si="346">IF(ABS(U190)&gt;($U$3*AJ190),"Yes","No")</f>
        <v>#NUM!</v>
      </c>
      <c r="AR190" s="19" t="e">
        <f t="shared" si="286"/>
        <v>#NUM!</v>
      </c>
      <c r="AU190" t="e">
        <f t="shared" ref="AU190:AU192" si="347">IF(AR190="Not Applicable",S190/(AJ190^2),(S190/(AJ190^2))+AR190)</f>
        <v>#NUM!</v>
      </c>
      <c r="BA190" s="40"/>
      <c r="BB190" s="40"/>
      <c r="BC190" s="40"/>
      <c r="BG190" s="26" t="e">
        <f>IF(AJ190&gt;4,"Re-check foundation size…",IF(AU190&lt;$U$2,"Pass!","Fail!"))</f>
        <v>#NUM!</v>
      </c>
      <c r="BH190" s="49"/>
      <c r="BI190" s="51"/>
      <c r="BJ190" s="51"/>
      <c r="BK190" s="51"/>
      <c r="BL190" s="51"/>
      <c r="BM190" s="51"/>
    </row>
    <row r="191" spans="1:65" ht="15.75" x14ac:dyDescent="0.25">
      <c r="A191" s="60"/>
      <c r="B191" s="40"/>
      <c r="C191" s="40"/>
      <c r="D191" s="40"/>
      <c r="E191" s="40"/>
      <c r="F191" s="40"/>
      <c r="G191" s="40"/>
      <c r="H191" s="40"/>
      <c r="I191" s="40"/>
      <c r="P191">
        <f t="shared" si="237"/>
        <v>0</v>
      </c>
      <c r="Q191">
        <f t="shared" si="238"/>
        <v>0</v>
      </c>
      <c r="S191" s="6">
        <f>IF(U191=P189,D189,(IF(U191=P190,D190,(IF(U191=P191,D191,(IF(U191=P192,D192,(IF(U191=P193,D193,(IF(U191=P194,D194)))))))))))</f>
        <v>0</v>
      </c>
      <c r="U191">
        <f t="shared" ref="U191" si="348">LARGE((P189:P194),1)</f>
        <v>0</v>
      </c>
      <c r="Y191" s="36">
        <f t="shared" si="257"/>
        <v>0</v>
      </c>
      <c r="Z191" s="19"/>
      <c r="AA191" s="19"/>
      <c r="AB191" s="19">
        <f t="shared" si="343"/>
        <v>0</v>
      </c>
      <c r="AC191" s="19"/>
      <c r="AE191" s="19"/>
      <c r="AF191" s="20">
        <f t="shared" si="344"/>
        <v>0.05</v>
      </c>
      <c r="AG191" s="19"/>
      <c r="AI191" s="19"/>
      <c r="AJ191" s="28">
        <f t="shared" si="345"/>
        <v>1.5</v>
      </c>
      <c r="AK191" s="19"/>
      <c r="AM191" s="19"/>
      <c r="AN191" s="19" t="str">
        <f t="shared" si="346"/>
        <v>No</v>
      </c>
      <c r="AR191" s="19" t="str">
        <f t="shared" si="286"/>
        <v>Not Applicable</v>
      </c>
      <c r="AU191">
        <f t="shared" si="347"/>
        <v>0</v>
      </c>
      <c r="AY191" s="34">
        <f>B189</f>
        <v>0</v>
      </c>
      <c r="AZ191" s="35" t="s">
        <v>87</v>
      </c>
      <c r="BA191" s="56" t="str">
        <f t="shared" ref="BA191" si="349">IF(S191=0,"No data…",IF(ISNUMBER(AJ190)=FALSE,"Too big!",IF(ISNUMBER(AJ191)=FALSE,"Too big!",IF(ISNUMBER(AJ192)=FALSE,"Too big!",LARGE(AJ190:AJ192,1)))))</f>
        <v>No data…</v>
      </c>
      <c r="BB191" s="56" t="s">
        <v>85</v>
      </c>
      <c r="BC191" s="57" t="str">
        <f t="shared" ref="BC191" si="350">IF(U191=0,"No data…",IF(ISNUMBER(AJ190)=FALSE,"Too big!",IF(ISNUMBER(AJ191)=FALSE,"Too big!",IF(ISNUMBER(AJ192)=FALSE,"Too big!",LARGE(AJ190:AJ192,1)))))</f>
        <v>No data…</v>
      </c>
      <c r="BD191" s="35" t="s">
        <v>86</v>
      </c>
      <c r="BG191" s="26" t="str">
        <f>IF(AJ191&gt;4,"Re-check foundation size…",IF(AU191&lt;$U$2,"Pass!","Fail!"))</f>
        <v>Pass!</v>
      </c>
      <c r="BH191" s="49"/>
      <c r="BI191" s="51" t="str">
        <f t="shared" ref="BI191" si="351">IF(D189&lt;0,"Warning! Uplift.",(IF(D190&lt;0,"Warning! Uplift.",(IF(D191&lt;0,"Warning! Uplift.",(IF(D192&lt;0,"Warning! Uplift.",(IF(D193&lt;0,"Warning! Uplift.",(IF(D194&lt;0,"Warning! Uplift.","/")))))))))))</f>
        <v>/</v>
      </c>
      <c r="BJ191" s="51"/>
      <c r="BK191" s="51"/>
      <c r="BL191" s="51" t="e">
        <f t="shared" ref="BL191" si="352">IF(U190&gt;$BT$23,"Warning! High shear.",(IF(U191&gt;$BT$23,"Warning! High shear.",(IF(U192&gt;$BT$23,"Warning! High Shear.","/")))))</f>
        <v>#NUM!</v>
      </c>
      <c r="BM191" s="51"/>
    </row>
    <row r="192" spans="1:65" x14ac:dyDescent="0.25">
      <c r="A192" s="60"/>
      <c r="B192" s="40"/>
      <c r="C192" s="40"/>
      <c r="D192" s="40"/>
      <c r="E192" s="40"/>
      <c r="F192" s="40"/>
      <c r="G192" s="40"/>
      <c r="H192" s="40"/>
      <c r="I192" s="40"/>
      <c r="P192">
        <f t="shared" si="237"/>
        <v>0</v>
      </c>
      <c r="Q192">
        <f t="shared" si="238"/>
        <v>0</v>
      </c>
      <c r="S192" s="6">
        <f>IF(U192=Q189,D189,(IF(U192=Q190,D190,(IF(U192=Q191,D191,(IF(U192=Q192,D192,(IF(U192=Q193,D193,(IF(U192=Q194,D194)))))))))))</f>
        <v>0</v>
      </c>
      <c r="U192">
        <f t="shared" ref="U192" si="353">LARGE((Q189:Q194),1)</f>
        <v>0</v>
      </c>
      <c r="Y192" s="36">
        <f t="shared" si="257"/>
        <v>0</v>
      </c>
      <c r="Z192" s="19"/>
      <c r="AA192" s="19"/>
      <c r="AB192" s="19">
        <f t="shared" si="343"/>
        <v>0</v>
      </c>
      <c r="AC192" s="19"/>
      <c r="AE192" s="19"/>
      <c r="AF192" s="20">
        <f t="shared" si="344"/>
        <v>0.05</v>
      </c>
      <c r="AG192" s="19"/>
      <c r="AI192" s="19"/>
      <c r="AJ192" s="28">
        <f t="shared" si="345"/>
        <v>1.5</v>
      </c>
      <c r="AK192" s="19"/>
      <c r="AM192" s="19"/>
      <c r="AN192" s="19" t="str">
        <f t="shared" si="346"/>
        <v>No</v>
      </c>
      <c r="AR192" s="19" t="str">
        <f t="shared" si="286"/>
        <v>Not Applicable</v>
      </c>
      <c r="AU192">
        <f t="shared" si="347"/>
        <v>0</v>
      </c>
      <c r="BA192" s="40"/>
      <c r="BB192" s="40"/>
      <c r="BC192" s="40"/>
      <c r="BG192" s="26" t="str">
        <f>IF(AJ192&gt;4,"Re-check foundation size…",IF(AU192&lt;$U$2,"Pass!","Fail!"))</f>
        <v>Pass!</v>
      </c>
      <c r="BH192" s="49"/>
      <c r="BI192" s="51"/>
      <c r="BJ192" s="51"/>
      <c r="BK192" s="51"/>
      <c r="BL192" s="51"/>
      <c r="BM192" s="51"/>
    </row>
    <row r="193" spans="1:65" x14ac:dyDescent="0.25">
      <c r="A193" s="60"/>
      <c r="B193" s="40"/>
      <c r="C193" s="40"/>
      <c r="D193" s="40"/>
      <c r="E193" s="40"/>
      <c r="F193" s="40"/>
      <c r="G193" s="40"/>
      <c r="H193" s="40"/>
      <c r="I193" s="40"/>
      <c r="P193">
        <f t="shared" si="237"/>
        <v>0</v>
      </c>
      <c r="Q193">
        <f t="shared" si="238"/>
        <v>0</v>
      </c>
      <c r="S193" s="6"/>
      <c r="Y193" s="40"/>
      <c r="AJ193" s="40"/>
      <c r="AR193" s="40"/>
      <c r="BA193" s="40"/>
      <c r="BB193" s="40"/>
      <c r="BC193" s="40"/>
      <c r="BG193" s="40"/>
      <c r="BH193" s="49"/>
      <c r="BI193" s="51"/>
      <c r="BJ193" s="51"/>
      <c r="BK193" s="51"/>
      <c r="BL193" s="51"/>
      <c r="BM193" s="51"/>
    </row>
    <row r="194" spans="1:65" x14ac:dyDescent="0.25">
      <c r="A194" s="61"/>
      <c r="B194" s="40"/>
      <c r="C194" s="40"/>
      <c r="D194" s="40"/>
      <c r="E194" s="40"/>
      <c r="F194" s="40"/>
      <c r="G194" s="40"/>
      <c r="H194" s="40"/>
      <c r="I194" s="40"/>
      <c r="P194">
        <f t="shared" si="237"/>
        <v>0</v>
      </c>
      <c r="Q194">
        <f t="shared" si="238"/>
        <v>0</v>
      </c>
      <c r="S194" s="6"/>
      <c r="Y194" s="40"/>
      <c r="AJ194" s="40"/>
      <c r="AR194" s="40"/>
      <c r="BA194" s="40"/>
      <c r="BB194" s="40"/>
      <c r="BC194" s="40"/>
      <c r="BG194" s="40"/>
      <c r="BH194" s="49"/>
      <c r="BI194" s="51"/>
      <c r="BJ194" s="51"/>
      <c r="BK194" s="51"/>
      <c r="BL194" s="51"/>
      <c r="BM194" s="51"/>
    </row>
    <row r="195" spans="1:65" x14ac:dyDescent="0.25">
      <c r="A195" s="59" t="s">
        <v>128</v>
      </c>
      <c r="B195" s="40"/>
      <c r="C195" s="40"/>
      <c r="D195" s="40"/>
      <c r="E195" s="40"/>
      <c r="F195" s="40"/>
      <c r="G195" s="40"/>
      <c r="H195" s="40"/>
      <c r="I195" s="40"/>
      <c r="P195">
        <f t="shared" si="237"/>
        <v>0</v>
      </c>
      <c r="Q195">
        <f t="shared" si="238"/>
        <v>0</v>
      </c>
      <c r="S195" s="6"/>
      <c r="Y195" s="40"/>
      <c r="AJ195" s="40"/>
      <c r="AR195" s="40"/>
      <c r="BA195" s="40"/>
      <c r="BB195" s="40"/>
      <c r="BC195" s="40"/>
      <c r="BG195" s="40"/>
      <c r="BH195" s="49"/>
      <c r="BI195" s="51"/>
      <c r="BJ195" s="51"/>
      <c r="BK195" s="51"/>
      <c r="BL195" s="51"/>
      <c r="BM195" s="51"/>
    </row>
    <row r="196" spans="1:65" x14ac:dyDescent="0.25">
      <c r="A196" s="60"/>
      <c r="B196" s="40"/>
      <c r="C196" s="40"/>
      <c r="D196" s="40"/>
      <c r="E196" s="40"/>
      <c r="F196" s="40"/>
      <c r="G196" s="40"/>
      <c r="H196" s="40"/>
      <c r="I196" s="40"/>
      <c r="P196">
        <f t="shared" si="237"/>
        <v>0</v>
      </c>
      <c r="Q196">
        <f t="shared" si="238"/>
        <v>0</v>
      </c>
      <c r="S196" s="6" t="e">
        <f>LARGE(D195:D200,1)</f>
        <v>#NUM!</v>
      </c>
      <c r="U196" t="e">
        <f>IF(S196=D195,(LARGE(P195:Q195,1)),(IF(S196=D196,(LARGE(P196:Q196,1)),(IF(S196=D197,(LARGE(P197:Q197,1)),(IF(S196=D198,(LARGE(P198:Q198,1)),(IF(S196=D199,(LARGE(P199:Q199,1)),(IF(S196=D200,(LARGE(P200:Q200,1)))))))))))))</f>
        <v>#NUM!</v>
      </c>
      <c r="Y196" s="36" t="e">
        <f t="shared" ref="Y196" si="354">SQRT((S196/$U$2)^2)</f>
        <v>#NUM!</v>
      </c>
      <c r="Z196" s="19"/>
      <c r="AA196" s="19"/>
      <c r="AB196" s="19" t="e">
        <f t="shared" ref="AB196:AB198" si="355">SQRT(Y196)</f>
        <v>#NUM!</v>
      </c>
      <c r="AC196" s="19"/>
      <c r="AE196" s="19"/>
      <c r="AF196" s="20" t="e">
        <f t="shared" ref="AF196:AF198" si="356">AB196+0.05</f>
        <v>#NUM!</v>
      </c>
      <c r="AG196" s="19"/>
      <c r="AI196" s="19"/>
      <c r="AJ196" s="28" t="e">
        <f t="shared" ref="AJ196:AJ198" si="357">IF(AF196&lt;=1.5,1.5,(IF(AF196&lt;=2,2,(IF(AF196&lt;=2.5,2.5,(IF(AF196&lt;=3,3,(IF(AF196&lt;=3.5,3.5,(IF(AF196&lt;=4,4,(IF(AF196&lt;=4.5,4.5,(IF(AF196&lt;=5,5,"Too f*cking big!")))))))))))))))</f>
        <v>#NUM!</v>
      </c>
      <c r="AK196" s="19"/>
      <c r="AM196" s="19"/>
      <c r="AN196" s="19" t="e">
        <f t="shared" ref="AN196:AN198" si="358">IF(ABS(U196)&gt;($U$3*AJ196),"Yes","No")</f>
        <v>#NUM!</v>
      </c>
      <c r="AR196" s="19" t="e">
        <f t="shared" si="286"/>
        <v>#NUM!</v>
      </c>
      <c r="AU196" t="e">
        <f t="shared" ref="AU196:AU198" si="359">IF(AR196="Not Applicable",S196/(AJ196^2),(S196/(AJ196^2))+AR196)</f>
        <v>#NUM!</v>
      </c>
      <c r="BA196" s="40"/>
      <c r="BB196" s="40"/>
      <c r="BC196" s="40"/>
      <c r="BG196" s="26" t="e">
        <f>IF(AJ196&gt;4,"Re-check foundation size…",IF(AU196&lt;$U$2,"Pass!","Fail!"))</f>
        <v>#NUM!</v>
      </c>
      <c r="BH196" s="49"/>
      <c r="BI196" s="51"/>
      <c r="BJ196" s="51"/>
      <c r="BK196" s="51"/>
      <c r="BL196" s="51"/>
      <c r="BM196" s="51"/>
    </row>
    <row r="197" spans="1:65" ht="15.75" x14ac:dyDescent="0.25">
      <c r="A197" s="60"/>
      <c r="B197" s="40"/>
      <c r="C197" s="40"/>
      <c r="D197" s="40"/>
      <c r="E197" s="40"/>
      <c r="F197" s="40"/>
      <c r="G197" s="40"/>
      <c r="H197" s="40"/>
      <c r="I197" s="40"/>
      <c r="P197">
        <f t="shared" si="237"/>
        <v>0</v>
      </c>
      <c r="Q197">
        <f t="shared" si="238"/>
        <v>0</v>
      </c>
      <c r="S197" s="6">
        <f>IF(U197=P195,D195,(IF(U197=P196,D196,(IF(U197=P197,D197,(IF(U197=P198,D198,(IF(U197=P199,D199,(IF(U197=P200,D200)))))))))))</f>
        <v>0</v>
      </c>
      <c r="U197">
        <f t="shared" ref="U197" si="360">LARGE((P195:P200),1)</f>
        <v>0</v>
      </c>
      <c r="Y197" s="36">
        <f t="shared" si="257"/>
        <v>0</v>
      </c>
      <c r="Z197" s="19"/>
      <c r="AA197" s="19"/>
      <c r="AB197" s="19">
        <f t="shared" si="355"/>
        <v>0</v>
      </c>
      <c r="AC197" s="19"/>
      <c r="AE197" s="19"/>
      <c r="AF197" s="20">
        <f t="shared" si="356"/>
        <v>0.05</v>
      </c>
      <c r="AG197" s="19"/>
      <c r="AI197" s="19"/>
      <c r="AJ197" s="28">
        <f t="shared" si="357"/>
        <v>1.5</v>
      </c>
      <c r="AK197" s="19"/>
      <c r="AM197" s="19"/>
      <c r="AN197" s="19" t="str">
        <f t="shared" si="358"/>
        <v>No</v>
      </c>
      <c r="AR197" s="19" t="str">
        <f t="shared" si="286"/>
        <v>Not Applicable</v>
      </c>
      <c r="AU197">
        <f t="shared" si="359"/>
        <v>0</v>
      </c>
      <c r="AY197" s="34">
        <f>B195</f>
        <v>0</v>
      </c>
      <c r="AZ197" s="35" t="s">
        <v>87</v>
      </c>
      <c r="BA197" s="56" t="str">
        <f t="shared" ref="BA197" si="361">IF(S197=0,"No data…",IF(ISNUMBER(AJ196)=FALSE,"Too big!",IF(ISNUMBER(AJ197)=FALSE,"Too big!",IF(ISNUMBER(AJ198)=FALSE,"Too big!",LARGE(AJ196:AJ198,1)))))</f>
        <v>No data…</v>
      </c>
      <c r="BB197" s="56" t="s">
        <v>85</v>
      </c>
      <c r="BC197" s="57" t="str">
        <f t="shared" ref="BC197" si="362">IF(U197=0,"No data…",IF(ISNUMBER(AJ196)=FALSE,"Too big!",IF(ISNUMBER(AJ197)=FALSE,"Too big!",IF(ISNUMBER(AJ198)=FALSE,"Too big!",LARGE(AJ196:AJ198,1)))))</f>
        <v>No data…</v>
      </c>
      <c r="BD197" s="35" t="s">
        <v>86</v>
      </c>
      <c r="BG197" s="26" t="str">
        <f>IF(AJ197&gt;4,"Re-check foundation size…",IF(AU197&lt;$U$2,"Pass!","Fail!"))</f>
        <v>Pass!</v>
      </c>
      <c r="BH197" s="49"/>
      <c r="BI197" s="51" t="str">
        <f t="shared" ref="BI197" si="363">IF(D195&lt;0,"Warning! Uplift.",(IF(D196&lt;0,"Warning! Uplift.",(IF(D197&lt;0,"Warning! Uplift.",(IF(D198&lt;0,"Warning! Uplift.",(IF(D199&lt;0,"Warning! Uplift.",(IF(D200&lt;0,"Warning! Uplift.","/")))))))))))</f>
        <v>/</v>
      </c>
      <c r="BJ197" s="51"/>
      <c r="BK197" s="51"/>
      <c r="BL197" s="51" t="e">
        <f t="shared" ref="BL197" si="364">IF(U196&gt;$BT$23,"Warning! High shear.",(IF(U197&gt;$BT$23,"Warning! High shear.",(IF(U198&gt;$BT$23,"Warning! High Shear.","/")))))</f>
        <v>#NUM!</v>
      </c>
      <c r="BM197" s="51"/>
    </row>
    <row r="198" spans="1:65" x14ac:dyDescent="0.25">
      <c r="A198" s="60"/>
      <c r="B198" s="40"/>
      <c r="C198" s="40"/>
      <c r="D198" s="40"/>
      <c r="E198" s="40"/>
      <c r="F198" s="40"/>
      <c r="G198" s="40"/>
      <c r="H198" s="40"/>
      <c r="I198" s="40"/>
      <c r="P198">
        <f t="shared" si="237"/>
        <v>0</v>
      </c>
      <c r="Q198">
        <f t="shared" si="238"/>
        <v>0</v>
      </c>
      <c r="S198" s="6">
        <f>IF(U198=Q195,D195,(IF(U198=Q196,D196,(IF(U198=Q197,D197,(IF(U198=Q198,D198,(IF(U198=Q199,D199,(IF(U198=Q200,D200)))))))))))</f>
        <v>0</v>
      </c>
      <c r="U198">
        <f t="shared" ref="U198" si="365">LARGE((Q195:Q200),1)</f>
        <v>0</v>
      </c>
      <c r="Y198" s="36">
        <f t="shared" si="257"/>
        <v>0</v>
      </c>
      <c r="Z198" s="19"/>
      <c r="AA198" s="19"/>
      <c r="AB198" s="19">
        <f t="shared" si="355"/>
        <v>0</v>
      </c>
      <c r="AC198" s="19"/>
      <c r="AE198" s="19"/>
      <c r="AF198" s="20">
        <f t="shared" si="356"/>
        <v>0.05</v>
      </c>
      <c r="AG198" s="19"/>
      <c r="AI198" s="19"/>
      <c r="AJ198" s="28">
        <f t="shared" si="357"/>
        <v>1.5</v>
      </c>
      <c r="AK198" s="19"/>
      <c r="AM198" s="19"/>
      <c r="AN198" s="19" t="str">
        <f t="shared" si="358"/>
        <v>No</v>
      </c>
      <c r="AR198" s="19" t="str">
        <f t="shared" si="286"/>
        <v>Not Applicable</v>
      </c>
      <c r="AU198">
        <f t="shared" si="359"/>
        <v>0</v>
      </c>
      <c r="BA198" s="40"/>
      <c r="BB198" s="40"/>
      <c r="BC198" s="40"/>
      <c r="BG198" s="26" t="str">
        <f>IF(AJ198&gt;4,"Re-check foundation size…",IF(AU198&lt;$U$2,"Pass!","Fail!"))</f>
        <v>Pass!</v>
      </c>
      <c r="BH198" s="49"/>
      <c r="BI198" s="51"/>
      <c r="BJ198" s="51"/>
      <c r="BK198" s="51"/>
      <c r="BL198" s="51"/>
      <c r="BM198" s="51"/>
    </row>
    <row r="199" spans="1:65" x14ac:dyDescent="0.25">
      <c r="A199" s="60"/>
      <c r="B199" s="40"/>
      <c r="C199" s="40"/>
      <c r="D199" s="40"/>
      <c r="E199" s="40"/>
      <c r="F199" s="40"/>
      <c r="G199" s="40"/>
      <c r="H199" s="40"/>
      <c r="I199" s="40"/>
      <c r="P199">
        <f t="shared" si="237"/>
        <v>0</v>
      </c>
      <c r="Q199">
        <f t="shared" si="238"/>
        <v>0</v>
      </c>
      <c r="S199" s="6"/>
      <c r="Y199" s="40"/>
      <c r="AJ199" s="40"/>
      <c r="AR199" s="40"/>
      <c r="BA199" s="40"/>
      <c r="BB199" s="40"/>
      <c r="BC199" s="40"/>
      <c r="BG199" s="40"/>
      <c r="BH199" s="49"/>
      <c r="BI199" s="51"/>
      <c r="BJ199" s="51"/>
      <c r="BK199" s="51"/>
      <c r="BL199" s="51"/>
      <c r="BM199" s="51"/>
    </row>
    <row r="200" spans="1:65" x14ac:dyDescent="0.25">
      <c r="A200" s="61"/>
      <c r="B200" s="40"/>
      <c r="C200" s="40"/>
      <c r="D200" s="40"/>
      <c r="E200" s="40"/>
      <c r="F200" s="40"/>
      <c r="G200" s="40"/>
      <c r="H200" s="40"/>
      <c r="I200" s="40"/>
      <c r="P200">
        <f t="shared" si="237"/>
        <v>0</v>
      </c>
      <c r="Q200">
        <f t="shared" si="238"/>
        <v>0</v>
      </c>
      <c r="S200" s="6"/>
      <c r="Y200" s="40"/>
      <c r="AJ200" s="40"/>
      <c r="AR200" s="40"/>
      <c r="BA200" s="40"/>
      <c r="BB200" s="40"/>
      <c r="BC200" s="40"/>
      <c r="BG200" s="40"/>
      <c r="BH200" s="49"/>
      <c r="BI200" s="51"/>
      <c r="BJ200" s="51"/>
      <c r="BK200" s="51"/>
      <c r="BL200" s="51"/>
      <c r="BM200" s="51"/>
    </row>
    <row r="201" spans="1:65" x14ac:dyDescent="0.25">
      <c r="A201" s="59" t="s">
        <v>129</v>
      </c>
      <c r="B201" s="40"/>
      <c r="C201" s="40"/>
      <c r="D201" s="40"/>
      <c r="E201" s="40"/>
      <c r="F201" s="40"/>
      <c r="G201" s="40"/>
      <c r="H201" s="40"/>
      <c r="I201" s="40"/>
      <c r="P201">
        <f t="shared" ref="P201:P264" si="366">ABS(E201)</f>
        <v>0</v>
      </c>
      <c r="Q201">
        <f t="shared" ref="Q201:Q264" si="367">ABS(F201)</f>
        <v>0</v>
      </c>
      <c r="Y201" s="40"/>
      <c r="AJ201" s="40"/>
      <c r="AR201" s="40"/>
      <c r="BA201" s="40"/>
      <c r="BB201" s="40"/>
      <c r="BC201" s="40"/>
      <c r="BG201" s="40"/>
      <c r="BH201" s="49"/>
      <c r="BI201" s="51"/>
      <c r="BJ201" s="51"/>
      <c r="BK201" s="51"/>
      <c r="BL201" s="51"/>
      <c r="BM201" s="51"/>
    </row>
    <row r="202" spans="1:65" x14ac:dyDescent="0.25">
      <c r="A202" s="60"/>
      <c r="B202" s="40"/>
      <c r="C202" s="40"/>
      <c r="D202" s="40"/>
      <c r="E202" s="40"/>
      <c r="F202" s="40"/>
      <c r="G202" s="40"/>
      <c r="H202" s="40"/>
      <c r="I202" s="40"/>
      <c r="P202">
        <f t="shared" si="366"/>
        <v>0</v>
      </c>
      <c r="Q202">
        <f t="shared" si="367"/>
        <v>0</v>
      </c>
      <c r="S202" s="6" t="e">
        <f>LARGE(D201:D206,1)</f>
        <v>#NUM!</v>
      </c>
      <c r="U202" t="e">
        <f>IF(S202=D201,(LARGE(P201:Q201,1)),(IF(S202=D202,(LARGE(P202:Q202,1)),(IF(S202=D203,(LARGE(P203:Q203,1)),(IF(S202=D204,(LARGE(P204:Q204,1)),(IF(S202=D205,(LARGE(P205:Q205,1)),(IF(S202=D206,(LARGE(P206:Q206,1)))))))))))))</f>
        <v>#NUM!</v>
      </c>
      <c r="Y202" s="36" t="e">
        <f t="shared" ref="Y202" si="368">SQRT((S202/$U$2)^2)</f>
        <v>#NUM!</v>
      </c>
      <c r="Z202" s="19"/>
      <c r="AA202" s="19"/>
      <c r="AB202" s="19" t="e">
        <f t="shared" ref="AB202:AB204" si="369">SQRT(Y202)</f>
        <v>#NUM!</v>
      </c>
      <c r="AC202" s="19"/>
      <c r="AE202" s="19"/>
      <c r="AF202" s="20" t="e">
        <f t="shared" ref="AF202:AF204" si="370">AB202+0.05</f>
        <v>#NUM!</v>
      </c>
      <c r="AG202" s="19"/>
      <c r="AI202" s="19"/>
      <c r="AJ202" s="28" t="e">
        <f t="shared" ref="AJ202:AJ204" si="371">IF(AF202&lt;=1.5,1.5,(IF(AF202&lt;=2,2,(IF(AF202&lt;=2.5,2.5,(IF(AF202&lt;=3,3,(IF(AF202&lt;=3.5,3.5,(IF(AF202&lt;=4,4,(IF(AF202&lt;=4.5,4.5,(IF(AF202&lt;=5,5,"Too f*cking big!")))))))))))))))</f>
        <v>#NUM!</v>
      </c>
      <c r="AK202" s="19"/>
      <c r="AM202" s="19"/>
      <c r="AN202" s="19" t="e">
        <f t="shared" ref="AN202:AN204" si="372">IF(ABS(U202)&gt;($U$3*AJ202),"Yes","No")</f>
        <v>#NUM!</v>
      </c>
      <c r="AR202" s="19" t="e">
        <f t="shared" si="286"/>
        <v>#NUM!</v>
      </c>
      <c r="AU202" t="e">
        <f t="shared" ref="AU202:AU204" si="373">IF(AR202="Not Applicable",S202/(AJ202^2),(S202/(AJ202^2))+AR202)</f>
        <v>#NUM!</v>
      </c>
      <c r="BA202" s="40"/>
      <c r="BB202" s="40"/>
      <c r="BC202" s="40"/>
      <c r="BG202" s="26" t="e">
        <f>IF(AJ202&gt;4,"Re-check foundation size…",IF(AU202&lt;$U$2,"Pass!","Fail!"))</f>
        <v>#NUM!</v>
      </c>
      <c r="BH202" s="49"/>
      <c r="BI202" s="51"/>
      <c r="BJ202" s="51"/>
      <c r="BK202" s="51"/>
      <c r="BL202" s="51"/>
      <c r="BM202" s="51"/>
    </row>
    <row r="203" spans="1:65" ht="15.75" x14ac:dyDescent="0.25">
      <c r="A203" s="60"/>
      <c r="B203" s="40"/>
      <c r="C203" s="40"/>
      <c r="D203" s="40"/>
      <c r="E203" s="40"/>
      <c r="F203" s="40"/>
      <c r="G203" s="40"/>
      <c r="H203" s="40"/>
      <c r="I203" s="40"/>
      <c r="P203">
        <f t="shared" si="366"/>
        <v>0</v>
      </c>
      <c r="Q203">
        <f t="shared" si="367"/>
        <v>0</v>
      </c>
      <c r="S203" s="6">
        <f>IF(U203=P201,D201,(IF(U203=P202,D202,(IF(U203=P203,D203,(IF(U203=P204,D204,(IF(U203=P205,D205,(IF(U203=P206,D206)))))))))))</f>
        <v>0</v>
      </c>
      <c r="U203">
        <f t="shared" ref="U203" si="374">LARGE((P201:P206),1)</f>
        <v>0</v>
      </c>
      <c r="Y203" s="36">
        <f t="shared" si="257"/>
        <v>0</v>
      </c>
      <c r="Z203" s="19"/>
      <c r="AA203" s="19"/>
      <c r="AB203" s="19">
        <f t="shared" si="369"/>
        <v>0</v>
      </c>
      <c r="AC203" s="19"/>
      <c r="AE203" s="19"/>
      <c r="AF203" s="20">
        <f t="shared" si="370"/>
        <v>0.05</v>
      </c>
      <c r="AG203" s="19"/>
      <c r="AI203" s="19"/>
      <c r="AJ203" s="28">
        <f t="shared" si="371"/>
        <v>1.5</v>
      </c>
      <c r="AK203" s="19"/>
      <c r="AM203" s="19"/>
      <c r="AN203" s="19" t="str">
        <f t="shared" si="372"/>
        <v>No</v>
      </c>
      <c r="AR203" s="19" t="str">
        <f t="shared" si="286"/>
        <v>Not Applicable</v>
      </c>
      <c r="AU203">
        <f t="shared" si="373"/>
        <v>0</v>
      </c>
      <c r="AY203" s="34">
        <f>B201</f>
        <v>0</v>
      </c>
      <c r="AZ203" s="35" t="s">
        <v>87</v>
      </c>
      <c r="BA203" s="56" t="str">
        <f t="shared" ref="BA203" si="375">IF(S203=0,"No data…",IF(ISNUMBER(AJ202)=FALSE,"Too big!",IF(ISNUMBER(AJ203)=FALSE,"Too big!",IF(ISNUMBER(AJ204)=FALSE,"Too big!",LARGE(AJ202:AJ204,1)))))</f>
        <v>No data…</v>
      </c>
      <c r="BB203" s="56" t="s">
        <v>85</v>
      </c>
      <c r="BC203" s="57" t="str">
        <f t="shared" ref="BC203" si="376">IF(U203=0,"No data…",IF(ISNUMBER(AJ202)=FALSE,"Too big!",IF(ISNUMBER(AJ203)=FALSE,"Too big!",IF(ISNUMBER(AJ204)=FALSE,"Too big!",LARGE(AJ202:AJ204,1)))))</f>
        <v>No data…</v>
      </c>
      <c r="BD203" s="35" t="s">
        <v>86</v>
      </c>
      <c r="BG203" s="26" t="str">
        <f>IF(AJ203&gt;4,"Re-check foundation size…",IF(AU203&lt;$U$2,"Pass!","Fail!"))</f>
        <v>Pass!</v>
      </c>
      <c r="BH203" s="49"/>
      <c r="BI203" s="51" t="str">
        <f t="shared" ref="BI203" si="377">IF(D201&lt;0,"Warning! Uplift.",(IF(D202&lt;0,"Warning! Uplift.",(IF(D203&lt;0,"Warning! Uplift.",(IF(D204&lt;0,"Warning! Uplift.",(IF(D205&lt;0,"Warning! Uplift.",(IF(D206&lt;0,"Warning! Uplift.","/")))))))))))</f>
        <v>/</v>
      </c>
      <c r="BJ203" s="51"/>
      <c r="BK203" s="51"/>
      <c r="BL203" s="51" t="e">
        <f t="shared" ref="BL203" si="378">IF(U202&gt;$BT$23,"Warning! High shear.",(IF(U203&gt;$BT$23,"Warning! High shear.",(IF(U204&gt;$BT$23,"Warning! High Shear.","/")))))</f>
        <v>#NUM!</v>
      </c>
      <c r="BM203" s="51"/>
    </row>
    <row r="204" spans="1:65" x14ac:dyDescent="0.25">
      <c r="A204" s="60"/>
      <c r="B204" s="40"/>
      <c r="C204" s="40"/>
      <c r="D204" s="40"/>
      <c r="E204" s="40"/>
      <c r="F204" s="40"/>
      <c r="G204" s="40"/>
      <c r="H204" s="40"/>
      <c r="I204" s="40"/>
      <c r="P204">
        <f t="shared" si="366"/>
        <v>0</v>
      </c>
      <c r="Q204">
        <f t="shared" si="367"/>
        <v>0</v>
      </c>
      <c r="S204" s="6">
        <f>IF(U204=Q201,D201,(IF(U204=Q202,D202,(IF(U204=Q203,D203,(IF(U204=Q204,D204,(IF(U204=Q205,D205,(IF(U204=Q206,D206)))))))))))</f>
        <v>0</v>
      </c>
      <c r="U204">
        <f t="shared" ref="U204" si="379">LARGE((Q201:Q206),1)</f>
        <v>0</v>
      </c>
      <c r="Y204" s="36">
        <f t="shared" si="257"/>
        <v>0</v>
      </c>
      <c r="Z204" s="19"/>
      <c r="AA204" s="19"/>
      <c r="AB204" s="19">
        <f t="shared" si="369"/>
        <v>0</v>
      </c>
      <c r="AC204" s="19"/>
      <c r="AE204" s="19"/>
      <c r="AF204" s="20">
        <f t="shared" si="370"/>
        <v>0.05</v>
      </c>
      <c r="AG204" s="19"/>
      <c r="AI204" s="19"/>
      <c r="AJ204" s="28">
        <f t="shared" si="371"/>
        <v>1.5</v>
      </c>
      <c r="AK204" s="19"/>
      <c r="AM204" s="19"/>
      <c r="AN204" s="19" t="str">
        <f t="shared" si="372"/>
        <v>No</v>
      </c>
      <c r="AR204" s="19" t="str">
        <f t="shared" si="286"/>
        <v>Not Applicable</v>
      </c>
      <c r="AU204">
        <f t="shared" si="373"/>
        <v>0</v>
      </c>
      <c r="BA204" s="40"/>
      <c r="BB204" s="40"/>
      <c r="BC204" s="40"/>
      <c r="BG204" s="26" t="str">
        <f>IF(AJ204&gt;4,"Re-check foundation size…",IF(AU204&lt;$U$2,"Pass!","Fail!"))</f>
        <v>Pass!</v>
      </c>
      <c r="BH204" s="49"/>
      <c r="BI204" s="51"/>
      <c r="BJ204" s="51"/>
      <c r="BK204" s="51"/>
      <c r="BL204" s="51"/>
      <c r="BM204" s="51"/>
    </row>
    <row r="205" spans="1:65" x14ac:dyDescent="0.25">
      <c r="A205" s="60"/>
      <c r="B205" s="40"/>
      <c r="C205" s="40"/>
      <c r="D205" s="40"/>
      <c r="E205" s="40"/>
      <c r="F205" s="40"/>
      <c r="G205" s="40"/>
      <c r="H205" s="40"/>
      <c r="I205" s="40"/>
      <c r="P205">
        <f t="shared" si="366"/>
        <v>0</v>
      </c>
      <c r="Q205">
        <f t="shared" si="367"/>
        <v>0</v>
      </c>
      <c r="S205" s="6"/>
      <c r="Y205" s="40"/>
      <c r="AJ205" s="40"/>
      <c r="AR205" s="40"/>
      <c r="BA205" s="40"/>
      <c r="BB205" s="40"/>
      <c r="BC205" s="40"/>
      <c r="BG205" s="40"/>
      <c r="BH205" s="49"/>
      <c r="BI205" s="51"/>
      <c r="BJ205" s="51"/>
      <c r="BK205" s="51"/>
      <c r="BL205" s="51"/>
      <c r="BM205" s="51"/>
    </row>
    <row r="206" spans="1:65" x14ac:dyDescent="0.25">
      <c r="A206" s="61"/>
      <c r="B206" s="40"/>
      <c r="C206" s="40"/>
      <c r="D206" s="40"/>
      <c r="E206" s="40"/>
      <c r="F206" s="40"/>
      <c r="G206" s="40"/>
      <c r="H206" s="40"/>
      <c r="I206" s="40"/>
      <c r="P206">
        <f t="shared" si="366"/>
        <v>0</v>
      </c>
      <c r="Q206">
        <f t="shared" si="367"/>
        <v>0</v>
      </c>
      <c r="S206" s="6"/>
      <c r="Y206" s="40"/>
      <c r="AJ206" s="40"/>
      <c r="AR206" s="40"/>
      <c r="BA206" s="40"/>
      <c r="BB206" s="40"/>
      <c r="BC206" s="40"/>
      <c r="BG206" s="40"/>
      <c r="BH206" s="49"/>
      <c r="BI206" s="51"/>
      <c r="BJ206" s="51"/>
      <c r="BK206" s="51"/>
      <c r="BL206" s="51"/>
      <c r="BM206" s="51"/>
    </row>
    <row r="207" spans="1:65" x14ac:dyDescent="0.25">
      <c r="A207" s="59" t="s">
        <v>130</v>
      </c>
      <c r="B207" s="40"/>
      <c r="C207" s="40"/>
      <c r="D207" s="40"/>
      <c r="E207" s="40"/>
      <c r="F207" s="40"/>
      <c r="G207" s="40"/>
      <c r="H207" s="40"/>
      <c r="I207" s="40"/>
      <c r="P207">
        <f t="shared" si="366"/>
        <v>0</v>
      </c>
      <c r="Q207">
        <f t="shared" si="367"/>
        <v>0</v>
      </c>
      <c r="S207" s="6"/>
      <c r="Y207" s="40"/>
      <c r="AJ207" s="40"/>
      <c r="AR207" s="40"/>
      <c r="BA207" s="40"/>
      <c r="BB207" s="40"/>
      <c r="BC207" s="40"/>
      <c r="BG207" s="40"/>
      <c r="BH207" s="49"/>
      <c r="BI207" s="51"/>
      <c r="BJ207" s="51"/>
      <c r="BK207" s="51"/>
      <c r="BL207" s="51"/>
      <c r="BM207" s="51"/>
    </row>
    <row r="208" spans="1:65" x14ac:dyDescent="0.25">
      <c r="A208" s="60"/>
      <c r="B208" s="40"/>
      <c r="C208" s="40"/>
      <c r="D208" s="40"/>
      <c r="E208" s="40"/>
      <c r="F208" s="40"/>
      <c r="G208" s="40"/>
      <c r="H208" s="40"/>
      <c r="I208" s="40"/>
      <c r="P208">
        <f t="shared" si="366"/>
        <v>0</v>
      </c>
      <c r="Q208">
        <f t="shared" si="367"/>
        <v>0</v>
      </c>
      <c r="S208" s="6" t="e">
        <f>LARGE(D207:D212,1)</f>
        <v>#NUM!</v>
      </c>
      <c r="U208" t="e">
        <f>IF(S208=D207,(LARGE(P207:Q207,1)),(IF(S208=D208,(LARGE(P208:Q208,1)),(IF(S208=D209,(LARGE(P209:Q209,1)),(IF(S208=D210,(LARGE(P210:Q210,1)),(IF(S208=D211,(LARGE(P211:Q211,1)),(IF(S208=D212,(LARGE(P212:Q212,1)))))))))))))</f>
        <v>#NUM!</v>
      </c>
      <c r="Y208" s="36" t="e">
        <f t="shared" ref="Y208" si="380">SQRT((S208/$U$2)^2)</f>
        <v>#NUM!</v>
      </c>
      <c r="Z208" s="19"/>
      <c r="AA208" s="19"/>
      <c r="AB208" s="19" t="e">
        <f t="shared" ref="AB208:AB210" si="381">SQRT(Y208)</f>
        <v>#NUM!</v>
      </c>
      <c r="AC208" s="19"/>
      <c r="AE208" s="19"/>
      <c r="AF208" s="20" t="e">
        <f t="shared" ref="AF208:AF210" si="382">AB208+0.05</f>
        <v>#NUM!</v>
      </c>
      <c r="AG208" s="19"/>
      <c r="AI208" s="19"/>
      <c r="AJ208" s="28" t="e">
        <f t="shared" ref="AJ208:AJ210" si="383">IF(AF208&lt;=1.5,1.5,(IF(AF208&lt;=2,2,(IF(AF208&lt;=2.5,2.5,(IF(AF208&lt;=3,3,(IF(AF208&lt;=3.5,3.5,(IF(AF208&lt;=4,4,(IF(AF208&lt;=4.5,4.5,(IF(AF208&lt;=5,5,"Too f*cking big!")))))))))))))))</f>
        <v>#NUM!</v>
      </c>
      <c r="AK208" s="19"/>
      <c r="AM208" s="19"/>
      <c r="AN208" s="19" t="e">
        <f t="shared" ref="AN208:AN210" si="384">IF(ABS(U208)&gt;($U$3*AJ208),"Yes","No")</f>
        <v>#NUM!</v>
      </c>
      <c r="AR208" s="19" t="e">
        <f t="shared" si="286"/>
        <v>#NUM!</v>
      </c>
      <c r="AU208" t="e">
        <f t="shared" ref="AU208:AU210" si="385">IF(AR208="Not Applicable",S208/(AJ208^2),(S208/(AJ208^2))+AR208)</f>
        <v>#NUM!</v>
      </c>
      <c r="BA208" s="40"/>
      <c r="BB208" s="40"/>
      <c r="BC208" s="40"/>
      <c r="BG208" s="26" t="e">
        <f>IF(AJ208&gt;4,"Re-check foundation size…",IF(AU208&lt;$U$2,"Pass!","Fail!"))</f>
        <v>#NUM!</v>
      </c>
      <c r="BH208" s="49"/>
      <c r="BI208" s="51"/>
      <c r="BJ208" s="51"/>
      <c r="BK208" s="51"/>
      <c r="BL208" s="51"/>
      <c r="BM208" s="51"/>
    </row>
    <row r="209" spans="1:65" ht="15.75" x14ac:dyDescent="0.25">
      <c r="A209" s="60"/>
      <c r="B209" s="40"/>
      <c r="C209" s="40"/>
      <c r="D209" s="40"/>
      <c r="E209" s="40"/>
      <c r="F209" s="40"/>
      <c r="G209" s="40"/>
      <c r="H209" s="40"/>
      <c r="I209" s="40"/>
      <c r="P209">
        <f t="shared" si="366"/>
        <v>0</v>
      </c>
      <c r="Q209">
        <f t="shared" si="367"/>
        <v>0</v>
      </c>
      <c r="S209" s="6">
        <f>IF(U209=P207,D207,(IF(U209=P208,D208,(IF(U209=P209,D209,(IF(U209=P210,D210,(IF(U209=P211,D211,(IF(U209=P212,D212)))))))))))</f>
        <v>0</v>
      </c>
      <c r="U209">
        <f t="shared" ref="U209" si="386">LARGE((P207:P212),1)</f>
        <v>0</v>
      </c>
      <c r="Y209" s="36">
        <f t="shared" si="257"/>
        <v>0</v>
      </c>
      <c r="Z209" s="19"/>
      <c r="AA209" s="19"/>
      <c r="AB209" s="19">
        <f t="shared" si="381"/>
        <v>0</v>
      </c>
      <c r="AC209" s="19"/>
      <c r="AE209" s="19"/>
      <c r="AF209" s="20">
        <f t="shared" si="382"/>
        <v>0.05</v>
      </c>
      <c r="AG209" s="19"/>
      <c r="AI209" s="19"/>
      <c r="AJ209" s="28">
        <f t="shared" si="383"/>
        <v>1.5</v>
      </c>
      <c r="AK209" s="19"/>
      <c r="AM209" s="19"/>
      <c r="AN209" s="19" t="str">
        <f t="shared" si="384"/>
        <v>No</v>
      </c>
      <c r="AR209" s="19" t="str">
        <f t="shared" si="286"/>
        <v>Not Applicable</v>
      </c>
      <c r="AU209">
        <f t="shared" si="385"/>
        <v>0</v>
      </c>
      <c r="AY209" s="34">
        <f>B207</f>
        <v>0</v>
      </c>
      <c r="AZ209" s="35" t="s">
        <v>87</v>
      </c>
      <c r="BA209" s="56" t="str">
        <f t="shared" ref="BA209" si="387">IF(S209=0,"No data…",IF(ISNUMBER(AJ208)=FALSE,"Too big!",IF(ISNUMBER(AJ209)=FALSE,"Too big!",IF(ISNUMBER(AJ210)=FALSE,"Too big!",LARGE(AJ208:AJ210,1)))))</f>
        <v>No data…</v>
      </c>
      <c r="BB209" s="56" t="s">
        <v>85</v>
      </c>
      <c r="BC209" s="57" t="str">
        <f t="shared" ref="BC209" si="388">IF(U209=0,"No data…",IF(ISNUMBER(AJ208)=FALSE,"Too big!",IF(ISNUMBER(AJ209)=FALSE,"Too big!",IF(ISNUMBER(AJ210)=FALSE,"Too big!",LARGE(AJ208:AJ210,1)))))</f>
        <v>No data…</v>
      </c>
      <c r="BD209" s="35" t="s">
        <v>86</v>
      </c>
      <c r="BG209" s="26" t="str">
        <f>IF(AJ209&gt;4,"Re-check foundation size…",IF(AU209&lt;$U$2,"Pass!","Fail!"))</f>
        <v>Pass!</v>
      </c>
      <c r="BH209" s="49"/>
      <c r="BI209" s="51" t="str">
        <f t="shared" ref="BI209" si="389">IF(D207&lt;0,"Warning! Uplift.",(IF(D208&lt;0,"Warning! Uplift.",(IF(D209&lt;0,"Warning! Uplift.",(IF(D210&lt;0,"Warning! Uplift.",(IF(D211&lt;0,"Warning! Uplift.",(IF(D212&lt;0,"Warning! Uplift.","/")))))))))))</f>
        <v>/</v>
      </c>
      <c r="BJ209" s="51"/>
      <c r="BK209" s="51"/>
      <c r="BL209" s="51" t="e">
        <f t="shared" ref="BL209" si="390">IF(U208&gt;$BT$23,"Warning! High shear.",(IF(U209&gt;$BT$23,"Warning! High shear.",(IF(U210&gt;$BT$23,"Warning! High Shear.","/")))))</f>
        <v>#NUM!</v>
      </c>
      <c r="BM209" s="51"/>
    </row>
    <row r="210" spans="1:65" x14ac:dyDescent="0.25">
      <c r="A210" s="60"/>
      <c r="B210" s="40"/>
      <c r="C210" s="40"/>
      <c r="D210" s="40"/>
      <c r="E210" s="40"/>
      <c r="F210" s="40"/>
      <c r="G210" s="40"/>
      <c r="H210" s="40"/>
      <c r="I210" s="40"/>
      <c r="P210">
        <f t="shared" si="366"/>
        <v>0</v>
      </c>
      <c r="Q210">
        <f t="shared" si="367"/>
        <v>0</v>
      </c>
      <c r="S210" s="6">
        <f>IF(U210=Q207,D207,(IF(U210=Q208,D208,(IF(U210=Q209,D209,(IF(U210=Q210,D210,(IF(U210=Q211,D211,(IF(U210=Q212,D212)))))))))))</f>
        <v>0</v>
      </c>
      <c r="U210">
        <f t="shared" ref="U210" si="391">LARGE((Q207:Q212),1)</f>
        <v>0</v>
      </c>
      <c r="Y210" s="36">
        <f t="shared" si="257"/>
        <v>0</v>
      </c>
      <c r="Z210" s="19"/>
      <c r="AA210" s="19"/>
      <c r="AB210" s="19">
        <f t="shared" si="381"/>
        <v>0</v>
      </c>
      <c r="AC210" s="19"/>
      <c r="AE210" s="19"/>
      <c r="AF210" s="20">
        <f t="shared" si="382"/>
        <v>0.05</v>
      </c>
      <c r="AG210" s="19"/>
      <c r="AI210" s="19"/>
      <c r="AJ210" s="28">
        <f t="shared" si="383"/>
        <v>1.5</v>
      </c>
      <c r="AK210" s="19"/>
      <c r="AM210" s="19"/>
      <c r="AN210" s="19" t="str">
        <f t="shared" si="384"/>
        <v>No</v>
      </c>
      <c r="AR210" s="19" t="str">
        <f t="shared" si="286"/>
        <v>Not Applicable</v>
      </c>
      <c r="AU210">
        <f t="shared" si="385"/>
        <v>0</v>
      </c>
      <c r="BA210" s="40"/>
      <c r="BB210" s="40"/>
      <c r="BC210" s="40"/>
      <c r="BG210" s="26" t="str">
        <f>IF(AJ210&gt;4,"Re-check foundation size…",IF(AU210&lt;$U$2,"Pass!","Fail!"))</f>
        <v>Pass!</v>
      </c>
      <c r="BH210" s="49"/>
      <c r="BI210" s="51"/>
      <c r="BJ210" s="51"/>
      <c r="BK210" s="51"/>
      <c r="BL210" s="51"/>
      <c r="BM210" s="51"/>
    </row>
    <row r="211" spans="1:65" x14ac:dyDescent="0.25">
      <c r="A211" s="60"/>
      <c r="B211" s="40"/>
      <c r="C211" s="40"/>
      <c r="D211" s="40"/>
      <c r="E211" s="40"/>
      <c r="F211" s="40"/>
      <c r="G211" s="40"/>
      <c r="H211" s="40"/>
      <c r="I211" s="40"/>
      <c r="P211">
        <f t="shared" si="366"/>
        <v>0</v>
      </c>
      <c r="Q211">
        <f t="shared" si="367"/>
        <v>0</v>
      </c>
      <c r="S211" s="6"/>
      <c r="Y211" s="40"/>
      <c r="AJ211" s="40"/>
      <c r="AR211" s="40"/>
      <c r="BA211" s="40"/>
      <c r="BB211" s="40"/>
      <c r="BC211" s="40"/>
      <c r="BG211" s="40"/>
      <c r="BH211" s="49"/>
      <c r="BI211" s="51"/>
      <c r="BJ211" s="51"/>
      <c r="BK211" s="51"/>
      <c r="BL211" s="51"/>
      <c r="BM211" s="51"/>
    </row>
    <row r="212" spans="1:65" x14ac:dyDescent="0.25">
      <c r="A212" s="61"/>
      <c r="B212" s="40"/>
      <c r="C212" s="40"/>
      <c r="D212" s="40"/>
      <c r="E212" s="40"/>
      <c r="F212" s="40"/>
      <c r="G212" s="40"/>
      <c r="H212" s="40"/>
      <c r="I212" s="40"/>
      <c r="P212">
        <f t="shared" si="366"/>
        <v>0</v>
      </c>
      <c r="Q212">
        <f t="shared" si="367"/>
        <v>0</v>
      </c>
      <c r="S212" s="6"/>
      <c r="Y212" s="40"/>
      <c r="AJ212" s="40"/>
      <c r="AR212" s="40"/>
      <c r="BA212" s="40"/>
      <c r="BB212" s="40"/>
      <c r="BC212" s="40"/>
      <c r="BG212" s="40"/>
      <c r="BH212" s="49"/>
      <c r="BI212" s="51"/>
      <c r="BJ212" s="51"/>
      <c r="BK212" s="51"/>
      <c r="BL212" s="51"/>
      <c r="BM212" s="51"/>
    </row>
    <row r="213" spans="1:65" x14ac:dyDescent="0.25">
      <c r="A213" s="59" t="s">
        <v>131</v>
      </c>
      <c r="B213" s="40"/>
      <c r="C213" s="40"/>
      <c r="D213" s="40"/>
      <c r="E213" s="40"/>
      <c r="F213" s="40"/>
      <c r="G213" s="40"/>
      <c r="H213" s="40"/>
      <c r="I213" s="40"/>
      <c r="P213">
        <f t="shared" si="366"/>
        <v>0</v>
      </c>
      <c r="Q213">
        <f t="shared" si="367"/>
        <v>0</v>
      </c>
      <c r="S213" s="6"/>
      <c r="Y213" s="40"/>
      <c r="AJ213" s="40"/>
      <c r="AR213" s="40"/>
      <c r="BA213" s="40"/>
      <c r="BB213" s="40"/>
      <c r="BC213" s="40"/>
      <c r="BG213" s="40"/>
      <c r="BH213" s="49"/>
      <c r="BI213" s="51"/>
      <c r="BJ213" s="51"/>
      <c r="BK213" s="51"/>
      <c r="BL213" s="51"/>
      <c r="BM213" s="51"/>
    </row>
    <row r="214" spans="1:65" x14ac:dyDescent="0.25">
      <c r="A214" s="60"/>
      <c r="B214" s="40"/>
      <c r="C214" s="40"/>
      <c r="D214" s="40"/>
      <c r="E214" s="40"/>
      <c r="F214" s="40"/>
      <c r="G214" s="40"/>
      <c r="H214" s="40"/>
      <c r="I214" s="40"/>
      <c r="P214">
        <f t="shared" si="366"/>
        <v>0</v>
      </c>
      <c r="Q214">
        <f t="shared" si="367"/>
        <v>0</v>
      </c>
      <c r="S214" s="6" t="e">
        <f>LARGE(D213:D218,1)</f>
        <v>#NUM!</v>
      </c>
      <c r="U214" t="e">
        <f>IF(S214=D213,(LARGE(P213:Q213,1)),(IF(S214=D214,(LARGE(P214:Q214,1)),(IF(S214=D215,(LARGE(P215:Q215,1)),(IF(S214=D216,(LARGE(P216:Q216,1)),(IF(S214=D217,(LARGE(P217:Q217,1)),(IF(S214=D218,(LARGE(P218:Q218,1)))))))))))))</f>
        <v>#NUM!</v>
      </c>
      <c r="Y214" s="36" t="e">
        <f t="shared" ref="Y214:Y276" si="392">SQRT((S214/$U$2)^2)</f>
        <v>#NUM!</v>
      </c>
      <c r="Z214" s="19"/>
      <c r="AA214" s="19"/>
      <c r="AB214" s="19" t="e">
        <f t="shared" ref="AB214:AB216" si="393">SQRT(Y214)</f>
        <v>#NUM!</v>
      </c>
      <c r="AC214" s="19"/>
      <c r="AE214" s="19"/>
      <c r="AF214" s="20" t="e">
        <f t="shared" ref="AF214:AF216" si="394">AB214+0.05</f>
        <v>#NUM!</v>
      </c>
      <c r="AG214" s="19"/>
      <c r="AI214" s="19"/>
      <c r="AJ214" s="28" t="e">
        <f t="shared" ref="AJ214:AJ216" si="395">IF(AF214&lt;=1.5,1.5,(IF(AF214&lt;=2,2,(IF(AF214&lt;=2.5,2.5,(IF(AF214&lt;=3,3,(IF(AF214&lt;=3.5,3.5,(IF(AF214&lt;=4,4,(IF(AF214&lt;=4.5,4.5,(IF(AF214&lt;=5,5,"Too f*cking big!")))))))))))))))</f>
        <v>#NUM!</v>
      </c>
      <c r="AK214" s="19"/>
      <c r="AM214" s="19"/>
      <c r="AN214" s="19" t="e">
        <f t="shared" ref="AN214:AN216" si="396">IF(ABS(U214)&gt;($U$3*AJ214),"Yes","No")</f>
        <v>#NUM!</v>
      </c>
      <c r="AR214" s="19" t="e">
        <f t="shared" si="286"/>
        <v>#NUM!</v>
      </c>
      <c r="AU214" t="e">
        <f t="shared" ref="AU214:AU216" si="397">IF(AR214="Not Applicable",S214/(AJ214^2),(S214/(AJ214^2))+AR214)</f>
        <v>#NUM!</v>
      </c>
      <c r="BA214" s="40"/>
      <c r="BB214" s="40"/>
      <c r="BC214" s="40"/>
      <c r="BG214" s="26" t="e">
        <f>IF(AJ214&gt;4,"Re-check foundation size…",IF(AU214&lt;$U$2,"Pass!","Fail!"))</f>
        <v>#NUM!</v>
      </c>
      <c r="BH214" s="49"/>
      <c r="BI214" s="51"/>
      <c r="BJ214" s="51"/>
      <c r="BK214" s="51"/>
      <c r="BL214" s="51"/>
      <c r="BM214" s="51"/>
    </row>
    <row r="215" spans="1:65" ht="15.75" x14ac:dyDescent="0.25">
      <c r="A215" s="60"/>
      <c r="B215" s="40"/>
      <c r="C215" s="40"/>
      <c r="D215" s="40"/>
      <c r="E215" s="40"/>
      <c r="F215" s="40"/>
      <c r="G215" s="40"/>
      <c r="H215" s="40"/>
      <c r="I215" s="40"/>
      <c r="P215">
        <f t="shared" si="366"/>
        <v>0</v>
      </c>
      <c r="Q215">
        <f t="shared" si="367"/>
        <v>0</v>
      </c>
      <c r="S215" s="6">
        <f>IF(U215=P213,D213,(IF(U215=P214,D214,(IF(U215=P215,D215,(IF(U215=P216,D216,(IF(U215=P217,D217,(IF(U215=P218,D218)))))))))))</f>
        <v>0</v>
      </c>
      <c r="U215">
        <f t="shared" ref="U215" si="398">LARGE((P213:P218),1)</f>
        <v>0</v>
      </c>
      <c r="Y215" s="36">
        <f t="shared" si="392"/>
        <v>0</v>
      </c>
      <c r="Z215" s="19"/>
      <c r="AA215" s="19"/>
      <c r="AB215" s="19">
        <f t="shared" si="393"/>
        <v>0</v>
      </c>
      <c r="AC215" s="19"/>
      <c r="AE215" s="19"/>
      <c r="AF215" s="20">
        <f t="shared" si="394"/>
        <v>0.05</v>
      </c>
      <c r="AG215" s="19"/>
      <c r="AI215" s="19"/>
      <c r="AJ215" s="28">
        <f t="shared" si="395"/>
        <v>1.5</v>
      </c>
      <c r="AK215" s="19"/>
      <c r="AM215" s="19"/>
      <c r="AN215" s="19" t="str">
        <f t="shared" si="396"/>
        <v>No</v>
      </c>
      <c r="AR215" s="19" t="str">
        <f t="shared" si="286"/>
        <v>Not Applicable</v>
      </c>
      <c r="AU215">
        <f t="shared" si="397"/>
        <v>0</v>
      </c>
      <c r="AY215" s="34">
        <f>B213</f>
        <v>0</v>
      </c>
      <c r="AZ215" s="35" t="s">
        <v>87</v>
      </c>
      <c r="BA215" s="56" t="str">
        <f t="shared" ref="BA215" si="399">IF(S215=0,"No data…",IF(ISNUMBER(AJ214)=FALSE,"Too big!",IF(ISNUMBER(AJ215)=FALSE,"Too big!",IF(ISNUMBER(AJ216)=FALSE,"Too big!",LARGE(AJ214:AJ216,1)))))</f>
        <v>No data…</v>
      </c>
      <c r="BB215" s="56" t="s">
        <v>85</v>
      </c>
      <c r="BC215" s="57" t="str">
        <f t="shared" ref="BC215" si="400">IF(U215=0,"No data…",IF(ISNUMBER(AJ214)=FALSE,"Too big!",IF(ISNUMBER(AJ215)=FALSE,"Too big!",IF(ISNUMBER(AJ216)=FALSE,"Too big!",LARGE(AJ214:AJ216,1)))))</f>
        <v>No data…</v>
      </c>
      <c r="BD215" s="35" t="s">
        <v>86</v>
      </c>
      <c r="BG215" s="26" t="str">
        <f>IF(AJ215&gt;4,"Re-check foundation size…",IF(AU215&lt;$U$2,"Pass!","Fail!"))</f>
        <v>Pass!</v>
      </c>
      <c r="BH215" s="49"/>
      <c r="BI215" s="51" t="str">
        <f t="shared" ref="BI215" si="401">IF(D213&lt;0,"Warning! Uplift.",(IF(D214&lt;0,"Warning! Uplift.",(IF(D215&lt;0,"Warning! Uplift.",(IF(D216&lt;0,"Warning! Uplift.",(IF(D217&lt;0,"Warning! Uplift.",(IF(D218&lt;0,"Warning! Uplift.","/")))))))))))</f>
        <v>/</v>
      </c>
      <c r="BJ215" s="51"/>
      <c r="BK215" s="51"/>
      <c r="BL215" s="51" t="e">
        <f t="shared" ref="BL215" si="402">IF(U214&gt;$BT$23,"Warning! High shear.",(IF(U215&gt;$BT$23,"Warning! High shear.",(IF(U216&gt;$BT$23,"Warning! High Shear.","/")))))</f>
        <v>#NUM!</v>
      </c>
      <c r="BM215" s="51"/>
    </row>
    <row r="216" spans="1:65" x14ac:dyDescent="0.25">
      <c r="A216" s="60"/>
      <c r="B216" s="40"/>
      <c r="C216" s="40"/>
      <c r="D216" s="40"/>
      <c r="E216" s="40"/>
      <c r="F216" s="40"/>
      <c r="G216" s="40"/>
      <c r="H216" s="40"/>
      <c r="I216" s="40"/>
      <c r="P216">
        <f t="shared" si="366"/>
        <v>0</v>
      </c>
      <c r="Q216">
        <f t="shared" si="367"/>
        <v>0</v>
      </c>
      <c r="S216" s="6">
        <f>IF(U216=Q213,D213,(IF(U216=Q214,D214,(IF(U216=Q215,D215,(IF(U216=Q216,D216,(IF(U216=Q217,D217,(IF(U216=Q218,D218)))))))))))</f>
        <v>0</v>
      </c>
      <c r="U216">
        <f t="shared" ref="U216" si="403">LARGE((Q213:Q218),1)</f>
        <v>0</v>
      </c>
      <c r="Y216" s="36">
        <f t="shared" si="392"/>
        <v>0</v>
      </c>
      <c r="Z216" s="19"/>
      <c r="AA216" s="19"/>
      <c r="AB216" s="19">
        <f t="shared" si="393"/>
        <v>0</v>
      </c>
      <c r="AC216" s="19"/>
      <c r="AE216" s="19"/>
      <c r="AF216" s="20">
        <f t="shared" si="394"/>
        <v>0.05</v>
      </c>
      <c r="AG216" s="19"/>
      <c r="AI216" s="19"/>
      <c r="AJ216" s="28">
        <f t="shared" si="395"/>
        <v>1.5</v>
      </c>
      <c r="AK216" s="19"/>
      <c r="AM216" s="19"/>
      <c r="AN216" s="19" t="str">
        <f t="shared" si="396"/>
        <v>No</v>
      </c>
      <c r="AR216" s="19" t="str">
        <f t="shared" si="286"/>
        <v>Not Applicable</v>
      </c>
      <c r="AU216">
        <f t="shared" si="397"/>
        <v>0</v>
      </c>
      <c r="BA216" s="40"/>
      <c r="BB216" s="40"/>
      <c r="BC216" s="40"/>
      <c r="BG216" s="26" t="str">
        <f>IF(AJ216&gt;4,"Re-check foundation size…",IF(AU216&lt;$U$2,"Pass!","Fail!"))</f>
        <v>Pass!</v>
      </c>
      <c r="BH216" s="49"/>
      <c r="BI216" s="51"/>
      <c r="BJ216" s="51"/>
      <c r="BK216" s="51"/>
      <c r="BL216" s="51"/>
      <c r="BM216" s="51"/>
    </row>
    <row r="217" spans="1:65" x14ac:dyDescent="0.25">
      <c r="A217" s="60"/>
      <c r="B217" s="40"/>
      <c r="C217" s="40"/>
      <c r="D217" s="40"/>
      <c r="E217" s="40"/>
      <c r="F217" s="40"/>
      <c r="G217" s="40"/>
      <c r="H217" s="40"/>
      <c r="I217" s="40"/>
      <c r="P217">
        <f t="shared" si="366"/>
        <v>0</v>
      </c>
      <c r="Q217">
        <f t="shared" si="367"/>
        <v>0</v>
      </c>
      <c r="S217" s="6"/>
      <c r="Y217" s="40"/>
      <c r="AJ217" s="40"/>
      <c r="AR217" s="40"/>
      <c r="BA217" s="40"/>
      <c r="BB217" s="40"/>
      <c r="BC217" s="40"/>
      <c r="BG217" s="40"/>
      <c r="BH217" s="49"/>
      <c r="BI217" s="51"/>
      <c r="BJ217" s="51"/>
      <c r="BK217" s="51"/>
      <c r="BL217" s="51"/>
      <c r="BM217" s="51"/>
    </row>
    <row r="218" spans="1:65" x14ac:dyDescent="0.25">
      <c r="A218" s="61"/>
      <c r="B218" s="40"/>
      <c r="C218" s="40"/>
      <c r="D218" s="40"/>
      <c r="E218" s="40"/>
      <c r="F218" s="40"/>
      <c r="G218" s="40"/>
      <c r="H218" s="40"/>
      <c r="I218" s="40"/>
      <c r="P218">
        <f t="shared" si="366"/>
        <v>0</v>
      </c>
      <c r="Q218">
        <f t="shared" si="367"/>
        <v>0</v>
      </c>
      <c r="S218" s="6"/>
      <c r="Y218" s="40"/>
      <c r="AJ218" s="40"/>
      <c r="AR218" s="40"/>
      <c r="BA218" s="40"/>
      <c r="BB218" s="40"/>
      <c r="BC218" s="40"/>
      <c r="BG218" s="40"/>
      <c r="BH218" s="49"/>
      <c r="BI218" s="51"/>
      <c r="BJ218" s="51"/>
      <c r="BK218" s="51"/>
      <c r="BL218" s="51"/>
      <c r="BM218" s="51"/>
    </row>
    <row r="219" spans="1:65" x14ac:dyDescent="0.25">
      <c r="A219" s="59" t="s">
        <v>132</v>
      </c>
      <c r="B219" s="40"/>
      <c r="C219" s="40"/>
      <c r="D219" s="40"/>
      <c r="E219" s="40"/>
      <c r="F219" s="40"/>
      <c r="G219" s="40"/>
      <c r="H219" s="40"/>
      <c r="I219" s="40"/>
      <c r="P219">
        <f t="shared" si="366"/>
        <v>0</v>
      </c>
      <c r="Q219">
        <f t="shared" si="367"/>
        <v>0</v>
      </c>
      <c r="S219" s="6"/>
      <c r="Y219" s="40"/>
      <c r="AJ219" s="40"/>
      <c r="AR219" s="40"/>
      <c r="BA219" s="40"/>
      <c r="BB219" s="40"/>
      <c r="BC219" s="40"/>
      <c r="BG219" s="40"/>
      <c r="BH219" s="49"/>
      <c r="BI219" s="51"/>
      <c r="BJ219" s="51"/>
      <c r="BK219" s="51"/>
      <c r="BL219" s="51"/>
      <c r="BM219" s="51"/>
    </row>
    <row r="220" spans="1:65" x14ac:dyDescent="0.25">
      <c r="A220" s="60"/>
      <c r="B220" s="40"/>
      <c r="C220" s="40"/>
      <c r="D220" s="40"/>
      <c r="E220" s="40"/>
      <c r="F220" s="40"/>
      <c r="G220" s="40"/>
      <c r="H220" s="40"/>
      <c r="I220" s="40"/>
      <c r="P220">
        <f t="shared" si="366"/>
        <v>0</v>
      </c>
      <c r="Q220">
        <f t="shared" si="367"/>
        <v>0</v>
      </c>
      <c r="S220" s="6" t="e">
        <f>LARGE(D219:D224,1)</f>
        <v>#NUM!</v>
      </c>
      <c r="U220" t="e">
        <f>IF(S220=D219,(LARGE(P219:Q219,1)),(IF(S220=D220,(LARGE(P220:Q220,1)),(IF(S220=D221,(LARGE(P221:Q221,1)),(IF(S220=D222,(LARGE(P222:Q222,1)),(IF(S220=D223,(LARGE(P223:Q223,1)),(IF(S220=D224,(LARGE(P224:Q224,1)))))))))))))</f>
        <v>#NUM!</v>
      </c>
      <c r="Y220" s="36" t="e">
        <f t="shared" ref="Y220" si="404">SQRT((S220/$U$2)^2)</f>
        <v>#NUM!</v>
      </c>
      <c r="Z220" s="19"/>
      <c r="AA220" s="19"/>
      <c r="AB220" s="19" t="e">
        <f t="shared" ref="AB220:AB222" si="405">SQRT(Y220)</f>
        <v>#NUM!</v>
      </c>
      <c r="AC220" s="19"/>
      <c r="AE220" s="19"/>
      <c r="AF220" s="20" t="e">
        <f t="shared" ref="AF220:AF222" si="406">AB220+0.05</f>
        <v>#NUM!</v>
      </c>
      <c r="AG220" s="19"/>
      <c r="AI220" s="19"/>
      <c r="AJ220" s="28" t="e">
        <f t="shared" ref="AJ220:AJ222" si="407">IF(AF220&lt;=1.5,1.5,(IF(AF220&lt;=2,2,(IF(AF220&lt;=2.5,2.5,(IF(AF220&lt;=3,3,(IF(AF220&lt;=3.5,3.5,(IF(AF220&lt;=4,4,(IF(AF220&lt;=4.5,4.5,(IF(AF220&lt;=5,5,"Too f*cking big!")))))))))))))))</f>
        <v>#NUM!</v>
      </c>
      <c r="AK220" s="19"/>
      <c r="AM220" s="19"/>
      <c r="AN220" s="19" t="e">
        <f t="shared" ref="AN220:AN222" si="408">IF(ABS(U220)&gt;($U$3*AJ220),"Yes","No")</f>
        <v>#NUM!</v>
      </c>
      <c r="AR220" s="19" t="e">
        <f t="shared" si="286"/>
        <v>#NUM!</v>
      </c>
      <c r="AU220" t="e">
        <f t="shared" ref="AU220:AU222" si="409">IF(AR220="Not Applicable",S220/(AJ220^2),(S220/(AJ220^2))+AR220)</f>
        <v>#NUM!</v>
      </c>
      <c r="BA220" s="40"/>
      <c r="BB220" s="40"/>
      <c r="BC220" s="40"/>
      <c r="BG220" s="26" t="e">
        <f>IF(AJ220&gt;4,"Re-check foundation size…",IF(AU220&lt;$U$2,"Pass!","Fail!"))</f>
        <v>#NUM!</v>
      </c>
      <c r="BH220" s="49"/>
      <c r="BI220" s="51"/>
      <c r="BJ220" s="51"/>
      <c r="BK220" s="51"/>
      <c r="BL220" s="51"/>
      <c r="BM220" s="51"/>
    </row>
    <row r="221" spans="1:65" ht="15.75" x14ac:dyDescent="0.25">
      <c r="A221" s="60"/>
      <c r="B221" s="40"/>
      <c r="C221" s="40"/>
      <c r="D221" s="40"/>
      <c r="E221" s="40"/>
      <c r="F221" s="40"/>
      <c r="G221" s="40"/>
      <c r="H221" s="40"/>
      <c r="I221" s="40"/>
      <c r="P221">
        <f t="shared" si="366"/>
        <v>0</v>
      </c>
      <c r="Q221">
        <f t="shared" si="367"/>
        <v>0</v>
      </c>
      <c r="S221" s="6">
        <f>IF(U221=P219,D219,(IF(U221=P220,D220,(IF(U221=P221,D221,(IF(U221=P222,D222,(IF(U221=P223,D223,(IF(U221=P224,D224)))))))))))</f>
        <v>0</v>
      </c>
      <c r="U221">
        <f t="shared" ref="U221" si="410">LARGE((P219:P224),1)</f>
        <v>0</v>
      </c>
      <c r="Y221" s="36">
        <f t="shared" si="392"/>
        <v>0</v>
      </c>
      <c r="Z221" s="19"/>
      <c r="AA221" s="19"/>
      <c r="AB221" s="19">
        <f t="shared" si="405"/>
        <v>0</v>
      </c>
      <c r="AC221" s="19"/>
      <c r="AE221" s="19"/>
      <c r="AF221" s="20">
        <f t="shared" si="406"/>
        <v>0.05</v>
      </c>
      <c r="AG221" s="19"/>
      <c r="AI221" s="19"/>
      <c r="AJ221" s="28">
        <f t="shared" si="407"/>
        <v>1.5</v>
      </c>
      <c r="AK221" s="19"/>
      <c r="AM221" s="19"/>
      <c r="AN221" s="19" t="str">
        <f t="shared" si="408"/>
        <v>No</v>
      </c>
      <c r="AR221" s="19" t="str">
        <f t="shared" si="286"/>
        <v>Not Applicable</v>
      </c>
      <c r="AU221">
        <f t="shared" si="409"/>
        <v>0</v>
      </c>
      <c r="AY221" s="34">
        <f>B219</f>
        <v>0</v>
      </c>
      <c r="AZ221" s="35" t="s">
        <v>87</v>
      </c>
      <c r="BA221" s="56" t="str">
        <f t="shared" ref="BA221" si="411">IF(S221=0,"No data…",IF(ISNUMBER(AJ220)=FALSE,"Too big!",IF(ISNUMBER(AJ221)=FALSE,"Too big!",IF(ISNUMBER(AJ222)=FALSE,"Too big!",LARGE(AJ220:AJ222,1)))))</f>
        <v>No data…</v>
      </c>
      <c r="BB221" s="56" t="s">
        <v>85</v>
      </c>
      <c r="BC221" s="57" t="str">
        <f t="shared" ref="BC221" si="412">IF(U221=0,"No data…",IF(ISNUMBER(AJ220)=FALSE,"Too big!",IF(ISNUMBER(AJ221)=FALSE,"Too big!",IF(ISNUMBER(AJ222)=FALSE,"Too big!",LARGE(AJ220:AJ222,1)))))</f>
        <v>No data…</v>
      </c>
      <c r="BD221" s="35" t="s">
        <v>86</v>
      </c>
      <c r="BG221" s="26" t="str">
        <f>IF(AJ221&gt;4,"Re-check foundation size…",IF(AU221&lt;$U$2,"Pass!","Fail!"))</f>
        <v>Pass!</v>
      </c>
      <c r="BH221" s="49"/>
      <c r="BI221" s="51" t="str">
        <f t="shared" ref="BI221" si="413">IF(D219&lt;0,"Warning! Uplift.",(IF(D220&lt;0,"Warning! Uplift.",(IF(D221&lt;0,"Warning! Uplift.",(IF(D222&lt;0,"Warning! Uplift.",(IF(D223&lt;0,"Warning! Uplift.",(IF(D224&lt;0,"Warning! Uplift.","/")))))))))))</f>
        <v>/</v>
      </c>
      <c r="BJ221" s="51"/>
      <c r="BK221" s="51"/>
      <c r="BL221" s="51" t="e">
        <f t="shared" ref="BL221" si="414">IF(U220&gt;$BT$23,"Warning! High shear.",(IF(U221&gt;$BT$23,"Warning! High shear.",(IF(U222&gt;$BT$23,"Warning! High Shear.","/")))))</f>
        <v>#NUM!</v>
      </c>
      <c r="BM221" s="51"/>
    </row>
    <row r="222" spans="1:65" x14ac:dyDescent="0.25">
      <c r="A222" s="60"/>
      <c r="B222" s="40"/>
      <c r="C222" s="40"/>
      <c r="D222" s="40"/>
      <c r="E222" s="40"/>
      <c r="F222" s="40"/>
      <c r="G222" s="40"/>
      <c r="H222" s="40"/>
      <c r="I222" s="40"/>
      <c r="P222">
        <f t="shared" si="366"/>
        <v>0</v>
      </c>
      <c r="Q222">
        <f t="shared" si="367"/>
        <v>0</v>
      </c>
      <c r="S222" s="6">
        <f>IF(U222=Q219,D219,(IF(U222=Q220,D220,(IF(U222=Q221,D221,(IF(U222=Q222,D222,(IF(U222=Q223,D223,(IF(U222=Q224,D224)))))))))))</f>
        <v>0</v>
      </c>
      <c r="U222">
        <f t="shared" ref="U222" si="415">LARGE((Q219:Q224),1)</f>
        <v>0</v>
      </c>
      <c r="Y222" s="36">
        <f t="shared" si="392"/>
        <v>0</v>
      </c>
      <c r="Z222" s="19"/>
      <c r="AA222" s="19"/>
      <c r="AB222" s="19">
        <f t="shared" si="405"/>
        <v>0</v>
      </c>
      <c r="AC222" s="19"/>
      <c r="AE222" s="19"/>
      <c r="AF222" s="20">
        <f t="shared" si="406"/>
        <v>0.05</v>
      </c>
      <c r="AG222" s="19"/>
      <c r="AI222" s="19"/>
      <c r="AJ222" s="28">
        <f t="shared" si="407"/>
        <v>1.5</v>
      </c>
      <c r="AK222" s="19"/>
      <c r="AM222" s="19"/>
      <c r="AN222" s="19" t="str">
        <f t="shared" si="408"/>
        <v>No</v>
      </c>
      <c r="AR222" s="19" t="str">
        <f t="shared" si="286"/>
        <v>Not Applicable</v>
      </c>
      <c r="AU222">
        <f t="shared" si="409"/>
        <v>0</v>
      </c>
      <c r="BA222" s="40"/>
      <c r="BB222" s="40"/>
      <c r="BC222" s="40"/>
      <c r="BG222" s="26" t="str">
        <f>IF(AJ222&gt;4,"Re-check foundation size…",IF(AU222&lt;$U$2,"Pass!","Fail!"))</f>
        <v>Pass!</v>
      </c>
      <c r="BH222" s="49"/>
      <c r="BI222" s="51"/>
      <c r="BJ222" s="51"/>
      <c r="BK222" s="51"/>
      <c r="BL222" s="51"/>
      <c r="BM222" s="51"/>
    </row>
    <row r="223" spans="1:65" x14ac:dyDescent="0.25">
      <c r="A223" s="60"/>
      <c r="B223" s="40"/>
      <c r="C223" s="40"/>
      <c r="D223" s="40"/>
      <c r="E223" s="40"/>
      <c r="F223" s="40"/>
      <c r="G223" s="40"/>
      <c r="H223" s="40"/>
      <c r="I223" s="40"/>
      <c r="P223">
        <f t="shared" si="366"/>
        <v>0</v>
      </c>
      <c r="Q223">
        <f t="shared" si="367"/>
        <v>0</v>
      </c>
      <c r="S223" s="6"/>
      <c r="Y223" s="40"/>
      <c r="AJ223" s="40"/>
      <c r="AR223" s="40"/>
      <c r="BA223" s="40"/>
      <c r="BB223" s="40"/>
      <c r="BC223" s="40"/>
      <c r="BG223" s="40"/>
      <c r="BH223" s="49"/>
      <c r="BI223" s="51"/>
      <c r="BJ223" s="51"/>
      <c r="BK223" s="51"/>
      <c r="BL223" s="51"/>
      <c r="BM223" s="51"/>
    </row>
    <row r="224" spans="1:65" x14ac:dyDescent="0.25">
      <c r="A224" s="61"/>
      <c r="B224" s="40"/>
      <c r="C224" s="40"/>
      <c r="D224" s="40"/>
      <c r="E224" s="40"/>
      <c r="F224" s="40"/>
      <c r="G224" s="40"/>
      <c r="H224" s="40"/>
      <c r="I224" s="40"/>
      <c r="P224">
        <f t="shared" si="366"/>
        <v>0</v>
      </c>
      <c r="Q224">
        <f t="shared" si="367"/>
        <v>0</v>
      </c>
      <c r="S224" s="6"/>
      <c r="Y224" s="40"/>
      <c r="AJ224" s="40"/>
      <c r="AR224" s="40"/>
      <c r="BA224" s="40"/>
      <c r="BB224" s="40"/>
      <c r="BC224" s="40"/>
      <c r="BG224" s="40"/>
      <c r="BH224" s="49"/>
      <c r="BI224" s="51"/>
      <c r="BJ224" s="51"/>
      <c r="BK224" s="51"/>
      <c r="BL224" s="51"/>
      <c r="BM224" s="51"/>
    </row>
    <row r="225" spans="1:65" x14ac:dyDescent="0.25">
      <c r="A225" s="59" t="s">
        <v>133</v>
      </c>
      <c r="B225" s="40"/>
      <c r="C225" s="40"/>
      <c r="D225" s="40"/>
      <c r="E225" s="40"/>
      <c r="F225" s="40"/>
      <c r="G225" s="40"/>
      <c r="H225" s="40"/>
      <c r="I225" s="40"/>
      <c r="P225">
        <f t="shared" si="366"/>
        <v>0</v>
      </c>
      <c r="Q225">
        <f t="shared" si="367"/>
        <v>0</v>
      </c>
      <c r="Y225" s="40"/>
      <c r="AJ225" s="40"/>
      <c r="AR225" s="40"/>
      <c r="BA225" s="40"/>
      <c r="BB225" s="40"/>
      <c r="BC225" s="40"/>
      <c r="BG225" s="40"/>
      <c r="BH225" s="49"/>
      <c r="BI225" s="51"/>
      <c r="BJ225" s="51"/>
      <c r="BK225" s="51"/>
      <c r="BL225" s="51"/>
      <c r="BM225" s="51"/>
    </row>
    <row r="226" spans="1:65" x14ac:dyDescent="0.25">
      <c r="A226" s="60"/>
      <c r="B226" s="40"/>
      <c r="C226" s="40"/>
      <c r="D226" s="40"/>
      <c r="E226" s="40"/>
      <c r="F226" s="40"/>
      <c r="G226" s="40"/>
      <c r="H226" s="40"/>
      <c r="I226" s="40"/>
      <c r="P226">
        <f t="shared" si="366"/>
        <v>0</v>
      </c>
      <c r="Q226">
        <f t="shared" si="367"/>
        <v>0</v>
      </c>
      <c r="S226" s="6" t="e">
        <f>LARGE(D225:D230,1)</f>
        <v>#NUM!</v>
      </c>
      <c r="U226" t="e">
        <f>IF(S226=D225,(LARGE(P225:Q225,1)),(IF(S226=D226,(LARGE(P226:Q226,1)),(IF(S226=D227,(LARGE(P227:Q227,1)),(IF(S226=D228,(LARGE(P228:Q228,1)),(IF(S226=D229,(LARGE(P229:Q229,1)),(IF(S226=D230,(LARGE(P230:Q230,1)))))))))))))</f>
        <v>#NUM!</v>
      </c>
      <c r="Y226" s="36" t="e">
        <f t="shared" ref="Y226" si="416">SQRT((S226/$U$2)^2)</f>
        <v>#NUM!</v>
      </c>
      <c r="Z226" s="19"/>
      <c r="AA226" s="19"/>
      <c r="AB226" s="19" t="e">
        <f t="shared" ref="AB226:AB228" si="417">SQRT(Y226)</f>
        <v>#NUM!</v>
      </c>
      <c r="AC226" s="19"/>
      <c r="AE226" s="19"/>
      <c r="AF226" s="20" t="e">
        <f t="shared" ref="AF226:AF228" si="418">AB226+0.05</f>
        <v>#NUM!</v>
      </c>
      <c r="AG226" s="19"/>
      <c r="AI226" s="19"/>
      <c r="AJ226" s="28" t="e">
        <f t="shared" ref="AJ226:AJ228" si="419">IF(AF226&lt;=1.5,1.5,(IF(AF226&lt;=2,2,(IF(AF226&lt;=2.5,2.5,(IF(AF226&lt;=3,3,(IF(AF226&lt;=3.5,3.5,(IF(AF226&lt;=4,4,(IF(AF226&lt;=4.5,4.5,(IF(AF226&lt;=5,5,"Too f*cking big!")))))))))))))))</f>
        <v>#NUM!</v>
      </c>
      <c r="AK226" s="19"/>
      <c r="AM226" s="19"/>
      <c r="AN226" s="19" t="e">
        <f t="shared" ref="AN226:AN228" si="420">IF(ABS(U226)&gt;($U$3*AJ226),"Yes","No")</f>
        <v>#NUM!</v>
      </c>
      <c r="AR226" s="19" t="e">
        <f t="shared" ref="AR226:AR288" si="421">IF(AN226="Yes",(((SQRT(U226^2)))*$U$4)/((AJ226*(AJ226^2))/6),"Not Applicable")</f>
        <v>#NUM!</v>
      </c>
      <c r="AU226" t="e">
        <f t="shared" ref="AU226:AU228" si="422">IF(AR226="Not Applicable",S226/(AJ226^2),(S226/(AJ226^2))+AR226)</f>
        <v>#NUM!</v>
      </c>
      <c r="BA226" s="40"/>
      <c r="BB226" s="40"/>
      <c r="BC226" s="40"/>
      <c r="BG226" s="26" t="e">
        <f>IF(AJ226&gt;4,"Re-check foundation size…",IF(AU226&lt;$U$2,"Pass!","Fail!"))</f>
        <v>#NUM!</v>
      </c>
      <c r="BH226" s="49"/>
      <c r="BI226" s="51"/>
      <c r="BJ226" s="51"/>
      <c r="BK226" s="51"/>
      <c r="BL226" s="51"/>
      <c r="BM226" s="51"/>
    </row>
    <row r="227" spans="1:65" ht="15.75" x14ac:dyDescent="0.25">
      <c r="A227" s="60"/>
      <c r="B227" s="40"/>
      <c r="C227" s="40"/>
      <c r="D227" s="40"/>
      <c r="E227" s="40"/>
      <c r="F227" s="40"/>
      <c r="G227" s="40"/>
      <c r="H227" s="40"/>
      <c r="I227" s="40"/>
      <c r="P227">
        <f t="shared" si="366"/>
        <v>0</v>
      </c>
      <c r="Q227">
        <f t="shared" si="367"/>
        <v>0</v>
      </c>
      <c r="S227" s="6">
        <f>IF(U227=P225,D225,(IF(U227=P226,D226,(IF(U227=P227,D227,(IF(U227=P228,D228,(IF(U227=P229,D229,(IF(U227=P230,D230)))))))))))</f>
        <v>0</v>
      </c>
      <c r="U227">
        <f t="shared" ref="U227" si="423">LARGE((P225:P230),1)</f>
        <v>0</v>
      </c>
      <c r="Y227" s="36">
        <f t="shared" si="392"/>
        <v>0</v>
      </c>
      <c r="Z227" s="19"/>
      <c r="AA227" s="19"/>
      <c r="AB227" s="19">
        <f t="shared" si="417"/>
        <v>0</v>
      </c>
      <c r="AC227" s="19"/>
      <c r="AE227" s="19"/>
      <c r="AF227" s="20">
        <f t="shared" si="418"/>
        <v>0.05</v>
      </c>
      <c r="AG227" s="19"/>
      <c r="AI227" s="19"/>
      <c r="AJ227" s="28">
        <f t="shared" si="419"/>
        <v>1.5</v>
      </c>
      <c r="AK227" s="19"/>
      <c r="AM227" s="19"/>
      <c r="AN227" s="19" t="str">
        <f t="shared" si="420"/>
        <v>No</v>
      </c>
      <c r="AR227" s="19" t="str">
        <f t="shared" si="421"/>
        <v>Not Applicable</v>
      </c>
      <c r="AU227">
        <f t="shared" si="422"/>
        <v>0</v>
      </c>
      <c r="AY227" s="34">
        <f>B225</f>
        <v>0</v>
      </c>
      <c r="AZ227" s="35" t="s">
        <v>87</v>
      </c>
      <c r="BA227" s="56" t="str">
        <f t="shared" ref="BA227" si="424">IF(S227=0,"No data…",IF(ISNUMBER(AJ226)=FALSE,"Too big!",IF(ISNUMBER(AJ227)=FALSE,"Too big!",IF(ISNUMBER(AJ228)=FALSE,"Too big!",LARGE(AJ226:AJ228,1)))))</f>
        <v>No data…</v>
      </c>
      <c r="BB227" s="56" t="s">
        <v>85</v>
      </c>
      <c r="BC227" s="57" t="str">
        <f t="shared" ref="BC227" si="425">IF(U227=0,"No data…",IF(ISNUMBER(AJ226)=FALSE,"Too big!",IF(ISNUMBER(AJ227)=FALSE,"Too big!",IF(ISNUMBER(AJ228)=FALSE,"Too big!",LARGE(AJ226:AJ228,1)))))</f>
        <v>No data…</v>
      </c>
      <c r="BD227" s="35" t="s">
        <v>86</v>
      </c>
      <c r="BG227" s="26" t="str">
        <f>IF(AJ227&gt;4,"Re-check foundation size…",IF(AU227&lt;$U$2,"Pass!","Fail!"))</f>
        <v>Pass!</v>
      </c>
      <c r="BH227" s="49"/>
      <c r="BI227" s="51" t="str">
        <f t="shared" ref="BI227" si="426">IF(D225&lt;0,"Warning! Uplift.",(IF(D226&lt;0,"Warning! Uplift.",(IF(D227&lt;0,"Warning! Uplift.",(IF(D228&lt;0,"Warning! Uplift.",(IF(D229&lt;0,"Warning! Uplift.",(IF(D230&lt;0,"Warning! Uplift.","/")))))))))))</f>
        <v>/</v>
      </c>
      <c r="BJ227" s="51"/>
      <c r="BK227" s="51"/>
      <c r="BL227" s="51" t="e">
        <f t="shared" ref="BL227" si="427">IF(U226&gt;$BT$23,"Warning! High shear.",(IF(U227&gt;$BT$23,"Warning! High shear.",(IF(U228&gt;$BT$23,"Warning! High Shear.","/")))))</f>
        <v>#NUM!</v>
      </c>
      <c r="BM227" s="51"/>
    </row>
    <row r="228" spans="1:65" x14ac:dyDescent="0.25">
      <c r="A228" s="60"/>
      <c r="B228" s="40"/>
      <c r="C228" s="40"/>
      <c r="D228" s="40"/>
      <c r="E228" s="40"/>
      <c r="F228" s="40"/>
      <c r="G228" s="40"/>
      <c r="H228" s="40"/>
      <c r="I228" s="40"/>
      <c r="P228">
        <f t="shared" si="366"/>
        <v>0</v>
      </c>
      <c r="Q228">
        <f t="shared" si="367"/>
        <v>0</v>
      </c>
      <c r="S228" s="6">
        <f>IF(U228=Q225,D225,(IF(U228=Q226,D226,(IF(U228=Q227,D227,(IF(U228=Q228,D228,(IF(U228=Q229,D229,(IF(U228=Q230,D230)))))))))))</f>
        <v>0</v>
      </c>
      <c r="U228">
        <f t="shared" ref="U228" si="428">LARGE((Q225:Q230),1)</f>
        <v>0</v>
      </c>
      <c r="Y228" s="36">
        <f t="shared" si="392"/>
        <v>0</v>
      </c>
      <c r="Z228" s="19"/>
      <c r="AA228" s="19"/>
      <c r="AB228" s="19">
        <f t="shared" si="417"/>
        <v>0</v>
      </c>
      <c r="AC228" s="19"/>
      <c r="AE228" s="19"/>
      <c r="AF228" s="20">
        <f t="shared" si="418"/>
        <v>0.05</v>
      </c>
      <c r="AG228" s="19"/>
      <c r="AI228" s="19"/>
      <c r="AJ228" s="28">
        <f t="shared" si="419"/>
        <v>1.5</v>
      </c>
      <c r="AK228" s="19"/>
      <c r="AM228" s="19"/>
      <c r="AN228" s="19" t="str">
        <f t="shared" si="420"/>
        <v>No</v>
      </c>
      <c r="AR228" s="19" t="str">
        <f t="shared" si="421"/>
        <v>Not Applicable</v>
      </c>
      <c r="AU228">
        <f t="shared" si="422"/>
        <v>0</v>
      </c>
      <c r="BA228" s="40"/>
      <c r="BB228" s="40"/>
      <c r="BC228" s="40"/>
      <c r="BG228" s="26" t="str">
        <f>IF(AJ228&gt;4,"Re-check foundation size…",IF(AU228&lt;$U$2,"Pass!","Fail!"))</f>
        <v>Pass!</v>
      </c>
      <c r="BH228" s="49"/>
      <c r="BI228" s="51"/>
      <c r="BJ228" s="51"/>
      <c r="BK228" s="51"/>
      <c r="BL228" s="51"/>
      <c r="BM228" s="51"/>
    </row>
    <row r="229" spans="1:65" x14ac:dyDescent="0.25">
      <c r="A229" s="60"/>
      <c r="B229" s="40"/>
      <c r="C229" s="40"/>
      <c r="D229" s="40"/>
      <c r="E229" s="40"/>
      <c r="F229" s="40"/>
      <c r="G229" s="40"/>
      <c r="H229" s="40"/>
      <c r="I229" s="40"/>
      <c r="P229">
        <f t="shared" si="366"/>
        <v>0</v>
      </c>
      <c r="Q229">
        <f t="shared" si="367"/>
        <v>0</v>
      </c>
      <c r="S229" s="6"/>
      <c r="Y229" s="40"/>
      <c r="AJ229" s="40"/>
      <c r="AR229" s="40"/>
      <c r="BA229" s="40"/>
      <c r="BB229" s="40"/>
      <c r="BC229" s="40"/>
      <c r="BG229" s="40"/>
      <c r="BH229" s="49"/>
      <c r="BI229" s="51"/>
      <c r="BJ229" s="51"/>
      <c r="BK229" s="51"/>
      <c r="BL229" s="51"/>
      <c r="BM229" s="51"/>
    </row>
    <row r="230" spans="1:65" x14ac:dyDescent="0.25">
      <c r="A230" s="61"/>
      <c r="B230" s="40"/>
      <c r="C230" s="40"/>
      <c r="D230" s="40"/>
      <c r="E230" s="40"/>
      <c r="F230" s="40"/>
      <c r="G230" s="40"/>
      <c r="H230" s="40"/>
      <c r="I230" s="40"/>
      <c r="P230">
        <f t="shared" si="366"/>
        <v>0</v>
      </c>
      <c r="Q230">
        <f t="shared" si="367"/>
        <v>0</v>
      </c>
      <c r="S230" s="6"/>
      <c r="Y230" s="40"/>
      <c r="AJ230" s="40"/>
      <c r="AR230" s="40"/>
      <c r="BA230" s="40"/>
      <c r="BB230" s="40"/>
      <c r="BC230" s="40"/>
      <c r="BG230" s="40"/>
      <c r="BH230" s="49"/>
      <c r="BI230" s="51"/>
      <c r="BJ230" s="51"/>
      <c r="BK230" s="51"/>
      <c r="BL230" s="51"/>
      <c r="BM230" s="51"/>
    </row>
    <row r="231" spans="1:65" x14ac:dyDescent="0.25">
      <c r="A231" s="59" t="s">
        <v>134</v>
      </c>
      <c r="B231" s="40"/>
      <c r="C231" s="40"/>
      <c r="D231" s="40"/>
      <c r="E231" s="40"/>
      <c r="F231" s="40"/>
      <c r="G231" s="40"/>
      <c r="H231" s="40"/>
      <c r="I231" s="40"/>
      <c r="P231">
        <f t="shared" si="366"/>
        <v>0</v>
      </c>
      <c r="Q231">
        <f t="shared" si="367"/>
        <v>0</v>
      </c>
      <c r="S231" s="6"/>
      <c r="Y231" s="40"/>
      <c r="AJ231" s="40"/>
      <c r="AR231" s="40"/>
      <c r="BA231" s="40"/>
      <c r="BB231" s="40"/>
      <c r="BC231" s="40"/>
      <c r="BG231" s="40"/>
      <c r="BH231" s="49"/>
      <c r="BI231" s="51"/>
      <c r="BJ231" s="51"/>
      <c r="BK231" s="51"/>
      <c r="BL231" s="51"/>
      <c r="BM231" s="51"/>
    </row>
    <row r="232" spans="1:65" x14ac:dyDescent="0.25">
      <c r="A232" s="60"/>
      <c r="B232" s="40"/>
      <c r="C232" s="40"/>
      <c r="D232" s="40"/>
      <c r="E232" s="40"/>
      <c r="F232" s="40"/>
      <c r="G232" s="40"/>
      <c r="H232" s="40"/>
      <c r="I232" s="40"/>
      <c r="P232">
        <f t="shared" si="366"/>
        <v>0</v>
      </c>
      <c r="Q232">
        <f t="shared" si="367"/>
        <v>0</v>
      </c>
      <c r="S232" s="6" t="e">
        <f>LARGE(D231:D236,1)</f>
        <v>#NUM!</v>
      </c>
      <c r="U232" t="e">
        <f>IF(S232=D231,(LARGE(P231:Q231,1)),(IF(S232=D232,(LARGE(P232:Q232,1)),(IF(S232=D233,(LARGE(P233:Q233,1)),(IF(S232=D234,(LARGE(P234:Q234,1)),(IF(S232=D235,(LARGE(P235:Q235,1)),(IF(S232=D236,(LARGE(P236:Q236,1)))))))))))))</f>
        <v>#NUM!</v>
      </c>
      <c r="Y232" s="36" t="e">
        <f t="shared" ref="Y232" si="429">SQRT((S232/$U$2)^2)</f>
        <v>#NUM!</v>
      </c>
      <c r="Z232" s="19"/>
      <c r="AA232" s="19"/>
      <c r="AB232" s="19" t="e">
        <f t="shared" ref="AB232:AB234" si="430">SQRT(Y232)</f>
        <v>#NUM!</v>
      </c>
      <c r="AC232" s="19"/>
      <c r="AE232" s="19"/>
      <c r="AF232" s="20" t="e">
        <f t="shared" ref="AF232:AF234" si="431">AB232+0.05</f>
        <v>#NUM!</v>
      </c>
      <c r="AG232" s="19"/>
      <c r="AI232" s="19"/>
      <c r="AJ232" s="28" t="e">
        <f t="shared" ref="AJ232:AJ234" si="432">IF(AF232&lt;=1.5,1.5,(IF(AF232&lt;=2,2,(IF(AF232&lt;=2.5,2.5,(IF(AF232&lt;=3,3,(IF(AF232&lt;=3.5,3.5,(IF(AF232&lt;=4,4,(IF(AF232&lt;=4.5,4.5,(IF(AF232&lt;=5,5,"Too f*cking big!")))))))))))))))</f>
        <v>#NUM!</v>
      </c>
      <c r="AK232" s="19"/>
      <c r="AM232" s="19"/>
      <c r="AN232" s="19" t="e">
        <f t="shared" ref="AN232:AN234" si="433">IF(ABS(U232)&gt;($U$3*AJ232),"Yes","No")</f>
        <v>#NUM!</v>
      </c>
      <c r="AR232" s="19" t="e">
        <f t="shared" si="421"/>
        <v>#NUM!</v>
      </c>
      <c r="AU232" t="e">
        <f t="shared" ref="AU232:AU234" si="434">IF(AR232="Not Applicable",S232/(AJ232^2),(S232/(AJ232^2))+AR232)</f>
        <v>#NUM!</v>
      </c>
      <c r="BA232" s="40"/>
      <c r="BB232" s="40"/>
      <c r="BC232" s="40"/>
      <c r="BG232" s="26" t="e">
        <f>IF(AJ232&gt;4,"Re-check foundation size…",IF(AU232&lt;$U$2,"Pass!","Fail!"))</f>
        <v>#NUM!</v>
      </c>
      <c r="BH232" s="49"/>
      <c r="BI232" s="51"/>
      <c r="BJ232" s="51"/>
      <c r="BK232" s="51"/>
      <c r="BL232" s="51"/>
      <c r="BM232" s="51"/>
    </row>
    <row r="233" spans="1:65" ht="15.75" x14ac:dyDescent="0.25">
      <c r="A233" s="60"/>
      <c r="B233" s="40"/>
      <c r="C233" s="40"/>
      <c r="D233" s="40"/>
      <c r="E233" s="40"/>
      <c r="F233" s="40"/>
      <c r="G233" s="40"/>
      <c r="H233" s="40"/>
      <c r="I233" s="40"/>
      <c r="P233">
        <f t="shared" si="366"/>
        <v>0</v>
      </c>
      <c r="Q233">
        <f t="shared" si="367"/>
        <v>0</v>
      </c>
      <c r="S233" s="6">
        <f>IF(U233=P231,D231,(IF(U233=P232,D232,(IF(U233=P233,D233,(IF(U233=P234,D234,(IF(U233=P235,D235,(IF(U233=P236,D236)))))))))))</f>
        <v>0</v>
      </c>
      <c r="U233">
        <f t="shared" ref="U233" si="435">LARGE((P231:P236),1)</f>
        <v>0</v>
      </c>
      <c r="Y233" s="36">
        <f t="shared" si="392"/>
        <v>0</v>
      </c>
      <c r="Z233" s="19"/>
      <c r="AA233" s="19"/>
      <c r="AB233" s="19">
        <f t="shared" si="430"/>
        <v>0</v>
      </c>
      <c r="AC233" s="19"/>
      <c r="AE233" s="19"/>
      <c r="AF233" s="20">
        <f t="shared" si="431"/>
        <v>0.05</v>
      </c>
      <c r="AG233" s="19"/>
      <c r="AI233" s="19"/>
      <c r="AJ233" s="28">
        <f t="shared" si="432"/>
        <v>1.5</v>
      </c>
      <c r="AK233" s="19"/>
      <c r="AM233" s="19"/>
      <c r="AN233" s="19" t="str">
        <f t="shared" si="433"/>
        <v>No</v>
      </c>
      <c r="AR233" s="19" t="str">
        <f t="shared" si="421"/>
        <v>Not Applicable</v>
      </c>
      <c r="AU233">
        <f t="shared" si="434"/>
        <v>0</v>
      </c>
      <c r="AY233" s="34">
        <f>B231</f>
        <v>0</v>
      </c>
      <c r="AZ233" s="35" t="s">
        <v>87</v>
      </c>
      <c r="BA233" s="56" t="str">
        <f t="shared" ref="BA233" si="436">IF(S233=0,"No data…",IF(ISNUMBER(AJ232)=FALSE,"Too big!",IF(ISNUMBER(AJ233)=FALSE,"Too big!",IF(ISNUMBER(AJ234)=FALSE,"Too big!",LARGE(AJ232:AJ234,1)))))</f>
        <v>No data…</v>
      </c>
      <c r="BB233" s="56" t="s">
        <v>85</v>
      </c>
      <c r="BC233" s="57" t="str">
        <f t="shared" ref="BC233" si="437">IF(U233=0,"No data…",IF(ISNUMBER(AJ232)=FALSE,"Too big!",IF(ISNUMBER(AJ233)=FALSE,"Too big!",IF(ISNUMBER(AJ234)=FALSE,"Too big!",LARGE(AJ232:AJ234,1)))))</f>
        <v>No data…</v>
      </c>
      <c r="BD233" s="35" t="s">
        <v>86</v>
      </c>
      <c r="BG233" s="26" t="str">
        <f>IF(AJ233&gt;4,"Re-check foundation size…",IF(AU233&lt;$U$2,"Pass!","Fail!"))</f>
        <v>Pass!</v>
      </c>
      <c r="BH233" s="49"/>
      <c r="BI233" s="51" t="str">
        <f t="shared" ref="BI233" si="438">IF(D231&lt;0,"Warning! Uplift.",(IF(D232&lt;0,"Warning! Uplift.",(IF(D233&lt;0,"Warning! Uplift.",(IF(D234&lt;0,"Warning! Uplift.",(IF(D235&lt;0,"Warning! Uplift.",(IF(D236&lt;0,"Warning! Uplift.","/")))))))))))</f>
        <v>/</v>
      </c>
      <c r="BJ233" s="51"/>
      <c r="BK233" s="51"/>
      <c r="BL233" s="51" t="e">
        <f t="shared" ref="BL233" si="439">IF(U232&gt;$BT$23,"Warning! High shear.",(IF(U233&gt;$BT$23,"Warning! High shear.",(IF(U234&gt;$BT$23,"Warning! High Shear.","/")))))</f>
        <v>#NUM!</v>
      </c>
      <c r="BM233" s="51"/>
    </row>
    <row r="234" spans="1:65" x14ac:dyDescent="0.25">
      <c r="A234" s="60"/>
      <c r="B234" s="40"/>
      <c r="C234" s="40"/>
      <c r="D234" s="40"/>
      <c r="E234" s="40"/>
      <c r="F234" s="40"/>
      <c r="G234" s="40"/>
      <c r="H234" s="40"/>
      <c r="I234" s="40"/>
      <c r="P234">
        <f t="shared" si="366"/>
        <v>0</v>
      </c>
      <c r="Q234">
        <f t="shared" si="367"/>
        <v>0</v>
      </c>
      <c r="S234" s="6">
        <f>IF(U234=Q231,D231,(IF(U234=Q232,D232,(IF(U234=Q233,D233,(IF(U234=Q234,D234,(IF(U234=Q235,D235,(IF(U234=Q236,D236)))))))))))</f>
        <v>0</v>
      </c>
      <c r="U234">
        <f t="shared" ref="U234" si="440">LARGE((Q231:Q236),1)</f>
        <v>0</v>
      </c>
      <c r="Y234" s="36">
        <f t="shared" si="392"/>
        <v>0</v>
      </c>
      <c r="Z234" s="19"/>
      <c r="AA234" s="19"/>
      <c r="AB234" s="19">
        <f t="shared" si="430"/>
        <v>0</v>
      </c>
      <c r="AC234" s="19"/>
      <c r="AE234" s="19"/>
      <c r="AF234" s="20">
        <f t="shared" si="431"/>
        <v>0.05</v>
      </c>
      <c r="AG234" s="19"/>
      <c r="AI234" s="19"/>
      <c r="AJ234" s="28">
        <f t="shared" si="432"/>
        <v>1.5</v>
      </c>
      <c r="AK234" s="19"/>
      <c r="AM234" s="19"/>
      <c r="AN234" s="19" t="str">
        <f t="shared" si="433"/>
        <v>No</v>
      </c>
      <c r="AR234" s="19" t="str">
        <f t="shared" si="421"/>
        <v>Not Applicable</v>
      </c>
      <c r="AU234">
        <f t="shared" si="434"/>
        <v>0</v>
      </c>
      <c r="BA234" s="40"/>
      <c r="BB234" s="40"/>
      <c r="BC234" s="40"/>
      <c r="BG234" s="26" t="str">
        <f>IF(AJ234&gt;4,"Re-check foundation size…",IF(AU234&lt;$U$2,"Pass!","Fail!"))</f>
        <v>Pass!</v>
      </c>
      <c r="BH234" s="49"/>
      <c r="BI234" s="51"/>
      <c r="BJ234" s="51"/>
      <c r="BK234" s="51"/>
      <c r="BL234" s="51"/>
      <c r="BM234" s="51"/>
    </row>
    <row r="235" spans="1:65" x14ac:dyDescent="0.25">
      <c r="A235" s="60"/>
      <c r="B235" s="40"/>
      <c r="C235" s="40"/>
      <c r="D235" s="40"/>
      <c r="E235" s="40"/>
      <c r="F235" s="40"/>
      <c r="G235" s="40"/>
      <c r="H235" s="40"/>
      <c r="I235" s="40"/>
      <c r="P235">
        <f t="shared" si="366"/>
        <v>0</v>
      </c>
      <c r="Q235">
        <f t="shared" si="367"/>
        <v>0</v>
      </c>
      <c r="S235" s="6"/>
      <c r="Y235" s="40"/>
      <c r="AJ235" s="40"/>
      <c r="AR235" s="40"/>
      <c r="BA235" s="40"/>
      <c r="BB235" s="40"/>
      <c r="BC235" s="40"/>
      <c r="BG235" s="40"/>
      <c r="BH235" s="49"/>
      <c r="BI235" s="51"/>
      <c r="BJ235" s="51"/>
      <c r="BK235" s="51"/>
      <c r="BL235" s="51"/>
      <c r="BM235" s="51"/>
    </row>
    <row r="236" spans="1:65" x14ac:dyDescent="0.25">
      <c r="A236" s="61"/>
      <c r="B236" s="40"/>
      <c r="C236" s="40"/>
      <c r="D236" s="40"/>
      <c r="E236" s="40"/>
      <c r="F236" s="40"/>
      <c r="G236" s="40"/>
      <c r="H236" s="40"/>
      <c r="I236" s="40"/>
      <c r="P236">
        <f t="shared" si="366"/>
        <v>0</v>
      </c>
      <c r="Q236">
        <f t="shared" si="367"/>
        <v>0</v>
      </c>
      <c r="S236" s="6"/>
      <c r="Y236" s="40"/>
      <c r="AJ236" s="40"/>
      <c r="AR236" s="40"/>
      <c r="BA236" s="40"/>
      <c r="BB236" s="40"/>
      <c r="BC236" s="40"/>
      <c r="BG236" s="40"/>
      <c r="BH236" s="49"/>
      <c r="BI236" s="51"/>
      <c r="BJ236" s="51"/>
      <c r="BK236" s="51"/>
      <c r="BL236" s="51"/>
      <c r="BM236" s="51"/>
    </row>
    <row r="237" spans="1:65" x14ac:dyDescent="0.25">
      <c r="A237" s="59" t="s">
        <v>135</v>
      </c>
      <c r="B237" s="40"/>
      <c r="C237" s="40"/>
      <c r="D237" s="40"/>
      <c r="E237" s="40"/>
      <c r="F237" s="40"/>
      <c r="G237" s="40"/>
      <c r="H237" s="40"/>
      <c r="I237" s="40"/>
      <c r="P237">
        <f t="shared" si="366"/>
        <v>0</v>
      </c>
      <c r="Q237">
        <f t="shared" si="367"/>
        <v>0</v>
      </c>
      <c r="S237" s="6"/>
      <c r="Y237" s="40"/>
      <c r="AJ237" s="40"/>
      <c r="AR237" s="40"/>
      <c r="BA237" s="40"/>
      <c r="BB237" s="40"/>
      <c r="BC237" s="40"/>
      <c r="BG237" s="40"/>
      <c r="BH237" s="49"/>
      <c r="BI237" s="51"/>
      <c r="BJ237" s="51"/>
      <c r="BK237" s="51"/>
      <c r="BL237" s="51"/>
      <c r="BM237" s="51"/>
    </row>
    <row r="238" spans="1:65" x14ac:dyDescent="0.25">
      <c r="A238" s="60"/>
      <c r="B238" s="40"/>
      <c r="C238" s="40"/>
      <c r="D238" s="40"/>
      <c r="E238" s="40"/>
      <c r="F238" s="40"/>
      <c r="G238" s="40"/>
      <c r="H238" s="40"/>
      <c r="I238" s="40"/>
      <c r="P238">
        <f t="shared" si="366"/>
        <v>0</v>
      </c>
      <c r="Q238">
        <f t="shared" si="367"/>
        <v>0</v>
      </c>
      <c r="S238" s="6" t="e">
        <f>LARGE(D237:D242,1)</f>
        <v>#NUM!</v>
      </c>
      <c r="U238" t="e">
        <f>IF(S238=D237,(LARGE(P237:Q237,1)),(IF(S238=D238,(LARGE(P238:Q238,1)),(IF(S238=D239,(LARGE(P239:Q239,1)),(IF(S238=D240,(LARGE(P240:Q240,1)),(IF(S238=D241,(LARGE(P241:Q241,1)),(IF(S238=D242,(LARGE(P242:Q242,1)))))))))))))</f>
        <v>#NUM!</v>
      </c>
      <c r="Y238" s="36" t="e">
        <f t="shared" ref="Y238" si="441">SQRT((S238/$U$2)^2)</f>
        <v>#NUM!</v>
      </c>
      <c r="Z238" s="19"/>
      <c r="AA238" s="19"/>
      <c r="AB238" s="19" t="e">
        <f t="shared" ref="AB238:AB240" si="442">SQRT(Y238)</f>
        <v>#NUM!</v>
      </c>
      <c r="AC238" s="19"/>
      <c r="AE238" s="19"/>
      <c r="AF238" s="20" t="e">
        <f t="shared" ref="AF238:AF240" si="443">AB238+0.05</f>
        <v>#NUM!</v>
      </c>
      <c r="AG238" s="19"/>
      <c r="AI238" s="19"/>
      <c r="AJ238" s="28" t="e">
        <f t="shared" ref="AJ238:AJ240" si="444">IF(AF238&lt;=1.5,1.5,(IF(AF238&lt;=2,2,(IF(AF238&lt;=2.5,2.5,(IF(AF238&lt;=3,3,(IF(AF238&lt;=3.5,3.5,(IF(AF238&lt;=4,4,(IF(AF238&lt;=4.5,4.5,(IF(AF238&lt;=5,5,"Too f*cking big!")))))))))))))))</f>
        <v>#NUM!</v>
      </c>
      <c r="AK238" s="19"/>
      <c r="AM238" s="19"/>
      <c r="AN238" s="19" t="e">
        <f t="shared" ref="AN238:AN240" si="445">IF(ABS(U238)&gt;($U$3*AJ238),"Yes","No")</f>
        <v>#NUM!</v>
      </c>
      <c r="AR238" s="19" t="e">
        <f t="shared" si="421"/>
        <v>#NUM!</v>
      </c>
      <c r="AU238" t="e">
        <f t="shared" ref="AU238:AU240" si="446">IF(AR238="Not Applicable",S238/(AJ238^2),(S238/(AJ238^2))+AR238)</f>
        <v>#NUM!</v>
      </c>
      <c r="BA238" s="40"/>
      <c r="BB238" s="40"/>
      <c r="BC238" s="40"/>
      <c r="BG238" s="26" t="e">
        <f>IF(AJ238&gt;4,"Re-check foundation size…",IF(AU238&lt;$U$2,"Pass!","Fail!"))</f>
        <v>#NUM!</v>
      </c>
      <c r="BH238" s="49"/>
      <c r="BI238" s="51"/>
      <c r="BJ238" s="51"/>
      <c r="BK238" s="51"/>
      <c r="BL238" s="51"/>
      <c r="BM238" s="51"/>
    </row>
    <row r="239" spans="1:65" ht="15.75" x14ac:dyDescent="0.25">
      <c r="A239" s="60"/>
      <c r="B239" s="40"/>
      <c r="C239" s="40"/>
      <c r="D239" s="40"/>
      <c r="E239" s="40"/>
      <c r="F239" s="40"/>
      <c r="G239" s="40"/>
      <c r="H239" s="40"/>
      <c r="I239" s="40"/>
      <c r="P239">
        <f t="shared" si="366"/>
        <v>0</v>
      </c>
      <c r="Q239">
        <f t="shared" si="367"/>
        <v>0</v>
      </c>
      <c r="S239" s="6">
        <f>IF(U239=P237,D237,(IF(U239=P238,D238,(IF(U239=P239,D239,(IF(U239=P240,D240,(IF(U239=P241,D241,(IF(U239=P242,D242)))))))))))</f>
        <v>0</v>
      </c>
      <c r="U239">
        <f t="shared" ref="U239" si="447">LARGE((P237:P242),1)</f>
        <v>0</v>
      </c>
      <c r="Y239" s="36">
        <f t="shared" si="392"/>
        <v>0</v>
      </c>
      <c r="Z239" s="19"/>
      <c r="AA239" s="19"/>
      <c r="AB239" s="19">
        <f t="shared" si="442"/>
        <v>0</v>
      </c>
      <c r="AC239" s="19"/>
      <c r="AE239" s="19"/>
      <c r="AF239" s="20">
        <f t="shared" si="443"/>
        <v>0.05</v>
      </c>
      <c r="AG239" s="19"/>
      <c r="AI239" s="19"/>
      <c r="AJ239" s="28">
        <f t="shared" si="444"/>
        <v>1.5</v>
      </c>
      <c r="AK239" s="19"/>
      <c r="AM239" s="19"/>
      <c r="AN239" s="19" t="str">
        <f t="shared" si="445"/>
        <v>No</v>
      </c>
      <c r="AR239" s="19" t="str">
        <f t="shared" si="421"/>
        <v>Not Applicable</v>
      </c>
      <c r="AU239">
        <f t="shared" si="446"/>
        <v>0</v>
      </c>
      <c r="AY239" s="34">
        <f>B237</f>
        <v>0</v>
      </c>
      <c r="AZ239" s="35" t="s">
        <v>87</v>
      </c>
      <c r="BA239" s="56" t="str">
        <f t="shared" ref="BA239" si="448">IF(S239=0,"No data…",IF(ISNUMBER(AJ238)=FALSE,"Too big!",IF(ISNUMBER(AJ239)=FALSE,"Too big!",IF(ISNUMBER(AJ240)=FALSE,"Too big!",LARGE(AJ238:AJ240,1)))))</f>
        <v>No data…</v>
      </c>
      <c r="BB239" s="56" t="s">
        <v>85</v>
      </c>
      <c r="BC239" s="57" t="str">
        <f t="shared" ref="BC239" si="449">IF(U239=0,"No data…",IF(ISNUMBER(AJ238)=FALSE,"Too big!",IF(ISNUMBER(AJ239)=FALSE,"Too big!",IF(ISNUMBER(AJ240)=FALSE,"Too big!",LARGE(AJ238:AJ240,1)))))</f>
        <v>No data…</v>
      </c>
      <c r="BD239" s="35" t="s">
        <v>86</v>
      </c>
      <c r="BG239" s="26" t="str">
        <f>IF(AJ239&gt;4,"Re-check foundation size…",IF(AU239&lt;$U$2,"Pass!","Fail!"))</f>
        <v>Pass!</v>
      </c>
      <c r="BH239" s="49"/>
      <c r="BI239" s="51" t="str">
        <f t="shared" ref="BI239" si="450">IF(D237&lt;0,"Warning! Uplift.",(IF(D238&lt;0,"Warning! Uplift.",(IF(D239&lt;0,"Warning! Uplift.",(IF(D240&lt;0,"Warning! Uplift.",(IF(D241&lt;0,"Warning! Uplift.",(IF(D242&lt;0,"Warning! Uplift.","/")))))))))))</f>
        <v>/</v>
      </c>
      <c r="BJ239" s="51"/>
      <c r="BK239" s="51"/>
      <c r="BL239" s="51" t="e">
        <f t="shared" ref="BL239" si="451">IF(U238&gt;$BT$23,"Warning! High shear.",(IF(U239&gt;$BT$23,"Warning! High shear.",(IF(U240&gt;$BT$23,"Warning! High Shear.","/")))))</f>
        <v>#NUM!</v>
      </c>
      <c r="BM239" s="51"/>
    </row>
    <row r="240" spans="1:65" x14ac:dyDescent="0.25">
      <c r="A240" s="60"/>
      <c r="B240" s="40"/>
      <c r="C240" s="40"/>
      <c r="D240" s="40"/>
      <c r="E240" s="40"/>
      <c r="F240" s="40"/>
      <c r="G240" s="40"/>
      <c r="H240" s="40"/>
      <c r="I240" s="40"/>
      <c r="P240">
        <f t="shared" si="366"/>
        <v>0</v>
      </c>
      <c r="Q240">
        <f t="shared" si="367"/>
        <v>0</v>
      </c>
      <c r="S240" s="6">
        <f>IF(U240=Q237,D237,(IF(U240=Q238,D238,(IF(U240=Q239,D239,(IF(U240=Q240,D240,(IF(U240=Q241,D241,(IF(U240=Q242,D242)))))))))))</f>
        <v>0</v>
      </c>
      <c r="U240">
        <f t="shared" ref="U240" si="452">LARGE((Q237:Q242),1)</f>
        <v>0</v>
      </c>
      <c r="Y240" s="36">
        <f t="shared" si="392"/>
        <v>0</v>
      </c>
      <c r="Z240" s="19"/>
      <c r="AA240" s="19"/>
      <c r="AB240" s="19">
        <f t="shared" si="442"/>
        <v>0</v>
      </c>
      <c r="AC240" s="19"/>
      <c r="AE240" s="19"/>
      <c r="AF240" s="20">
        <f t="shared" si="443"/>
        <v>0.05</v>
      </c>
      <c r="AG240" s="19"/>
      <c r="AI240" s="19"/>
      <c r="AJ240" s="28">
        <f t="shared" si="444"/>
        <v>1.5</v>
      </c>
      <c r="AK240" s="19"/>
      <c r="AM240" s="19"/>
      <c r="AN240" s="19" t="str">
        <f t="shared" si="445"/>
        <v>No</v>
      </c>
      <c r="AR240" s="19" t="str">
        <f t="shared" si="421"/>
        <v>Not Applicable</v>
      </c>
      <c r="AU240">
        <f t="shared" si="446"/>
        <v>0</v>
      </c>
      <c r="BA240" s="40"/>
      <c r="BB240" s="40"/>
      <c r="BC240" s="40"/>
      <c r="BG240" s="26" t="str">
        <f>IF(AJ240&gt;4,"Re-check foundation size…",IF(AU240&lt;$U$2,"Pass!","Fail!"))</f>
        <v>Pass!</v>
      </c>
      <c r="BH240" s="49"/>
      <c r="BI240" s="51"/>
      <c r="BJ240" s="51"/>
      <c r="BK240" s="51"/>
      <c r="BL240" s="51"/>
      <c r="BM240" s="51"/>
    </row>
    <row r="241" spans="1:65" x14ac:dyDescent="0.25">
      <c r="A241" s="60"/>
      <c r="B241" s="40"/>
      <c r="C241" s="40"/>
      <c r="D241" s="40"/>
      <c r="E241" s="40"/>
      <c r="F241" s="40"/>
      <c r="G241" s="40"/>
      <c r="H241" s="40"/>
      <c r="I241" s="40"/>
      <c r="P241">
        <f t="shared" si="366"/>
        <v>0</v>
      </c>
      <c r="Q241">
        <f t="shared" si="367"/>
        <v>0</v>
      </c>
      <c r="S241" s="6"/>
      <c r="Y241" s="40"/>
      <c r="AJ241" s="40"/>
      <c r="AR241" s="40"/>
      <c r="BA241" s="40"/>
      <c r="BB241" s="40"/>
      <c r="BC241" s="40"/>
      <c r="BG241" s="40"/>
      <c r="BH241" s="49"/>
      <c r="BI241" s="51"/>
      <c r="BJ241" s="51"/>
      <c r="BK241" s="51"/>
      <c r="BL241" s="51"/>
      <c r="BM241" s="51"/>
    </row>
    <row r="242" spans="1:65" x14ac:dyDescent="0.25">
      <c r="A242" s="61"/>
      <c r="B242" s="40"/>
      <c r="C242" s="40"/>
      <c r="D242" s="40"/>
      <c r="E242" s="40"/>
      <c r="F242" s="40"/>
      <c r="G242" s="40"/>
      <c r="H242" s="40"/>
      <c r="I242" s="40"/>
      <c r="P242">
        <f t="shared" si="366"/>
        <v>0</v>
      </c>
      <c r="Q242">
        <f t="shared" si="367"/>
        <v>0</v>
      </c>
      <c r="S242" s="6"/>
      <c r="Y242" s="40"/>
      <c r="AJ242" s="40"/>
      <c r="AR242" s="40"/>
      <c r="BA242" s="40"/>
      <c r="BB242" s="40"/>
      <c r="BC242" s="40"/>
      <c r="BG242" s="40"/>
      <c r="BH242" s="49"/>
      <c r="BI242" s="51"/>
      <c r="BJ242" s="51"/>
      <c r="BK242" s="51"/>
      <c r="BL242" s="51"/>
      <c r="BM242" s="51"/>
    </row>
    <row r="243" spans="1:65" x14ac:dyDescent="0.25">
      <c r="A243" s="59" t="s">
        <v>136</v>
      </c>
      <c r="B243" s="40"/>
      <c r="C243" s="40"/>
      <c r="D243" s="40"/>
      <c r="E243" s="40"/>
      <c r="F243" s="40"/>
      <c r="G243" s="40"/>
      <c r="H243" s="40"/>
      <c r="I243" s="40"/>
      <c r="P243">
        <f t="shared" si="366"/>
        <v>0</v>
      </c>
      <c r="Q243">
        <f t="shared" si="367"/>
        <v>0</v>
      </c>
      <c r="S243" s="6"/>
      <c r="Y243" s="40"/>
      <c r="AJ243" s="40"/>
      <c r="AR243" s="40"/>
      <c r="BA243" s="40"/>
      <c r="BB243" s="40"/>
      <c r="BC243" s="40"/>
      <c r="BG243" s="40"/>
      <c r="BH243" s="49"/>
      <c r="BI243" s="51"/>
      <c r="BJ243" s="51"/>
      <c r="BK243" s="51"/>
      <c r="BL243" s="51"/>
      <c r="BM243" s="51"/>
    </row>
    <row r="244" spans="1:65" x14ac:dyDescent="0.25">
      <c r="A244" s="60"/>
      <c r="B244" s="40"/>
      <c r="C244" s="40"/>
      <c r="D244" s="40"/>
      <c r="E244" s="40"/>
      <c r="F244" s="40"/>
      <c r="G244" s="40"/>
      <c r="H244" s="40"/>
      <c r="I244" s="40"/>
      <c r="P244">
        <f t="shared" si="366"/>
        <v>0</v>
      </c>
      <c r="Q244">
        <f t="shared" si="367"/>
        <v>0</v>
      </c>
      <c r="S244" s="6" t="e">
        <f>LARGE(D243:D248,1)</f>
        <v>#NUM!</v>
      </c>
      <c r="U244" t="e">
        <f>IF(S244=D243,(LARGE(P243:Q243,1)),(IF(S244=D244,(LARGE(P244:Q244,1)),(IF(S244=D245,(LARGE(P245:Q245,1)),(IF(S244=D246,(LARGE(P246:Q246,1)),(IF(S244=D247,(LARGE(P247:Q247,1)),(IF(S244=D248,(LARGE(P248:Q248,1)))))))))))))</f>
        <v>#NUM!</v>
      </c>
      <c r="Y244" s="36" t="e">
        <f t="shared" ref="Y244" si="453">SQRT((S244/$U$2)^2)</f>
        <v>#NUM!</v>
      </c>
      <c r="Z244" s="19"/>
      <c r="AA244" s="19"/>
      <c r="AB244" s="19" t="e">
        <f t="shared" ref="AB244:AB246" si="454">SQRT(Y244)</f>
        <v>#NUM!</v>
      </c>
      <c r="AC244" s="19"/>
      <c r="AE244" s="19"/>
      <c r="AF244" s="20" t="e">
        <f t="shared" ref="AF244:AF246" si="455">AB244+0.05</f>
        <v>#NUM!</v>
      </c>
      <c r="AG244" s="19"/>
      <c r="AI244" s="19"/>
      <c r="AJ244" s="28" t="e">
        <f t="shared" ref="AJ244:AJ246" si="456">IF(AF244&lt;=1.5,1.5,(IF(AF244&lt;=2,2,(IF(AF244&lt;=2.5,2.5,(IF(AF244&lt;=3,3,(IF(AF244&lt;=3.5,3.5,(IF(AF244&lt;=4,4,(IF(AF244&lt;=4.5,4.5,(IF(AF244&lt;=5,5,"Too f*cking big!")))))))))))))))</f>
        <v>#NUM!</v>
      </c>
      <c r="AK244" s="19"/>
      <c r="AM244" s="19"/>
      <c r="AN244" s="19" t="e">
        <f t="shared" ref="AN244:AN246" si="457">IF(ABS(U244)&gt;($U$3*AJ244),"Yes","No")</f>
        <v>#NUM!</v>
      </c>
      <c r="AR244" s="19" t="e">
        <f t="shared" si="421"/>
        <v>#NUM!</v>
      </c>
      <c r="AU244" t="e">
        <f t="shared" ref="AU244:AU246" si="458">IF(AR244="Not Applicable",S244/(AJ244^2),(S244/(AJ244^2))+AR244)</f>
        <v>#NUM!</v>
      </c>
      <c r="BA244" s="40"/>
      <c r="BB244" s="40"/>
      <c r="BC244" s="40"/>
      <c r="BG244" s="26" t="e">
        <f>IF(AJ244&gt;4,"Re-check foundation size…",IF(AU244&lt;$U$2,"Pass!","Fail!"))</f>
        <v>#NUM!</v>
      </c>
      <c r="BH244" s="49"/>
      <c r="BI244" s="51"/>
      <c r="BJ244" s="51"/>
      <c r="BK244" s="51"/>
      <c r="BL244" s="51"/>
      <c r="BM244" s="51"/>
    </row>
    <row r="245" spans="1:65" ht="15.75" x14ac:dyDescent="0.25">
      <c r="A245" s="60"/>
      <c r="B245" s="40"/>
      <c r="C245" s="40"/>
      <c r="D245" s="40"/>
      <c r="E245" s="40"/>
      <c r="F245" s="40"/>
      <c r="G245" s="40"/>
      <c r="H245" s="40"/>
      <c r="I245" s="40"/>
      <c r="P245">
        <f t="shared" si="366"/>
        <v>0</v>
      </c>
      <c r="Q245">
        <f t="shared" si="367"/>
        <v>0</v>
      </c>
      <c r="S245" s="6">
        <f>IF(U245=P243,D243,(IF(U245=P244,D244,(IF(U245=P245,D245,(IF(U245=P246,D246,(IF(U245=P247,D247,(IF(U245=P248,D248)))))))))))</f>
        <v>0</v>
      </c>
      <c r="U245">
        <f t="shared" ref="U245" si="459">LARGE((P243:P248),1)</f>
        <v>0</v>
      </c>
      <c r="Y245" s="36">
        <f t="shared" si="392"/>
        <v>0</v>
      </c>
      <c r="Z245" s="19"/>
      <c r="AA245" s="19"/>
      <c r="AB245" s="19">
        <f t="shared" si="454"/>
        <v>0</v>
      </c>
      <c r="AC245" s="19"/>
      <c r="AE245" s="19"/>
      <c r="AF245" s="20">
        <f t="shared" si="455"/>
        <v>0.05</v>
      </c>
      <c r="AG245" s="19"/>
      <c r="AI245" s="19"/>
      <c r="AJ245" s="28">
        <f t="shared" si="456"/>
        <v>1.5</v>
      </c>
      <c r="AK245" s="19"/>
      <c r="AM245" s="19"/>
      <c r="AN245" s="19" t="str">
        <f t="shared" si="457"/>
        <v>No</v>
      </c>
      <c r="AR245" s="19" t="str">
        <f t="shared" si="421"/>
        <v>Not Applicable</v>
      </c>
      <c r="AU245">
        <f t="shared" si="458"/>
        <v>0</v>
      </c>
      <c r="AY245" s="34">
        <f>B243</f>
        <v>0</v>
      </c>
      <c r="AZ245" s="35" t="s">
        <v>87</v>
      </c>
      <c r="BA245" s="56" t="str">
        <f t="shared" ref="BA245" si="460">IF(S245=0,"No data…",IF(ISNUMBER(AJ244)=FALSE,"Too big!",IF(ISNUMBER(AJ245)=FALSE,"Too big!",IF(ISNUMBER(AJ246)=FALSE,"Too big!",LARGE(AJ244:AJ246,1)))))</f>
        <v>No data…</v>
      </c>
      <c r="BB245" s="56" t="s">
        <v>85</v>
      </c>
      <c r="BC245" s="57" t="str">
        <f t="shared" ref="BC245" si="461">IF(U245=0,"No data…",IF(ISNUMBER(AJ244)=FALSE,"Too big!",IF(ISNUMBER(AJ245)=FALSE,"Too big!",IF(ISNUMBER(AJ246)=FALSE,"Too big!",LARGE(AJ244:AJ246,1)))))</f>
        <v>No data…</v>
      </c>
      <c r="BD245" s="35" t="s">
        <v>86</v>
      </c>
      <c r="BG245" s="26" t="str">
        <f>IF(AJ245&gt;4,"Re-check foundation size…",IF(AU245&lt;$U$2,"Pass!","Fail!"))</f>
        <v>Pass!</v>
      </c>
      <c r="BH245" s="49"/>
      <c r="BI245" s="51" t="str">
        <f t="shared" ref="BI245" si="462">IF(D243&lt;0,"Warning! Uplift.",(IF(D244&lt;0,"Warning! Uplift.",(IF(D245&lt;0,"Warning! Uplift.",(IF(D246&lt;0,"Warning! Uplift.",(IF(D247&lt;0,"Warning! Uplift.",(IF(D248&lt;0,"Warning! Uplift.","/")))))))))))</f>
        <v>/</v>
      </c>
      <c r="BJ245" s="51"/>
      <c r="BK245" s="51"/>
      <c r="BL245" s="51" t="e">
        <f t="shared" ref="BL245" si="463">IF(U244&gt;$BT$23,"Warning! High shear.",(IF(U245&gt;$BT$23,"Warning! High shear.",(IF(U246&gt;$BT$23,"Warning! High Shear.","/")))))</f>
        <v>#NUM!</v>
      </c>
      <c r="BM245" s="51"/>
    </row>
    <row r="246" spans="1:65" x14ac:dyDescent="0.25">
      <c r="A246" s="60"/>
      <c r="B246" s="40"/>
      <c r="C246" s="40"/>
      <c r="D246" s="40"/>
      <c r="E246" s="40"/>
      <c r="F246" s="40"/>
      <c r="G246" s="40"/>
      <c r="H246" s="40"/>
      <c r="I246" s="40"/>
      <c r="P246">
        <f t="shared" si="366"/>
        <v>0</v>
      </c>
      <c r="Q246">
        <f t="shared" si="367"/>
        <v>0</v>
      </c>
      <c r="S246" s="6">
        <f>IF(U246=Q243,D243,(IF(U246=Q244,D244,(IF(U246=Q245,D245,(IF(U246=Q246,D246,(IF(U246=Q247,D247,(IF(U246=Q248,D248)))))))))))</f>
        <v>0</v>
      </c>
      <c r="U246">
        <f t="shared" ref="U246" si="464">LARGE((Q243:Q248),1)</f>
        <v>0</v>
      </c>
      <c r="Y246" s="36">
        <f t="shared" si="392"/>
        <v>0</v>
      </c>
      <c r="Z246" s="19"/>
      <c r="AA246" s="19"/>
      <c r="AB246" s="19">
        <f t="shared" si="454"/>
        <v>0</v>
      </c>
      <c r="AC246" s="19"/>
      <c r="AE246" s="19"/>
      <c r="AF246" s="20">
        <f t="shared" si="455"/>
        <v>0.05</v>
      </c>
      <c r="AG246" s="19"/>
      <c r="AI246" s="19"/>
      <c r="AJ246" s="28">
        <f t="shared" si="456"/>
        <v>1.5</v>
      </c>
      <c r="AK246" s="19"/>
      <c r="AM246" s="19"/>
      <c r="AN246" s="19" t="str">
        <f t="shared" si="457"/>
        <v>No</v>
      </c>
      <c r="AR246" s="19" t="str">
        <f t="shared" si="421"/>
        <v>Not Applicable</v>
      </c>
      <c r="AU246">
        <f t="shared" si="458"/>
        <v>0</v>
      </c>
      <c r="BA246" s="40"/>
      <c r="BB246" s="40"/>
      <c r="BC246" s="40"/>
      <c r="BG246" s="26" t="str">
        <f>IF(AJ246&gt;4,"Re-check foundation size…",IF(AU246&lt;$U$2,"Pass!","Fail!"))</f>
        <v>Pass!</v>
      </c>
      <c r="BH246" s="49"/>
      <c r="BI246" s="51"/>
      <c r="BJ246" s="51"/>
      <c r="BK246" s="51"/>
      <c r="BL246" s="51"/>
      <c r="BM246" s="51"/>
    </row>
    <row r="247" spans="1:65" x14ac:dyDescent="0.25">
      <c r="A247" s="60"/>
      <c r="B247" s="40"/>
      <c r="C247" s="40"/>
      <c r="D247" s="40"/>
      <c r="E247" s="40"/>
      <c r="F247" s="40"/>
      <c r="G247" s="40"/>
      <c r="H247" s="40"/>
      <c r="I247" s="40"/>
      <c r="P247">
        <f t="shared" si="366"/>
        <v>0</v>
      </c>
      <c r="Q247">
        <f t="shared" si="367"/>
        <v>0</v>
      </c>
      <c r="S247" s="6"/>
      <c r="Y247" s="40"/>
      <c r="AJ247" s="40"/>
      <c r="AR247" s="40"/>
      <c r="BA247" s="40"/>
      <c r="BB247" s="40"/>
      <c r="BC247" s="40"/>
      <c r="BG247" s="40"/>
      <c r="BH247" s="49"/>
      <c r="BI247" s="51"/>
      <c r="BJ247" s="51"/>
      <c r="BK247" s="51"/>
      <c r="BL247" s="51"/>
      <c r="BM247" s="51"/>
    </row>
    <row r="248" spans="1:65" x14ac:dyDescent="0.25">
      <c r="A248" s="61"/>
      <c r="B248" s="40"/>
      <c r="C248" s="40"/>
      <c r="D248" s="40"/>
      <c r="E248" s="40"/>
      <c r="F248" s="40"/>
      <c r="G248" s="40"/>
      <c r="H248" s="40"/>
      <c r="I248" s="40"/>
      <c r="P248">
        <f t="shared" si="366"/>
        <v>0</v>
      </c>
      <c r="Q248">
        <f t="shared" si="367"/>
        <v>0</v>
      </c>
      <c r="S248" s="6"/>
      <c r="Y248" s="40"/>
      <c r="AJ248" s="40"/>
      <c r="AR248" s="40"/>
      <c r="BA248" s="40"/>
      <c r="BB248" s="40"/>
      <c r="BC248" s="40"/>
      <c r="BG248" s="40"/>
      <c r="BH248" s="49"/>
      <c r="BI248" s="51"/>
      <c r="BJ248" s="51"/>
      <c r="BK248" s="51"/>
      <c r="BL248" s="51"/>
      <c r="BM248" s="51"/>
    </row>
    <row r="249" spans="1:65" x14ac:dyDescent="0.25">
      <c r="A249" s="59" t="s">
        <v>137</v>
      </c>
      <c r="B249" s="40"/>
      <c r="C249" s="40"/>
      <c r="D249" s="40"/>
      <c r="E249" s="40"/>
      <c r="F249" s="40"/>
      <c r="G249" s="40"/>
      <c r="H249" s="40"/>
      <c r="I249" s="40"/>
      <c r="P249">
        <f t="shared" si="366"/>
        <v>0</v>
      </c>
      <c r="Q249">
        <f t="shared" si="367"/>
        <v>0</v>
      </c>
      <c r="Y249" s="40"/>
      <c r="AJ249" s="40"/>
      <c r="AR249" s="40"/>
      <c r="BA249" s="40"/>
      <c r="BB249" s="40"/>
      <c r="BC249" s="40"/>
      <c r="BG249" s="40"/>
      <c r="BH249" s="49"/>
      <c r="BI249" s="51"/>
      <c r="BJ249" s="51"/>
      <c r="BK249" s="51"/>
      <c r="BL249" s="51"/>
      <c r="BM249" s="51"/>
    </row>
    <row r="250" spans="1:65" x14ac:dyDescent="0.25">
      <c r="A250" s="60"/>
      <c r="B250" s="40"/>
      <c r="C250" s="40"/>
      <c r="D250" s="40"/>
      <c r="E250" s="40"/>
      <c r="F250" s="40"/>
      <c r="G250" s="40"/>
      <c r="H250" s="40"/>
      <c r="I250" s="40"/>
      <c r="P250">
        <f t="shared" si="366"/>
        <v>0</v>
      </c>
      <c r="Q250">
        <f t="shared" si="367"/>
        <v>0</v>
      </c>
      <c r="S250" s="6" t="e">
        <f>LARGE(D249:D254,1)</f>
        <v>#NUM!</v>
      </c>
      <c r="U250" t="e">
        <f>IF(S250=D249,(LARGE(P249:Q249,1)),(IF(S250=D250,(LARGE(P250:Q250,1)),(IF(S250=D251,(LARGE(P251:Q251,1)),(IF(S250=D252,(LARGE(P252:Q252,1)),(IF(S250=D253,(LARGE(P253:Q253,1)),(IF(S250=D254,(LARGE(P254:Q254,1)))))))))))))</f>
        <v>#NUM!</v>
      </c>
      <c r="Y250" s="36" t="e">
        <f t="shared" ref="Y250" si="465">SQRT((S250/$U$2)^2)</f>
        <v>#NUM!</v>
      </c>
      <c r="Z250" s="19"/>
      <c r="AA250" s="19"/>
      <c r="AB250" s="19" t="e">
        <f t="shared" ref="AB250:AB252" si="466">SQRT(Y250)</f>
        <v>#NUM!</v>
      </c>
      <c r="AC250" s="19"/>
      <c r="AE250" s="19"/>
      <c r="AF250" s="20" t="e">
        <f t="shared" ref="AF250:AF252" si="467">AB250+0.05</f>
        <v>#NUM!</v>
      </c>
      <c r="AG250" s="19"/>
      <c r="AI250" s="19"/>
      <c r="AJ250" s="28" t="e">
        <f t="shared" ref="AJ250:AJ252" si="468">IF(AF250&lt;=1.5,1.5,(IF(AF250&lt;=2,2,(IF(AF250&lt;=2.5,2.5,(IF(AF250&lt;=3,3,(IF(AF250&lt;=3.5,3.5,(IF(AF250&lt;=4,4,(IF(AF250&lt;=4.5,4.5,(IF(AF250&lt;=5,5,"Too f*cking big!")))))))))))))))</f>
        <v>#NUM!</v>
      </c>
      <c r="AK250" s="19"/>
      <c r="AM250" s="19"/>
      <c r="AN250" s="19" t="e">
        <f t="shared" ref="AN250:AN252" si="469">IF(ABS(U250)&gt;($U$3*AJ250),"Yes","No")</f>
        <v>#NUM!</v>
      </c>
      <c r="AR250" s="19" t="e">
        <f t="shared" si="421"/>
        <v>#NUM!</v>
      </c>
      <c r="AU250" t="e">
        <f t="shared" ref="AU250:AU252" si="470">IF(AR250="Not Applicable",S250/(AJ250^2),(S250/(AJ250^2))+AR250)</f>
        <v>#NUM!</v>
      </c>
      <c r="BA250" s="40"/>
      <c r="BB250" s="40"/>
      <c r="BC250" s="40"/>
      <c r="BG250" s="26" t="e">
        <f>IF(AJ250&gt;4,"Re-check foundation size…",IF(AU250&lt;$U$2,"Pass!","Fail!"))</f>
        <v>#NUM!</v>
      </c>
      <c r="BH250" s="49"/>
      <c r="BI250" s="51"/>
      <c r="BJ250" s="51"/>
      <c r="BK250" s="51"/>
      <c r="BL250" s="51"/>
      <c r="BM250" s="51"/>
    </row>
    <row r="251" spans="1:65" ht="15.75" x14ac:dyDescent="0.25">
      <c r="A251" s="60"/>
      <c r="B251" s="40"/>
      <c r="C251" s="40"/>
      <c r="D251" s="40"/>
      <c r="E251" s="40"/>
      <c r="F251" s="40"/>
      <c r="G251" s="40"/>
      <c r="H251" s="40"/>
      <c r="I251" s="40"/>
      <c r="P251">
        <f t="shared" si="366"/>
        <v>0</v>
      </c>
      <c r="Q251">
        <f t="shared" si="367"/>
        <v>0</v>
      </c>
      <c r="S251" s="6">
        <f>IF(U251=P249,D249,(IF(U251=P250,D250,(IF(U251=P251,D251,(IF(U251=P252,D252,(IF(U251=P253,D253,(IF(U251=P254,D254)))))))))))</f>
        <v>0</v>
      </c>
      <c r="U251">
        <f t="shared" ref="U251" si="471">LARGE((P249:P254),1)</f>
        <v>0</v>
      </c>
      <c r="Y251" s="36">
        <f t="shared" si="392"/>
        <v>0</v>
      </c>
      <c r="Z251" s="19"/>
      <c r="AA251" s="19"/>
      <c r="AB251" s="19">
        <f t="shared" si="466"/>
        <v>0</v>
      </c>
      <c r="AC251" s="19"/>
      <c r="AE251" s="19"/>
      <c r="AF251" s="20">
        <f t="shared" si="467"/>
        <v>0.05</v>
      </c>
      <c r="AG251" s="19"/>
      <c r="AI251" s="19"/>
      <c r="AJ251" s="28">
        <f t="shared" si="468"/>
        <v>1.5</v>
      </c>
      <c r="AK251" s="19"/>
      <c r="AM251" s="19"/>
      <c r="AN251" s="19" t="str">
        <f t="shared" si="469"/>
        <v>No</v>
      </c>
      <c r="AR251" s="19" t="str">
        <f t="shared" si="421"/>
        <v>Not Applicable</v>
      </c>
      <c r="AU251">
        <f t="shared" si="470"/>
        <v>0</v>
      </c>
      <c r="AY251" s="34">
        <f>B249</f>
        <v>0</v>
      </c>
      <c r="AZ251" s="35" t="s">
        <v>87</v>
      </c>
      <c r="BA251" s="56" t="str">
        <f t="shared" ref="BA251" si="472">IF(S251=0,"No data…",IF(ISNUMBER(AJ250)=FALSE,"Too big!",IF(ISNUMBER(AJ251)=FALSE,"Too big!",IF(ISNUMBER(AJ252)=FALSE,"Too big!",LARGE(AJ250:AJ252,1)))))</f>
        <v>No data…</v>
      </c>
      <c r="BB251" s="56" t="s">
        <v>85</v>
      </c>
      <c r="BC251" s="57" t="str">
        <f t="shared" ref="BC251" si="473">IF(U251=0,"No data…",IF(ISNUMBER(AJ250)=FALSE,"Too big!",IF(ISNUMBER(AJ251)=FALSE,"Too big!",IF(ISNUMBER(AJ252)=FALSE,"Too big!",LARGE(AJ250:AJ252,1)))))</f>
        <v>No data…</v>
      </c>
      <c r="BD251" s="35" t="s">
        <v>86</v>
      </c>
      <c r="BG251" s="26" t="str">
        <f>IF(AJ251&gt;4,"Re-check foundation size…",IF(AU251&lt;$U$2,"Pass!","Fail!"))</f>
        <v>Pass!</v>
      </c>
      <c r="BH251" s="49"/>
      <c r="BI251" s="51" t="str">
        <f t="shared" ref="BI251" si="474">IF(D249&lt;0,"Warning! Uplift.",(IF(D250&lt;0,"Warning! Uplift.",(IF(D251&lt;0,"Warning! Uplift.",(IF(D252&lt;0,"Warning! Uplift.",(IF(D253&lt;0,"Warning! Uplift.",(IF(D254&lt;0,"Warning! Uplift.","/")))))))))))</f>
        <v>/</v>
      </c>
      <c r="BJ251" s="51"/>
      <c r="BK251" s="51"/>
      <c r="BL251" s="51" t="e">
        <f t="shared" ref="BL251" si="475">IF(U250&gt;$BT$23,"Warning! High shear.",(IF(U251&gt;$BT$23,"Warning! High shear.",(IF(U252&gt;$BT$23,"Warning! High Shear.","/")))))</f>
        <v>#NUM!</v>
      </c>
      <c r="BM251" s="51"/>
    </row>
    <row r="252" spans="1:65" x14ac:dyDescent="0.25">
      <c r="A252" s="60"/>
      <c r="B252" s="40"/>
      <c r="C252" s="40"/>
      <c r="D252" s="40"/>
      <c r="E252" s="40"/>
      <c r="F252" s="40"/>
      <c r="G252" s="40"/>
      <c r="H252" s="40"/>
      <c r="I252" s="40"/>
      <c r="P252">
        <f t="shared" si="366"/>
        <v>0</v>
      </c>
      <c r="Q252">
        <f t="shared" si="367"/>
        <v>0</v>
      </c>
      <c r="S252" s="6">
        <f>IF(U252=Q249,D249,(IF(U252=Q250,D250,(IF(U252=Q251,D251,(IF(U252=Q252,D252,(IF(U252=Q253,D253,(IF(U252=Q254,D254)))))))))))</f>
        <v>0</v>
      </c>
      <c r="U252">
        <f t="shared" ref="U252" si="476">LARGE((Q249:Q254),1)</f>
        <v>0</v>
      </c>
      <c r="Y252" s="36">
        <f t="shared" si="392"/>
        <v>0</v>
      </c>
      <c r="Z252" s="19"/>
      <c r="AA252" s="19"/>
      <c r="AB252" s="19">
        <f t="shared" si="466"/>
        <v>0</v>
      </c>
      <c r="AC252" s="19"/>
      <c r="AE252" s="19"/>
      <c r="AF252" s="20">
        <f t="shared" si="467"/>
        <v>0.05</v>
      </c>
      <c r="AG252" s="19"/>
      <c r="AI252" s="19"/>
      <c r="AJ252" s="28">
        <f t="shared" si="468"/>
        <v>1.5</v>
      </c>
      <c r="AK252" s="19"/>
      <c r="AM252" s="19"/>
      <c r="AN252" s="19" t="str">
        <f t="shared" si="469"/>
        <v>No</v>
      </c>
      <c r="AR252" s="19" t="str">
        <f t="shared" si="421"/>
        <v>Not Applicable</v>
      </c>
      <c r="AU252">
        <f t="shared" si="470"/>
        <v>0</v>
      </c>
      <c r="BA252" s="40"/>
      <c r="BB252" s="40"/>
      <c r="BC252" s="40"/>
      <c r="BG252" s="26" t="str">
        <f>IF(AJ252&gt;4,"Re-check foundation size…",IF(AU252&lt;$U$2,"Pass!","Fail!"))</f>
        <v>Pass!</v>
      </c>
      <c r="BH252" s="49"/>
      <c r="BI252" s="51"/>
      <c r="BJ252" s="51"/>
      <c r="BK252" s="51"/>
      <c r="BL252" s="51"/>
      <c r="BM252" s="51"/>
    </row>
    <row r="253" spans="1:65" x14ac:dyDescent="0.25">
      <c r="A253" s="60"/>
      <c r="B253" s="40"/>
      <c r="C253" s="40"/>
      <c r="D253" s="40"/>
      <c r="E253" s="40"/>
      <c r="F253" s="40"/>
      <c r="G253" s="40"/>
      <c r="H253" s="40"/>
      <c r="I253" s="40"/>
      <c r="P253">
        <f t="shared" si="366"/>
        <v>0</v>
      </c>
      <c r="Q253">
        <f t="shared" si="367"/>
        <v>0</v>
      </c>
      <c r="S253" s="6"/>
      <c r="Y253" s="40"/>
      <c r="AJ253" s="40"/>
      <c r="AR253" s="40"/>
      <c r="BA253" s="40"/>
      <c r="BB253" s="40"/>
      <c r="BC253" s="40"/>
      <c r="BG253" s="40"/>
      <c r="BH253" s="49"/>
      <c r="BI253" s="51"/>
      <c r="BJ253" s="51"/>
      <c r="BK253" s="51"/>
      <c r="BL253" s="51"/>
      <c r="BM253" s="51"/>
    </row>
    <row r="254" spans="1:65" x14ac:dyDescent="0.25">
      <c r="A254" s="61"/>
      <c r="B254" s="40"/>
      <c r="C254" s="40"/>
      <c r="D254" s="40"/>
      <c r="E254" s="40"/>
      <c r="F254" s="40"/>
      <c r="G254" s="40"/>
      <c r="H254" s="40"/>
      <c r="I254" s="40"/>
      <c r="P254">
        <f t="shared" si="366"/>
        <v>0</v>
      </c>
      <c r="Q254">
        <f t="shared" si="367"/>
        <v>0</v>
      </c>
      <c r="S254" s="6"/>
      <c r="Y254" s="40"/>
      <c r="AJ254" s="40"/>
      <c r="AR254" s="40"/>
      <c r="BA254" s="40"/>
      <c r="BB254" s="40"/>
      <c r="BC254" s="40"/>
      <c r="BG254" s="40"/>
      <c r="BH254" s="49"/>
      <c r="BI254" s="51"/>
      <c r="BJ254" s="51"/>
      <c r="BK254" s="51"/>
      <c r="BL254" s="51"/>
      <c r="BM254" s="51"/>
    </row>
    <row r="255" spans="1:65" x14ac:dyDescent="0.25">
      <c r="A255" s="59" t="s">
        <v>138</v>
      </c>
      <c r="B255" s="40"/>
      <c r="C255" s="40"/>
      <c r="D255" s="40"/>
      <c r="E255" s="40"/>
      <c r="F255" s="40"/>
      <c r="G255" s="40"/>
      <c r="H255" s="40"/>
      <c r="I255" s="40"/>
      <c r="P255">
        <f t="shared" si="366"/>
        <v>0</v>
      </c>
      <c r="Q255">
        <f t="shared" si="367"/>
        <v>0</v>
      </c>
      <c r="S255" s="6"/>
      <c r="Y255" s="40"/>
      <c r="AJ255" s="40"/>
      <c r="AR255" s="40"/>
      <c r="BA255" s="40"/>
      <c r="BB255" s="40"/>
      <c r="BC255" s="40"/>
      <c r="BG255" s="40"/>
      <c r="BH255" s="49"/>
      <c r="BI255" s="51"/>
      <c r="BJ255" s="51"/>
      <c r="BK255" s="51"/>
      <c r="BL255" s="51"/>
      <c r="BM255" s="51"/>
    </row>
    <row r="256" spans="1:65" x14ac:dyDescent="0.25">
      <c r="A256" s="60"/>
      <c r="B256" s="40"/>
      <c r="C256" s="40"/>
      <c r="D256" s="40"/>
      <c r="E256" s="40"/>
      <c r="F256" s="40"/>
      <c r="G256" s="40"/>
      <c r="H256" s="40"/>
      <c r="I256" s="40"/>
      <c r="P256">
        <f t="shared" si="366"/>
        <v>0</v>
      </c>
      <c r="Q256">
        <f t="shared" si="367"/>
        <v>0</v>
      </c>
      <c r="S256" s="6" t="e">
        <f>LARGE(D255:D260,1)</f>
        <v>#NUM!</v>
      </c>
      <c r="U256" t="e">
        <f>IF(S256=D255,(LARGE(P255:Q255,1)),(IF(S256=D256,(LARGE(P256:Q256,1)),(IF(S256=D257,(LARGE(P257:Q257,1)),(IF(S256=D258,(LARGE(P258:Q258,1)),(IF(S256=D259,(LARGE(P259:Q259,1)),(IF(S256=D260,(LARGE(P260:Q260,1)))))))))))))</f>
        <v>#NUM!</v>
      </c>
      <c r="Y256" s="36" t="e">
        <f t="shared" ref="Y256" si="477">SQRT((S256/$U$2)^2)</f>
        <v>#NUM!</v>
      </c>
      <c r="Z256" s="19"/>
      <c r="AA256" s="19"/>
      <c r="AB256" s="19" t="e">
        <f t="shared" ref="AB256:AB258" si="478">SQRT(Y256)</f>
        <v>#NUM!</v>
      </c>
      <c r="AC256" s="19"/>
      <c r="AE256" s="19"/>
      <c r="AF256" s="20" t="e">
        <f t="shared" ref="AF256:AF258" si="479">AB256+0.05</f>
        <v>#NUM!</v>
      </c>
      <c r="AG256" s="19"/>
      <c r="AI256" s="19"/>
      <c r="AJ256" s="28" t="e">
        <f t="shared" ref="AJ256:AJ258" si="480">IF(AF256&lt;=1.5,1.5,(IF(AF256&lt;=2,2,(IF(AF256&lt;=2.5,2.5,(IF(AF256&lt;=3,3,(IF(AF256&lt;=3.5,3.5,(IF(AF256&lt;=4,4,(IF(AF256&lt;=4.5,4.5,(IF(AF256&lt;=5,5,"Too f*cking big!")))))))))))))))</f>
        <v>#NUM!</v>
      </c>
      <c r="AK256" s="19"/>
      <c r="AM256" s="19"/>
      <c r="AN256" s="19" t="e">
        <f t="shared" ref="AN256:AN258" si="481">IF(ABS(U256)&gt;($U$3*AJ256),"Yes","No")</f>
        <v>#NUM!</v>
      </c>
      <c r="AR256" s="19" t="e">
        <f t="shared" si="421"/>
        <v>#NUM!</v>
      </c>
      <c r="AU256" t="e">
        <f t="shared" ref="AU256:AU258" si="482">IF(AR256="Not Applicable",S256/(AJ256^2),(S256/(AJ256^2))+AR256)</f>
        <v>#NUM!</v>
      </c>
      <c r="BA256" s="40"/>
      <c r="BB256" s="40"/>
      <c r="BC256" s="40"/>
      <c r="BG256" s="26" t="e">
        <f>IF(AJ256&gt;4,"Re-check foundation size…",IF(AU256&lt;$U$2,"Pass!","Fail!"))</f>
        <v>#NUM!</v>
      </c>
      <c r="BH256" s="49"/>
      <c r="BI256" s="51"/>
      <c r="BJ256" s="51"/>
      <c r="BK256" s="51"/>
      <c r="BL256" s="51"/>
      <c r="BM256" s="51"/>
    </row>
    <row r="257" spans="1:65" ht="15.75" x14ac:dyDescent="0.25">
      <c r="A257" s="60"/>
      <c r="B257" s="40"/>
      <c r="C257" s="40"/>
      <c r="D257" s="40"/>
      <c r="E257" s="40"/>
      <c r="F257" s="40"/>
      <c r="G257" s="40"/>
      <c r="H257" s="40"/>
      <c r="I257" s="40"/>
      <c r="P257">
        <f t="shared" si="366"/>
        <v>0</v>
      </c>
      <c r="Q257">
        <f t="shared" si="367"/>
        <v>0</v>
      </c>
      <c r="S257" s="6">
        <f>IF(U257=P255,D255,(IF(U257=P256,D256,(IF(U257=P257,D257,(IF(U257=P258,D258,(IF(U257=P259,D259,(IF(U257=P260,D260)))))))))))</f>
        <v>0</v>
      </c>
      <c r="U257">
        <f t="shared" ref="U257" si="483">LARGE((P255:P260),1)</f>
        <v>0</v>
      </c>
      <c r="Y257" s="36">
        <f t="shared" si="392"/>
        <v>0</v>
      </c>
      <c r="Z257" s="19"/>
      <c r="AA257" s="19"/>
      <c r="AB257" s="19">
        <f t="shared" si="478"/>
        <v>0</v>
      </c>
      <c r="AC257" s="19"/>
      <c r="AE257" s="19"/>
      <c r="AF257" s="20">
        <f t="shared" si="479"/>
        <v>0.05</v>
      </c>
      <c r="AG257" s="19"/>
      <c r="AI257" s="19"/>
      <c r="AJ257" s="28">
        <f t="shared" si="480"/>
        <v>1.5</v>
      </c>
      <c r="AK257" s="19"/>
      <c r="AM257" s="19"/>
      <c r="AN257" s="19" t="str">
        <f t="shared" si="481"/>
        <v>No</v>
      </c>
      <c r="AR257" s="19" t="str">
        <f t="shared" si="421"/>
        <v>Not Applicable</v>
      </c>
      <c r="AU257">
        <f t="shared" si="482"/>
        <v>0</v>
      </c>
      <c r="AY257" s="34">
        <f>B255</f>
        <v>0</v>
      </c>
      <c r="AZ257" s="35" t="s">
        <v>87</v>
      </c>
      <c r="BA257" s="56" t="str">
        <f t="shared" ref="BA257" si="484">IF(S257=0,"No data…",IF(ISNUMBER(AJ256)=FALSE,"Too big!",IF(ISNUMBER(AJ257)=FALSE,"Too big!",IF(ISNUMBER(AJ258)=FALSE,"Too big!",LARGE(AJ256:AJ258,1)))))</f>
        <v>No data…</v>
      </c>
      <c r="BB257" s="56" t="s">
        <v>85</v>
      </c>
      <c r="BC257" s="57" t="str">
        <f t="shared" ref="BC257" si="485">IF(U257=0,"No data…",IF(ISNUMBER(AJ256)=FALSE,"Too big!",IF(ISNUMBER(AJ257)=FALSE,"Too big!",IF(ISNUMBER(AJ258)=FALSE,"Too big!",LARGE(AJ256:AJ258,1)))))</f>
        <v>No data…</v>
      </c>
      <c r="BD257" s="35" t="s">
        <v>86</v>
      </c>
      <c r="BG257" s="26" t="str">
        <f>IF(AJ257&gt;4,"Re-check foundation size…",IF(AU257&lt;$U$2,"Pass!","Fail!"))</f>
        <v>Pass!</v>
      </c>
      <c r="BH257" s="49"/>
      <c r="BI257" s="51" t="str">
        <f t="shared" ref="BI257" si="486">IF(D255&lt;0,"Warning! Uplift.",(IF(D256&lt;0,"Warning! Uplift.",(IF(D257&lt;0,"Warning! Uplift.",(IF(D258&lt;0,"Warning! Uplift.",(IF(D259&lt;0,"Warning! Uplift.",(IF(D260&lt;0,"Warning! Uplift.","/")))))))))))</f>
        <v>/</v>
      </c>
      <c r="BJ257" s="51"/>
      <c r="BK257" s="51"/>
      <c r="BL257" s="51" t="e">
        <f t="shared" ref="BL257" si="487">IF(U256&gt;$BT$23,"Warning! High shear.",(IF(U257&gt;$BT$23,"Warning! High shear.",(IF(U258&gt;$BT$23,"Warning! High Shear.","/")))))</f>
        <v>#NUM!</v>
      </c>
      <c r="BM257" s="51"/>
    </row>
    <row r="258" spans="1:65" x14ac:dyDescent="0.25">
      <c r="A258" s="60"/>
      <c r="B258" s="40"/>
      <c r="C258" s="40"/>
      <c r="D258" s="40"/>
      <c r="E258" s="40"/>
      <c r="F258" s="40"/>
      <c r="G258" s="40"/>
      <c r="H258" s="40"/>
      <c r="I258" s="40"/>
      <c r="P258">
        <f t="shared" si="366"/>
        <v>0</v>
      </c>
      <c r="Q258">
        <f t="shared" si="367"/>
        <v>0</v>
      </c>
      <c r="S258" s="6">
        <f>IF(U258=Q255,D255,(IF(U258=Q256,D256,(IF(U258=Q257,D257,(IF(U258=Q258,D258,(IF(U258=Q259,D259,(IF(U258=Q260,D260)))))))))))</f>
        <v>0</v>
      </c>
      <c r="U258">
        <f t="shared" ref="U258" si="488">LARGE((Q255:Q260),1)</f>
        <v>0</v>
      </c>
      <c r="Y258" s="36">
        <f t="shared" si="392"/>
        <v>0</v>
      </c>
      <c r="Z258" s="19"/>
      <c r="AA258" s="19"/>
      <c r="AB258" s="19">
        <f t="shared" si="478"/>
        <v>0</v>
      </c>
      <c r="AC258" s="19"/>
      <c r="AE258" s="19"/>
      <c r="AF258" s="20">
        <f t="shared" si="479"/>
        <v>0.05</v>
      </c>
      <c r="AG258" s="19"/>
      <c r="AI258" s="19"/>
      <c r="AJ258" s="28">
        <f t="shared" si="480"/>
        <v>1.5</v>
      </c>
      <c r="AK258" s="19"/>
      <c r="AM258" s="19"/>
      <c r="AN258" s="19" t="str">
        <f t="shared" si="481"/>
        <v>No</v>
      </c>
      <c r="AR258" s="19" t="str">
        <f t="shared" si="421"/>
        <v>Not Applicable</v>
      </c>
      <c r="AU258">
        <f t="shared" si="482"/>
        <v>0</v>
      </c>
      <c r="BA258" s="40"/>
      <c r="BB258" s="40"/>
      <c r="BC258" s="40"/>
      <c r="BG258" s="26" t="str">
        <f>IF(AJ258&gt;4,"Re-check foundation size…",IF(AU258&lt;$U$2,"Pass!","Fail!"))</f>
        <v>Pass!</v>
      </c>
      <c r="BH258" s="49"/>
      <c r="BI258" s="51"/>
      <c r="BJ258" s="51"/>
      <c r="BK258" s="51"/>
      <c r="BL258" s="51"/>
      <c r="BM258" s="51"/>
    </row>
    <row r="259" spans="1:65" x14ac:dyDescent="0.25">
      <c r="A259" s="60"/>
      <c r="B259" s="40"/>
      <c r="C259" s="40"/>
      <c r="D259" s="40"/>
      <c r="E259" s="40"/>
      <c r="F259" s="40"/>
      <c r="G259" s="40"/>
      <c r="H259" s="40"/>
      <c r="I259" s="40"/>
      <c r="P259">
        <f t="shared" si="366"/>
        <v>0</v>
      </c>
      <c r="Q259">
        <f t="shared" si="367"/>
        <v>0</v>
      </c>
      <c r="S259" s="6"/>
      <c r="Y259" s="40"/>
      <c r="AJ259" s="40"/>
      <c r="AR259" s="40"/>
      <c r="BA259" s="40"/>
      <c r="BB259" s="40"/>
      <c r="BC259" s="40"/>
      <c r="BG259" s="40"/>
      <c r="BH259" s="49"/>
      <c r="BI259" s="51"/>
      <c r="BJ259" s="51"/>
      <c r="BK259" s="51"/>
      <c r="BL259" s="51"/>
      <c r="BM259" s="51"/>
    </row>
    <row r="260" spans="1:65" x14ac:dyDescent="0.25">
      <c r="A260" s="61"/>
      <c r="B260" s="40"/>
      <c r="C260" s="40"/>
      <c r="D260" s="40"/>
      <c r="E260" s="40"/>
      <c r="F260" s="40"/>
      <c r="G260" s="40"/>
      <c r="H260" s="40"/>
      <c r="I260" s="40"/>
      <c r="P260">
        <f t="shared" si="366"/>
        <v>0</v>
      </c>
      <c r="Q260">
        <f t="shared" si="367"/>
        <v>0</v>
      </c>
      <c r="S260" s="6"/>
      <c r="Y260" s="40"/>
      <c r="AJ260" s="40"/>
      <c r="AR260" s="40"/>
      <c r="BA260" s="40"/>
      <c r="BB260" s="40"/>
      <c r="BC260" s="40"/>
      <c r="BG260" s="40"/>
      <c r="BH260" s="49"/>
      <c r="BI260" s="51"/>
      <c r="BJ260" s="51"/>
      <c r="BK260" s="51"/>
      <c r="BL260" s="51"/>
      <c r="BM260" s="51"/>
    </row>
    <row r="261" spans="1:65" x14ac:dyDescent="0.25">
      <c r="A261" s="59" t="s">
        <v>139</v>
      </c>
      <c r="B261" s="40"/>
      <c r="C261" s="40"/>
      <c r="D261" s="40"/>
      <c r="E261" s="40"/>
      <c r="F261" s="40"/>
      <c r="G261" s="40"/>
      <c r="H261" s="40"/>
      <c r="I261" s="40"/>
      <c r="P261">
        <f t="shared" si="366"/>
        <v>0</v>
      </c>
      <c r="Q261">
        <f t="shared" si="367"/>
        <v>0</v>
      </c>
      <c r="S261" s="6"/>
      <c r="Y261" s="40"/>
      <c r="AJ261" s="40"/>
      <c r="AR261" s="40"/>
      <c r="BA261" s="40"/>
      <c r="BB261" s="40"/>
      <c r="BC261" s="40"/>
      <c r="BG261" s="40"/>
      <c r="BH261" s="49"/>
      <c r="BI261" s="51"/>
      <c r="BJ261" s="51"/>
      <c r="BK261" s="51"/>
      <c r="BL261" s="51"/>
      <c r="BM261" s="51"/>
    </row>
    <row r="262" spans="1:65" x14ac:dyDescent="0.25">
      <c r="A262" s="60"/>
      <c r="B262" s="40"/>
      <c r="C262" s="40"/>
      <c r="D262" s="40"/>
      <c r="E262" s="40"/>
      <c r="F262" s="40"/>
      <c r="G262" s="40"/>
      <c r="H262" s="40"/>
      <c r="I262" s="40"/>
      <c r="P262">
        <f t="shared" si="366"/>
        <v>0</v>
      </c>
      <c r="Q262">
        <f t="shared" si="367"/>
        <v>0</v>
      </c>
      <c r="S262" s="6" t="e">
        <f>LARGE(D261:D266,1)</f>
        <v>#NUM!</v>
      </c>
      <c r="U262" t="e">
        <f>IF(S262=D261,(LARGE(P261:Q261,1)),(IF(S262=D262,(LARGE(P262:Q262,1)),(IF(S262=D263,(LARGE(P263:Q263,1)),(IF(S262=D264,(LARGE(P264:Q264,1)),(IF(S262=D265,(LARGE(P265:Q265,1)),(IF(S262=D266,(LARGE(P266:Q266,1)))))))))))))</f>
        <v>#NUM!</v>
      </c>
      <c r="Y262" s="36" t="e">
        <f t="shared" ref="Y262" si="489">SQRT((S262/$U$2)^2)</f>
        <v>#NUM!</v>
      </c>
      <c r="Z262" s="19"/>
      <c r="AA262" s="19"/>
      <c r="AB262" s="19" t="e">
        <f t="shared" ref="AB262:AB264" si="490">SQRT(Y262)</f>
        <v>#NUM!</v>
      </c>
      <c r="AC262" s="19"/>
      <c r="AE262" s="19"/>
      <c r="AF262" s="20" t="e">
        <f t="shared" ref="AF262:AF264" si="491">AB262+0.05</f>
        <v>#NUM!</v>
      </c>
      <c r="AG262" s="19"/>
      <c r="AI262" s="19"/>
      <c r="AJ262" s="28" t="e">
        <f t="shared" ref="AJ262:AJ264" si="492">IF(AF262&lt;=1.5,1.5,(IF(AF262&lt;=2,2,(IF(AF262&lt;=2.5,2.5,(IF(AF262&lt;=3,3,(IF(AF262&lt;=3.5,3.5,(IF(AF262&lt;=4,4,(IF(AF262&lt;=4.5,4.5,(IF(AF262&lt;=5,5,"Too f*cking big!")))))))))))))))</f>
        <v>#NUM!</v>
      </c>
      <c r="AK262" s="19"/>
      <c r="AM262" s="19"/>
      <c r="AN262" s="19" t="e">
        <f t="shared" ref="AN262:AN264" si="493">IF(ABS(U262)&gt;($U$3*AJ262),"Yes","No")</f>
        <v>#NUM!</v>
      </c>
      <c r="AR262" s="19" t="e">
        <f t="shared" si="421"/>
        <v>#NUM!</v>
      </c>
      <c r="AU262" t="e">
        <f t="shared" ref="AU262:AU264" si="494">IF(AR262="Not Applicable",S262/(AJ262^2),(S262/(AJ262^2))+AR262)</f>
        <v>#NUM!</v>
      </c>
      <c r="BA262" s="40"/>
      <c r="BB262" s="40"/>
      <c r="BC262" s="40"/>
      <c r="BG262" s="26" t="e">
        <f>IF(AJ262&gt;4,"Re-check foundation size…",IF(AU262&lt;$U$2,"Pass!","Fail!"))</f>
        <v>#NUM!</v>
      </c>
      <c r="BH262" s="49"/>
      <c r="BI262" s="51"/>
      <c r="BJ262" s="51"/>
      <c r="BK262" s="51"/>
      <c r="BL262" s="51"/>
      <c r="BM262" s="51"/>
    </row>
    <row r="263" spans="1:65" ht="15.75" x14ac:dyDescent="0.25">
      <c r="A263" s="60"/>
      <c r="B263" s="40"/>
      <c r="C263" s="40"/>
      <c r="D263" s="40"/>
      <c r="E263" s="40"/>
      <c r="F263" s="40"/>
      <c r="G263" s="40"/>
      <c r="H263" s="40"/>
      <c r="I263" s="40"/>
      <c r="P263">
        <f t="shared" si="366"/>
        <v>0</v>
      </c>
      <c r="Q263">
        <f t="shared" si="367"/>
        <v>0</v>
      </c>
      <c r="S263" s="6">
        <f>IF(U263=P261,D261,(IF(U263=P262,D262,(IF(U263=P263,D263,(IF(U263=P264,D264,(IF(U263=P265,D265,(IF(U263=P266,D266)))))))))))</f>
        <v>0</v>
      </c>
      <c r="U263">
        <f t="shared" ref="U263" si="495">LARGE((P261:P266),1)</f>
        <v>0</v>
      </c>
      <c r="Y263" s="36">
        <f t="shared" si="392"/>
        <v>0</v>
      </c>
      <c r="Z263" s="19"/>
      <c r="AA263" s="19"/>
      <c r="AB263" s="19">
        <f t="shared" si="490"/>
        <v>0</v>
      </c>
      <c r="AC263" s="19"/>
      <c r="AE263" s="19"/>
      <c r="AF263" s="20">
        <f t="shared" si="491"/>
        <v>0.05</v>
      </c>
      <c r="AG263" s="19"/>
      <c r="AI263" s="19"/>
      <c r="AJ263" s="28">
        <f t="shared" si="492"/>
        <v>1.5</v>
      </c>
      <c r="AK263" s="19"/>
      <c r="AM263" s="19"/>
      <c r="AN263" s="19" t="str">
        <f t="shared" si="493"/>
        <v>No</v>
      </c>
      <c r="AR263" s="19" t="str">
        <f t="shared" si="421"/>
        <v>Not Applicable</v>
      </c>
      <c r="AU263">
        <f t="shared" si="494"/>
        <v>0</v>
      </c>
      <c r="AY263" s="34">
        <f>B261</f>
        <v>0</v>
      </c>
      <c r="AZ263" s="35" t="s">
        <v>87</v>
      </c>
      <c r="BA263" s="56" t="str">
        <f t="shared" ref="BA263" si="496">IF(S263=0,"No data…",IF(ISNUMBER(AJ262)=FALSE,"Too big!",IF(ISNUMBER(AJ263)=FALSE,"Too big!",IF(ISNUMBER(AJ264)=FALSE,"Too big!",LARGE(AJ262:AJ264,1)))))</f>
        <v>No data…</v>
      </c>
      <c r="BB263" s="56" t="s">
        <v>85</v>
      </c>
      <c r="BC263" s="57" t="str">
        <f t="shared" ref="BC263" si="497">IF(U263=0,"No data…",IF(ISNUMBER(AJ262)=FALSE,"Too big!",IF(ISNUMBER(AJ263)=FALSE,"Too big!",IF(ISNUMBER(AJ264)=FALSE,"Too big!",LARGE(AJ262:AJ264,1)))))</f>
        <v>No data…</v>
      </c>
      <c r="BD263" s="35" t="s">
        <v>86</v>
      </c>
      <c r="BG263" s="26" t="str">
        <f>IF(AJ263&gt;4,"Re-check foundation size…",IF(AU263&lt;$U$2,"Pass!","Fail!"))</f>
        <v>Pass!</v>
      </c>
      <c r="BH263" s="49"/>
      <c r="BI263" s="51" t="str">
        <f t="shared" ref="BI263" si="498">IF(D261&lt;0,"Warning! Uplift.",(IF(D262&lt;0,"Warning! Uplift.",(IF(D263&lt;0,"Warning! Uplift.",(IF(D264&lt;0,"Warning! Uplift.",(IF(D265&lt;0,"Warning! Uplift.",(IF(D266&lt;0,"Warning! Uplift.","/")))))))))))</f>
        <v>/</v>
      </c>
      <c r="BJ263" s="51"/>
      <c r="BK263" s="51"/>
      <c r="BL263" s="51" t="e">
        <f t="shared" ref="BL263" si="499">IF(U262&gt;$BT$23,"Warning! High shear.",(IF(U263&gt;$BT$23,"Warning! High shear.",(IF(U264&gt;$BT$23,"Warning! High Shear.","/")))))</f>
        <v>#NUM!</v>
      </c>
      <c r="BM263" s="51"/>
    </row>
    <row r="264" spans="1:65" x14ac:dyDescent="0.25">
      <c r="A264" s="60"/>
      <c r="B264" s="40"/>
      <c r="C264" s="40"/>
      <c r="D264" s="40"/>
      <c r="E264" s="40"/>
      <c r="F264" s="40"/>
      <c r="G264" s="40"/>
      <c r="H264" s="40"/>
      <c r="I264" s="40"/>
      <c r="P264">
        <f t="shared" si="366"/>
        <v>0</v>
      </c>
      <c r="Q264">
        <f t="shared" si="367"/>
        <v>0</v>
      </c>
      <c r="S264" s="6">
        <f>IF(U264=Q261,D261,(IF(U264=Q262,D262,(IF(U264=Q263,D263,(IF(U264=Q264,D264,(IF(U264=Q265,D265,(IF(U264=Q266,D266)))))))))))</f>
        <v>0</v>
      </c>
      <c r="U264">
        <f t="shared" ref="U264" si="500">LARGE((Q261:Q266),1)</f>
        <v>0</v>
      </c>
      <c r="Y264" s="36">
        <f t="shared" si="392"/>
        <v>0</v>
      </c>
      <c r="Z264" s="19"/>
      <c r="AA264" s="19"/>
      <c r="AB264" s="19">
        <f t="shared" si="490"/>
        <v>0</v>
      </c>
      <c r="AC264" s="19"/>
      <c r="AE264" s="19"/>
      <c r="AF264" s="20">
        <f t="shared" si="491"/>
        <v>0.05</v>
      </c>
      <c r="AG264" s="19"/>
      <c r="AI264" s="19"/>
      <c r="AJ264" s="28">
        <f t="shared" si="492"/>
        <v>1.5</v>
      </c>
      <c r="AK264" s="19"/>
      <c r="AM264" s="19"/>
      <c r="AN264" s="19" t="str">
        <f t="shared" si="493"/>
        <v>No</v>
      </c>
      <c r="AR264" s="19" t="str">
        <f t="shared" si="421"/>
        <v>Not Applicable</v>
      </c>
      <c r="AU264">
        <f t="shared" si="494"/>
        <v>0</v>
      </c>
      <c r="BA264" s="40"/>
      <c r="BB264" s="40"/>
      <c r="BC264" s="40"/>
      <c r="BG264" s="26" t="str">
        <f>IF(AJ264&gt;4,"Re-check foundation size…",IF(AU264&lt;$U$2,"Pass!","Fail!"))</f>
        <v>Pass!</v>
      </c>
      <c r="BH264" s="49"/>
      <c r="BI264" s="51"/>
      <c r="BJ264" s="51"/>
      <c r="BK264" s="51"/>
      <c r="BL264" s="51"/>
      <c r="BM264" s="51"/>
    </row>
    <row r="265" spans="1:65" x14ac:dyDescent="0.25">
      <c r="A265" s="60"/>
      <c r="B265" s="40"/>
      <c r="C265" s="40"/>
      <c r="D265" s="40"/>
      <c r="E265" s="40"/>
      <c r="F265" s="40"/>
      <c r="G265" s="40"/>
      <c r="H265" s="40"/>
      <c r="I265" s="40"/>
      <c r="P265">
        <f t="shared" ref="P265:P296" si="501">ABS(E265)</f>
        <v>0</v>
      </c>
      <c r="Q265">
        <f t="shared" ref="Q265:Q296" si="502">ABS(F265)</f>
        <v>0</v>
      </c>
      <c r="S265" s="6"/>
      <c r="Y265" s="40"/>
      <c r="AJ265" s="40"/>
      <c r="AR265" s="40"/>
      <c r="BA265" s="40"/>
      <c r="BB265" s="40"/>
      <c r="BC265" s="40"/>
      <c r="BG265" s="40"/>
      <c r="BH265" s="49"/>
      <c r="BI265" s="51"/>
      <c r="BJ265" s="51"/>
      <c r="BK265" s="51"/>
      <c r="BL265" s="51"/>
      <c r="BM265" s="51"/>
    </row>
    <row r="266" spans="1:65" x14ac:dyDescent="0.25">
      <c r="A266" s="61"/>
      <c r="B266" s="40"/>
      <c r="C266" s="40"/>
      <c r="D266" s="40"/>
      <c r="E266" s="40"/>
      <c r="F266" s="40"/>
      <c r="G266" s="40"/>
      <c r="H266" s="40"/>
      <c r="I266" s="40"/>
      <c r="P266">
        <f t="shared" si="501"/>
        <v>0</v>
      </c>
      <c r="Q266">
        <f t="shared" si="502"/>
        <v>0</v>
      </c>
      <c r="S266" s="6"/>
      <c r="Y266" s="40"/>
      <c r="AJ266" s="40"/>
      <c r="AR266" s="40"/>
      <c r="BA266" s="40"/>
      <c r="BB266" s="40"/>
      <c r="BC266" s="40"/>
      <c r="BG266" s="40"/>
      <c r="BH266" s="49"/>
      <c r="BI266" s="51"/>
      <c r="BJ266" s="51"/>
      <c r="BK266" s="51"/>
      <c r="BL266" s="51"/>
      <c r="BM266" s="51"/>
    </row>
    <row r="267" spans="1:65" x14ac:dyDescent="0.25">
      <c r="A267" s="59" t="s">
        <v>140</v>
      </c>
      <c r="B267" s="40"/>
      <c r="C267" s="40"/>
      <c r="D267" s="40"/>
      <c r="E267" s="40"/>
      <c r="F267" s="40"/>
      <c r="G267" s="40"/>
      <c r="H267" s="40"/>
      <c r="I267" s="40"/>
      <c r="P267">
        <f t="shared" si="501"/>
        <v>0</v>
      </c>
      <c r="Q267">
        <f t="shared" si="502"/>
        <v>0</v>
      </c>
      <c r="S267" s="6"/>
      <c r="Y267" s="40"/>
      <c r="AJ267" s="40"/>
      <c r="AR267" s="40"/>
      <c r="BA267" s="40"/>
      <c r="BB267" s="40"/>
      <c r="BC267" s="40"/>
      <c r="BG267" s="40"/>
      <c r="BH267" s="49"/>
      <c r="BI267" s="51"/>
      <c r="BJ267" s="51"/>
      <c r="BK267" s="51"/>
      <c r="BL267" s="51"/>
      <c r="BM267" s="51"/>
    </row>
    <row r="268" spans="1:65" x14ac:dyDescent="0.25">
      <c r="A268" s="60"/>
      <c r="B268" s="40"/>
      <c r="C268" s="40"/>
      <c r="D268" s="40"/>
      <c r="E268" s="40"/>
      <c r="F268" s="40"/>
      <c r="G268" s="40"/>
      <c r="H268" s="40"/>
      <c r="I268" s="40"/>
      <c r="P268">
        <f t="shared" si="501"/>
        <v>0</v>
      </c>
      <c r="Q268">
        <f t="shared" si="502"/>
        <v>0</v>
      </c>
      <c r="S268" s="6" t="e">
        <f>LARGE(D267:D272,1)</f>
        <v>#NUM!</v>
      </c>
      <c r="U268" t="e">
        <f>IF(S268=D267,(LARGE(P267:Q267,1)),(IF(S268=D268,(LARGE(P268:Q268,1)),(IF(S268=D269,(LARGE(P269:Q269,1)),(IF(S268=D270,(LARGE(P270:Q270,1)),(IF(S268=D271,(LARGE(P271:Q271,1)),(IF(S268=D272,(LARGE(P272:Q272,1)))))))))))))</f>
        <v>#NUM!</v>
      </c>
      <c r="Y268" s="36" t="e">
        <f t="shared" ref="Y268" si="503">SQRT((S268/$U$2)^2)</f>
        <v>#NUM!</v>
      </c>
      <c r="Z268" s="19"/>
      <c r="AA268" s="19"/>
      <c r="AB268" s="19" t="e">
        <f t="shared" ref="AB268:AB270" si="504">SQRT(Y268)</f>
        <v>#NUM!</v>
      </c>
      <c r="AC268" s="19"/>
      <c r="AE268" s="19"/>
      <c r="AF268" s="20" t="e">
        <f t="shared" ref="AF268:AF270" si="505">AB268+0.05</f>
        <v>#NUM!</v>
      </c>
      <c r="AG268" s="19"/>
      <c r="AI268" s="19"/>
      <c r="AJ268" s="28" t="e">
        <f t="shared" ref="AJ268:AJ270" si="506">IF(AF268&lt;=1.5,1.5,(IF(AF268&lt;=2,2,(IF(AF268&lt;=2.5,2.5,(IF(AF268&lt;=3,3,(IF(AF268&lt;=3.5,3.5,(IF(AF268&lt;=4,4,(IF(AF268&lt;=4.5,4.5,(IF(AF268&lt;=5,5,"Too f*cking big!")))))))))))))))</f>
        <v>#NUM!</v>
      </c>
      <c r="AK268" s="19"/>
      <c r="AM268" s="19"/>
      <c r="AN268" s="19" t="e">
        <f t="shared" ref="AN268:AN270" si="507">IF(ABS(U268)&gt;($U$3*AJ268),"Yes","No")</f>
        <v>#NUM!</v>
      </c>
      <c r="AR268" s="19" t="e">
        <f t="shared" si="421"/>
        <v>#NUM!</v>
      </c>
      <c r="AU268" t="e">
        <f t="shared" ref="AU268:AU270" si="508">IF(AR268="Not Applicable",S268/(AJ268^2),(S268/(AJ268^2))+AR268)</f>
        <v>#NUM!</v>
      </c>
      <c r="BA268" s="40"/>
      <c r="BB268" s="40"/>
      <c r="BC268" s="40"/>
      <c r="BG268" s="26" t="e">
        <f>IF(AJ268&gt;4,"Re-check foundation size…",IF(AU268&lt;$U$2,"Pass!","Fail!"))</f>
        <v>#NUM!</v>
      </c>
      <c r="BH268" s="49"/>
      <c r="BI268" s="51"/>
      <c r="BJ268" s="51"/>
      <c r="BK268" s="51"/>
      <c r="BL268" s="51"/>
      <c r="BM268" s="51"/>
    </row>
    <row r="269" spans="1:65" ht="15.75" x14ac:dyDescent="0.25">
      <c r="A269" s="60"/>
      <c r="B269" s="40"/>
      <c r="C269" s="40"/>
      <c r="D269" s="40"/>
      <c r="E269" s="40"/>
      <c r="F269" s="40"/>
      <c r="G269" s="40"/>
      <c r="H269" s="40"/>
      <c r="I269" s="40"/>
      <c r="P269">
        <f t="shared" si="501"/>
        <v>0</v>
      </c>
      <c r="Q269">
        <f t="shared" si="502"/>
        <v>0</v>
      </c>
      <c r="S269" s="6">
        <f>IF(U269=P267,D267,(IF(U269=P268,D268,(IF(U269=P269,D269,(IF(U269=P270,D270,(IF(U269=P271,D271,(IF(U269=P272,D272)))))))))))</f>
        <v>0</v>
      </c>
      <c r="U269">
        <f t="shared" ref="U269" si="509">LARGE((P267:P272),1)</f>
        <v>0</v>
      </c>
      <c r="Y269" s="36">
        <f t="shared" si="392"/>
        <v>0</v>
      </c>
      <c r="Z269" s="19"/>
      <c r="AA269" s="19"/>
      <c r="AB269" s="19">
        <f t="shared" si="504"/>
        <v>0</v>
      </c>
      <c r="AC269" s="19"/>
      <c r="AE269" s="19"/>
      <c r="AF269" s="20">
        <f t="shared" si="505"/>
        <v>0.05</v>
      </c>
      <c r="AG269" s="19"/>
      <c r="AI269" s="19"/>
      <c r="AJ269" s="28">
        <f t="shared" si="506"/>
        <v>1.5</v>
      </c>
      <c r="AK269" s="19"/>
      <c r="AM269" s="19"/>
      <c r="AN269" s="19" t="str">
        <f t="shared" si="507"/>
        <v>No</v>
      </c>
      <c r="AR269" s="19" t="str">
        <f t="shared" si="421"/>
        <v>Not Applicable</v>
      </c>
      <c r="AU269">
        <f t="shared" si="508"/>
        <v>0</v>
      </c>
      <c r="AY269" s="34">
        <f>B267</f>
        <v>0</v>
      </c>
      <c r="AZ269" s="35" t="s">
        <v>87</v>
      </c>
      <c r="BA269" s="56" t="str">
        <f t="shared" ref="BA269" si="510">IF(S269=0,"No data…",IF(ISNUMBER(AJ268)=FALSE,"Too big!",IF(ISNUMBER(AJ269)=FALSE,"Too big!",IF(ISNUMBER(AJ270)=FALSE,"Too big!",LARGE(AJ268:AJ270,1)))))</f>
        <v>No data…</v>
      </c>
      <c r="BB269" s="56" t="s">
        <v>85</v>
      </c>
      <c r="BC269" s="57" t="str">
        <f t="shared" ref="BC269" si="511">IF(U269=0,"No data…",IF(ISNUMBER(AJ268)=FALSE,"Too big!",IF(ISNUMBER(AJ269)=FALSE,"Too big!",IF(ISNUMBER(AJ270)=FALSE,"Too big!",LARGE(AJ268:AJ270,1)))))</f>
        <v>No data…</v>
      </c>
      <c r="BD269" s="35" t="s">
        <v>86</v>
      </c>
      <c r="BG269" s="26" t="str">
        <f>IF(AJ269&gt;4,"Re-check foundation size…",IF(AU269&lt;$U$2,"Pass!","Fail!"))</f>
        <v>Pass!</v>
      </c>
      <c r="BH269" s="49"/>
      <c r="BI269" s="51" t="str">
        <f t="shared" ref="BI269" si="512">IF(D267&lt;0,"Warning! Uplift.",(IF(D268&lt;0,"Warning! Uplift.",(IF(D269&lt;0,"Warning! Uplift.",(IF(D270&lt;0,"Warning! Uplift.",(IF(D271&lt;0,"Warning! Uplift.",(IF(D272&lt;0,"Warning! Uplift.","/")))))))))))</f>
        <v>/</v>
      </c>
      <c r="BJ269" s="51"/>
      <c r="BK269" s="51"/>
      <c r="BL269" s="51" t="e">
        <f t="shared" ref="BL269" si="513">IF(U268&gt;$BT$23,"Warning! High shear.",(IF(U269&gt;$BT$23,"Warning! High shear.",(IF(U270&gt;$BT$23,"Warning! High Shear.","/")))))</f>
        <v>#NUM!</v>
      </c>
      <c r="BM269" s="51"/>
    </row>
    <row r="270" spans="1:65" x14ac:dyDescent="0.25">
      <c r="A270" s="60"/>
      <c r="B270" s="40"/>
      <c r="C270" s="40"/>
      <c r="D270" s="40"/>
      <c r="E270" s="40"/>
      <c r="F270" s="40"/>
      <c r="G270" s="40"/>
      <c r="H270" s="40"/>
      <c r="I270" s="40"/>
      <c r="P270">
        <f t="shared" si="501"/>
        <v>0</v>
      </c>
      <c r="Q270">
        <f t="shared" si="502"/>
        <v>0</v>
      </c>
      <c r="S270" s="6">
        <f>IF(U270=Q267,D267,(IF(U270=Q268,D268,(IF(U270=Q269,D269,(IF(U270=Q270,D270,(IF(U270=Q271,D271,(IF(U270=Q272,D272)))))))))))</f>
        <v>0</v>
      </c>
      <c r="U270">
        <f t="shared" ref="U270" si="514">LARGE((Q267:Q272),1)</f>
        <v>0</v>
      </c>
      <c r="Y270" s="36">
        <f t="shared" si="392"/>
        <v>0</v>
      </c>
      <c r="Z270" s="19"/>
      <c r="AA270" s="19"/>
      <c r="AB270" s="19">
        <f t="shared" si="504"/>
        <v>0</v>
      </c>
      <c r="AC270" s="19"/>
      <c r="AE270" s="19"/>
      <c r="AF270" s="20">
        <f t="shared" si="505"/>
        <v>0.05</v>
      </c>
      <c r="AG270" s="19"/>
      <c r="AI270" s="19"/>
      <c r="AJ270" s="28">
        <f t="shared" si="506"/>
        <v>1.5</v>
      </c>
      <c r="AK270" s="19"/>
      <c r="AM270" s="19"/>
      <c r="AN270" s="19" t="str">
        <f t="shared" si="507"/>
        <v>No</v>
      </c>
      <c r="AR270" s="19" t="str">
        <f t="shared" si="421"/>
        <v>Not Applicable</v>
      </c>
      <c r="AU270">
        <f t="shared" si="508"/>
        <v>0</v>
      </c>
      <c r="BA270" s="40"/>
      <c r="BB270" s="40"/>
      <c r="BC270" s="40"/>
      <c r="BG270" s="26" t="str">
        <f>IF(AJ270&gt;4,"Re-check foundation size…",IF(AU270&lt;$U$2,"Pass!","Fail!"))</f>
        <v>Pass!</v>
      </c>
      <c r="BH270" s="49"/>
      <c r="BI270" s="51"/>
      <c r="BJ270" s="51"/>
      <c r="BK270" s="51"/>
      <c r="BL270" s="51"/>
      <c r="BM270" s="51"/>
    </row>
    <row r="271" spans="1:65" x14ac:dyDescent="0.25">
      <c r="A271" s="60"/>
      <c r="B271" s="40"/>
      <c r="C271" s="40"/>
      <c r="D271" s="40"/>
      <c r="E271" s="40"/>
      <c r="F271" s="40"/>
      <c r="G271" s="40"/>
      <c r="H271" s="40"/>
      <c r="I271" s="40"/>
      <c r="P271">
        <f t="shared" si="501"/>
        <v>0</v>
      </c>
      <c r="Q271">
        <f t="shared" si="502"/>
        <v>0</v>
      </c>
      <c r="S271" s="6"/>
      <c r="Y271" s="40"/>
      <c r="AJ271" s="40"/>
      <c r="AR271" s="40"/>
      <c r="BA271" s="40"/>
      <c r="BB271" s="40"/>
      <c r="BC271" s="40"/>
      <c r="BG271" s="40"/>
      <c r="BH271" s="49"/>
      <c r="BI271" s="51"/>
      <c r="BJ271" s="51"/>
      <c r="BK271" s="51"/>
      <c r="BL271" s="51"/>
      <c r="BM271" s="51"/>
    </row>
    <row r="272" spans="1:65" x14ac:dyDescent="0.25">
      <c r="A272" s="61"/>
      <c r="B272" s="40"/>
      <c r="C272" s="40"/>
      <c r="D272" s="40"/>
      <c r="E272" s="40"/>
      <c r="F272" s="40"/>
      <c r="G272" s="40"/>
      <c r="H272" s="40"/>
      <c r="I272" s="40"/>
      <c r="P272">
        <f t="shared" si="501"/>
        <v>0</v>
      </c>
      <c r="Q272">
        <f t="shared" si="502"/>
        <v>0</v>
      </c>
      <c r="S272" s="6"/>
      <c r="Y272" s="40"/>
      <c r="AJ272" s="40"/>
      <c r="AR272" s="40"/>
      <c r="BA272" s="40"/>
      <c r="BB272" s="40"/>
      <c r="BC272" s="40"/>
      <c r="BG272" s="40"/>
      <c r="BH272" s="49"/>
      <c r="BI272" s="51"/>
      <c r="BJ272" s="51"/>
      <c r="BK272" s="51"/>
      <c r="BL272" s="51"/>
      <c r="BM272" s="51"/>
    </row>
    <row r="273" spans="1:65" x14ac:dyDescent="0.25">
      <c r="A273" s="59" t="s">
        <v>141</v>
      </c>
      <c r="B273" s="40"/>
      <c r="C273" s="40"/>
      <c r="D273" s="40"/>
      <c r="E273" s="40"/>
      <c r="F273" s="40"/>
      <c r="G273" s="40"/>
      <c r="H273" s="40"/>
      <c r="I273" s="40"/>
      <c r="P273">
        <f t="shared" si="501"/>
        <v>0</v>
      </c>
      <c r="Q273">
        <f t="shared" si="502"/>
        <v>0</v>
      </c>
      <c r="Y273" s="40"/>
      <c r="AJ273" s="40"/>
      <c r="AR273" s="40"/>
      <c r="BA273" s="40"/>
      <c r="BB273" s="40"/>
      <c r="BC273" s="40"/>
      <c r="BG273" s="40"/>
      <c r="BH273" s="49"/>
      <c r="BI273" s="51"/>
      <c r="BJ273" s="51"/>
      <c r="BK273" s="51"/>
      <c r="BL273" s="51"/>
      <c r="BM273" s="51"/>
    </row>
    <row r="274" spans="1:65" x14ac:dyDescent="0.25">
      <c r="A274" s="60"/>
      <c r="B274" s="40"/>
      <c r="C274" s="40"/>
      <c r="D274" s="40"/>
      <c r="E274" s="40"/>
      <c r="F274" s="40"/>
      <c r="G274" s="40"/>
      <c r="H274" s="40"/>
      <c r="I274" s="40"/>
      <c r="P274">
        <f t="shared" si="501"/>
        <v>0</v>
      </c>
      <c r="Q274">
        <f t="shared" si="502"/>
        <v>0</v>
      </c>
      <c r="S274" s="6" t="e">
        <f>LARGE(D273:D278,1)</f>
        <v>#NUM!</v>
      </c>
      <c r="U274" t="e">
        <f>IF(S274=D273,(LARGE(P273:Q273,1)),(IF(S274=D274,(LARGE(P274:Q274,1)),(IF(S274=D275,(LARGE(P275:Q275,1)),(IF(S274=D276,(LARGE(P276:Q276,1)),(IF(S274=D277,(LARGE(P277:Q277,1)),(IF(S274=D278,(LARGE(P278:Q278,1)))))))))))))</f>
        <v>#NUM!</v>
      </c>
      <c r="Y274" s="36" t="e">
        <f t="shared" ref="Y274" si="515">SQRT((S274/$U$2)^2)</f>
        <v>#NUM!</v>
      </c>
      <c r="Z274" s="19"/>
      <c r="AA274" s="19"/>
      <c r="AB274" s="19" t="e">
        <f t="shared" ref="AB274:AB276" si="516">SQRT(Y274)</f>
        <v>#NUM!</v>
      </c>
      <c r="AC274" s="19"/>
      <c r="AE274" s="19"/>
      <c r="AF274" s="20" t="e">
        <f t="shared" ref="AF274:AF276" si="517">AB274+0.05</f>
        <v>#NUM!</v>
      </c>
      <c r="AG274" s="19"/>
      <c r="AI274" s="19"/>
      <c r="AJ274" s="28" t="e">
        <f t="shared" ref="AJ274:AJ276" si="518">IF(AF274&lt;=1.5,1.5,(IF(AF274&lt;=2,2,(IF(AF274&lt;=2.5,2.5,(IF(AF274&lt;=3,3,(IF(AF274&lt;=3.5,3.5,(IF(AF274&lt;=4,4,(IF(AF274&lt;=4.5,4.5,(IF(AF274&lt;=5,5,"Too f*cking big!")))))))))))))))</f>
        <v>#NUM!</v>
      </c>
      <c r="AK274" s="19"/>
      <c r="AM274" s="19"/>
      <c r="AN274" s="19" t="e">
        <f t="shared" ref="AN274:AN276" si="519">IF(ABS(U274)&gt;($U$3*AJ274),"Yes","No")</f>
        <v>#NUM!</v>
      </c>
      <c r="AR274" s="19" t="e">
        <f t="shared" si="421"/>
        <v>#NUM!</v>
      </c>
      <c r="AU274" t="e">
        <f t="shared" ref="AU274:AU276" si="520">IF(AR274="Not Applicable",S274/(AJ274^2),(S274/(AJ274^2))+AR274)</f>
        <v>#NUM!</v>
      </c>
      <c r="BA274" s="40"/>
      <c r="BB274" s="40"/>
      <c r="BC274" s="40"/>
      <c r="BG274" s="26" t="e">
        <f>IF(AJ274&gt;4,"Re-check foundation size…",IF(AU274&lt;$U$2,"Pass!","Fail!"))</f>
        <v>#NUM!</v>
      </c>
      <c r="BH274" s="49"/>
      <c r="BI274" s="51"/>
      <c r="BJ274" s="51"/>
      <c r="BK274" s="51"/>
      <c r="BL274" s="51"/>
      <c r="BM274" s="51"/>
    </row>
    <row r="275" spans="1:65" ht="15.75" x14ac:dyDescent="0.25">
      <c r="A275" s="60"/>
      <c r="B275" s="40"/>
      <c r="C275" s="40"/>
      <c r="D275" s="40"/>
      <c r="E275" s="40"/>
      <c r="F275" s="40"/>
      <c r="G275" s="40"/>
      <c r="H275" s="40"/>
      <c r="I275" s="40"/>
      <c r="P275">
        <f t="shared" si="501"/>
        <v>0</v>
      </c>
      <c r="Q275">
        <f t="shared" si="502"/>
        <v>0</v>
      </c>
      <c r="S275" s="6">
        <f>IF(U275=P273,D273,(IF(U275=P274,D274,(IF(U275=P275,D275,(IF(U275=P276,D276,(IF(U275=P277,D277,(IF(U275=P278,D278)))))))))))</f>
        <v>0</v>
      </c>
      <c r="U275">
        <f t="shared" ref="U275" si="521">LARGE((P273:P278),1)</f>
        <v>0</v>
      </c>
      <c r="Y275" s="36">
        <f t="shared" si="392"/>
        <v>0</v>
      </c>
      <c r="Z275" s="19"/>
      <c r="AA275" s="19"/>
      <c r="AB275" s="19">
        <f t="shared" si="516"/>
        <v>0</v>
      </c>
      <c r="AC275" s="19"/>
      <c r="AE275" s="19"/>
      <c r="AF275" s="20">
        <f t="shared" si="517"/>
        <v>0.05</v>
      </c>
      <c r="AG275" s="19"/>
      <c r="AI275" s="19"/>
      <c r="AJ275" s="28">
        <f t="shared" si="518"/>
        <v>1.5</v>
      </c>
      <c r="AK275" s="19"/>
      <c r="AM275" s="19"/>
      <c r="AN275" s="19" t="str">
        <f t="shared" si="519"/>
        <v>No</v>
      </c>
      <c r="AR275" s="19" t="str">
        <f t="shared" si="421"/>
        <v>Not Applicable</v>
      </c>
      <c r="AU275">
        <f t="shared" si="520"/>
        <v>0</v>
      </c>
      <c r="AY275" s="34">
        <f>B273</f>
        <v>0</v>
      </c>
      <c r="AZ275" s="35" t="s">
        <v>87</v>
      </c>
      <c r="BA275" s="56" t="str">
        <f t="shared" ref="BA275" si="522">IF(S275=0,"No data…",IF(ISNUMBER(AJ274)=FALSE,"Too big!",IF(ISNUMBER(AJ275)=FALSE,"Too big!",IF(ISNUMBER(AJ276)=FALSE,"Too big!",LARGE(AJ274:AJ276,1)))))</f>
        <v>No data…</v>
      </c>
      <c r="BB275" s="56" t="s">
        <v>85</v>
      </c>
      <c r="BC275" s="57" t="str">
        <f t="shared" ref="BC275" si="523">IF(U275=0,"No data…",IF(ISNUMBER(AJ274)=FALSE,"Too big!",IF(ISNUMBER(AJ275)=FALSE,"Too big!",IF(ISNUMBER(AJ276)=FALSE,"Too big!",LARGE(AJ274:AJ276,1)))))</f>
        <v>No data…</v>
      </c>
      <c r="BD275" s="35" t="s">
        <v>86</v>
      </c>
      <c r="BG275" s="26" t="str">
        <f>IF(AJ275&gt;4,"Re-check foundation size…",IF(AU275&lt;$U$2,"Pass!","Fail!"))</f>
        <v>Pass!</v>
      </c>
      <c r="BH275" s="49"/>
      <c r="BI275" s="51" t="str">
        <f t="shared" ref="BI275" si="524">IF(D273&lt;0,"Warning! Uplift.",(IF(D274&lt;0,"Warning! Uplift.",(IF(D275&lt;0,"Warning! Uplift.",(IF(D276&lt;0,"Warning! Uplift.",(IF(D277&lt;0,"Warning! Uplift.",(IF(D278&lt;0,"Warning! Uplift.","/")))))))))))</f>
        <v>/</v>
      </c>
      <c r="BJ275" s="51"/>
      <c r="BK275" s="51"/>
      <c r="BL275" s="51" t="e">
        <f t="shared" ref="BL275" si="525">IF(U274&gt;$BT$23,"Warning! High shear.",(IF(U275&gt;$BT$23,"Warning! High shear.",(IF(U276&gt;$BT$23,"Warning! High Shear.","/")))))</f>
        <v>#NUM!</v>
      </c>
      <c r="BM275" s="51"/>
    </row>
    <row r="276" spans="1:65" x14ac:dyDescent="0.25">
      <c r="A276" s="60"/>
      <c r="B276" s="40"/>
      <c r="C276" s="40"/>
      <c r="D276" s="40"/>
      <c r="E276" s="40"/>
      <c r="F276" s="40"/>
      <c r="G276" s="40"/>
      <c r="H276" s="40"/>
      <c r="I276" s="40"/>
      <c r="P276">
        <f t="shared" si="501"/>
        <v>0</v>
      </c>
      <c r="Q276">
        <f t="shared" si="502"/>
        <v>0</v>
      </c>
      <c r="S276" s="6">
        <f>IF(U276=Q273,D273,(IF(U276=Q274,D274,(IF(U276=Q275,D275,(IF(U276=Q276,D276,(IF(U276=Q277,D277,(IF(U276=Q278,D278)))))))))))</f>
        <v>0</v>
      </c>
      <c r="U276">
        <f t="shared" ref="U276" si="526">LARGE((Q273:Q278),1)</f>
        <v>0</v>
      </c>
      <c r="Y276" s="36">
        <f t="shared" si="392"/>
        <v>0</v>
      </c>
      <c r="Z276" s="19"/>
      <c r="AA276" s="19"/>
      <c r="AB276" s="19">
        <f t="shared" si="516"/>
        <v>0</v>
      </c>
      <c r="AC276" s="19"/>
      <c r="AE276" s="19"/>
      <c r="AF276" s="20">
        <f t="shared" si="517"/>
        <v>0.05</v>
      </c>
      <c r="AG276" s="19"/>
      <c r="AI276" s="19"/>
      <c r="AJ276" s="28">
        <f t="shared" si="518"/>
        <v>1.5</v>
      </c>
      <c r="AK276" s="19"/>
      <c r="AM276" s="19"/>
      <c r="AN276" s="19" t="str">
        <f t="shared" si="519"/>
        <v>No</v>
      </c>
      <c r="AR276" s="19" t="str">
        <f t="shared" si="421"/>
        <v>Not Applicable</v>
      </c>
      <c r="AU276">
        <f t="shared" si="520"/>
        <v>0</v>
      </c>
      <c r="BA276" s="40"/>
      <c r="BB276" s="40"/>
      <c r="BC276" s="40"/>
      <c r="BG276" s="26" t="str">
        <f>IF(AJ276&gt;4,"Re-check foundation size…",IF(AU276&lt;$U$2,"Pass!","Fail!"))</f>
        <v>Pass!</v>
      </c>
      <c r="BH276" s="49"/>
      <c r="BI276" s="51"/>
      <c r="BJ276" s="51"/>
      <c r="BK276" s="51"/>
      <c r="BL276" s="51"/>
      <c r="BM276" s="51"/>
    </row>
    <row r="277" spans="1:65" x14ac:dyDescent="0.25">
      <c r="A277" s="60"/>
      <c r="B277" s="40"/>
      <c r="C277" s="40"/>
      <c r="D277" s="40"/>
      <c r="E277" s="40"/>
      <c r="F277" s="40"/>
      <c r="G277" s="40"/>
      <c r="H277" s="40"/>
      <c r="I277" s="40"/>
      <c r="P277">
        <f t="shared" si="501"/>
        <v>0</v>
      </c>
      <c r="Q277">
        <f t="shared" si="502"/>
        <v>0</v>
      </c>
      <c r="S277" s="6"/>
      <c r="Y277" s="40"/>
      <c r="AJ277" s="40"/>
      <c r="AR277" s="40"/>
      <c r="BA277" s="40"/>
      <c r="BB277" s="40"/>
      <c r="BC277" s="40"/>
      <c r="BG277" s="40"/>
      <c r="BH277" s="49"/>
      <c r="BI277" s="51"/>
      <c r="BJ277" s="51"/>
      <c r="BK277" s="51"/>
      <c r="BL277" s="51"/>
      <c r="BM277" s="51"/>
    </row>
    <row r="278" spans="1:65" x14ac:dyDescent="0.25">
      <c r="A278" s="61"/>
      <c r="B278" s="40"/>
      <c r="C278" s="40"/>
      <c r="D278" s="40"/>
      <c r="E278" s="40"/>
      <c r="F278" s="40"/>
      <c r="G278" s="40"/>
      <c r="H278" s="40"/>
      <c r="I278" s="40"/>
      <c r="P278">
        <f t="shared" si="501"/>
        <v>0</v>
      </c>
      <c r="Q278">
        <f t="shared" si="502"/>
        <v>0</v>
      </c>
      <c r="S278" s="6"/>
      <c r="Y278" s="40"/>
      <c r="AJ278" s="40"/>
      <c r="AR278" s="40"/>
      <c r="BA278" s="40"/>
      <c r="BB278" s="40"/>
      <c r="BC278" s="40"/>
      <c r="BG278" s="40"/>
      <c r="BH278" s="49"/>
      <c r="BI278" s="51"/>
      <c r="BJ278" s="51"/>
      <c r="BK278" s="51"/>
      <c r="BL278" s="51"/>
      <c r="BM278" s="51"/>
    </row>
    <row r="279" spans="1:65" x14ac:dyDescent="0.25">
      <c r="A279" s="59" t="s">
        <v>142</v>
      </c>
      <c r="B279" s="40"/>
      <c r="C279" s="40"/>
      <c r="D279" s="40"/>
      <c r="E279" s="40"/>
      <c r="F279" s="40"/>
      <c r="G279" s="40"/>
      <c r="H279" s="40"/>
      <c r="I279" s="40"/>
      <c r="P279">
        <f t="shared" si="501"/>
        <v>0</v>
      </c>
      <c r="Q279">
        <f t="shared" si="502"/>
        <v>0</v>
      </c>
      <c r="S279" s="6"/>
      <c r="Y279" s="40"/>
      <c r="AJ279" s="40"/>
      <c r="AR279" s="40"/>
      <c r="BA279" s="40"/>
      <c r="BB279" s="40"/>
      <c r="BC279" s="40"/>
      <c r="BG279" s="40"/>
      <c r="BH279" s="49"/>
      <c r="BI279" s="51"/>
      <c r="BJ279" s="51"/>
      <c r="BK279" s="51"/>
      <c r="BL279" s="51"/>
      <c r="BM279" s="51"/>
    </row>
    <row r="280" spans="1:65" x14ac:dyDescent="0.25">
      <c r="A280" s="60"/>
      <c r="B280" s="40"/>
      <c r="C280" s="40"/>
      <c r="D280" s="40"/>
      <c r="E280" s="40"/>
      <c r="F280" s="40"/>
      <c r="G280" s="40"/>
      <c r="H280" s="40"/>
      <c r="I280" s="40"/>
      <c r="P280">
        <f t="shared" si="501"/>
        <v>0</v>
      </c>
      <c r="Q280">
        <f t="shared" si="502"/>
        <v>0</v>
      </c>
      <c r="S280" s="6" t="e">
        <f>LARGE(D279:D284,1)</f>
        <v>#NUM!</v>
      </c>
      <c r="U280" t="e">
        <f>IF(S280=D279,(LARGE(P279:Q279,1)),(IF(S280=D280,(LARGE(P280:Q280,1)),(IF(S280=D281,(LARGE(P281:Q281,1)),(IF(S280=D282,(LARGE(P282:Q282,1)),(IF(S280=D283,(LARGE(P283:Q283,1)),(IF(S280=D284,(LARGE(P284:Q284,1)))))))))))))</f>
        <v>#NUM!</v>
      </c>
      <c r="Y280" s="36" t="e">
        <f t="shared" ref="Y280:Y306" si="527">SQRT((S280/$U$2)^2)</f>
        <v>#NUM!</v>
      </c>
      <c r="Z280" s="19"/>
      <c r="AA280" s="19"/>
      <c r="AB280" s="19" t="e">
        <f t="shared" ref="AB280:AB282" si="528">SQRT(Y280)</f>
        <v>#NUM!</v>
      </c>
      <c r="AC280" s="19"/>
      <c r="AE280" s="19"/>
      <c r="AF280" s="20" t="e">
        <f t="shared" ref="AF280:AF282" si="529">AB280+0.05</f>
        <v>#NUM!</v>
      </c>
      <c r="AG280" s="19"/>
      <c r="AI280" s="19"/>
      <c r="AJ280" s="28" t="e">
        <f t="shared" ref="AJ280:AJ282" si="530">IF(AF280&lt;=1.5,1.5,(IF(AF280&lt;=2,2,(IF(AF280&lt;=2.5,2.5,(IF(AF280&lt;=3,3,(IF(AF280&lt;=3.5,3.5,(IF(AF280&lt;=4,4,(IF(AF280&lt;=4.5,4.5,(IF(AF280&lt;=5,5,"Too f*cking big!")))))))))))))))</f>
        <v>#NUM!</v>
      </c>
      <c r="AK280" s="19"/>
      <c r="AM280" s="19"/>
      <c r="AN280" s="19" t="e">
        <f t="shared" ref="AN280:AN282" si="531">IF(ABS(U280)&gt;($U$3*AJ280),"Yes","No")</f>
        <v>#NUM!</v>
      </c>
      <c r="AR280" s="19" t="e">
        <f t="shared" si="421"/>
        <v>#NUM!</v>
      </c>
      <c r="AU280" t="e">
        <f t="shared" ref="AU280:AU282" si="532">IF(AR280="Not Applicable",S280/(AJ280^2),(S280/(AJ280^2))+AR280)</f>
        <v>#NUM!</v>
      </c>
      <c r="BA280" s="40"/>
      <c r="BB280" s="40"/>
      <c r="BC280" s="40"/>
      <c r="BG280" s="26" t="e">
        <f>IF(AJ280&gt;4,"Re-check foundation size…",IF(AU280&lt;$U$2,"Pass!","Fail!"))</f>
        <v>#NUM!</v>
      </c>
      <c r="BH280" s="49"/>
      <c r="BI280" s="51"/>
      <c r="BJ280" s="51"/>
      <c r="BK280" s="51"/>
      <c r="BL280" s="51"/>
      <c r="BM280" s="51"/>
    </row>
    <row r="281" spans="1:65" ht="15.75" x14ac:dyDescent="0.25">
      <c r="A281" s="60"/>
      <c r="B281" s="40"/>
      <c r="C281" s="40"/>
      <c r="D281" s="40"/>
      <c r="E281" s="40"/>
      <c r="F281" s="40"/>
      <c r="G281" s="40"/>
      <c r="H281" s="40"/>
      <c r="I281" s="40"/>
      <c r="P281">
        <f t="shared" si="501"/>
        <v>0</v>
      </c>
      <c r="Q281">
        <f t="shared" si="502"/>
        <v>0</v>
      </c>
      <c r="S281" s="6">
        <f>IF(U281=P279,D279,(IF(U281=P280,D280,(IF(U281=P281,D281,(IF(U281=P282,D282,(IF(U281=P283,D283,(IF(U281=P284,D284)))))))))))</f>
        <v>0</v>
      </c>
      <c r="U281">
        <f t="shared" ref="U281" si="533">LARGE((P279:P284),1)</f>
        <v>0</v>
      </c>
      <c r="Y281" s="36">
        <f t="shared" si="527"/>
        <v>0</v>
      </c>
      <c r="Z281" s="19"/>
      <c r="AA281" s="19"/>
      <c r="AB281" s="19">
        <f t="shared" si="528"/>
        <v>0</v>
      </c>
      <c r="AC281" s="19"/>
      <c r="AE281" s="19"/>
      <c r="AF281" s="20">
        <f t="shared" si="529"/>
        <v>0.05</v>
      </c>
      <c r="AG281" s="19"/>
      <c r="AI281" s="19"/>
      <c r="AJ281" s="28">
        <f t="shared" si="530"/>
        <v>1.5</v>
      </c>
      <c r="AK281" s="19"/>
      <c r="AM281" s="19"/>
      <c r="AN281" s="19" t="str">
        <f t="shared" si="531"/>
        <v>No</v>
      </c>
      <c r="AR281" s="19" t="str">
        <f t="shared" si="421"/>
        <v>Not Applicable</v>
      </c>
      <c r="AU281">
        <f t="shared" si="532"/>
        <v>0</v>
      </c>
      <c r="AY281" s="34">
        <f>B279</f>
        <v>0</v>
      </c>
      <c r="AZ281" s="35" t="s">
        <v>87</v>
      </c>
      <c r="BA281" s="56" t="str">
        <f t="shared" ref="BA281" si="534">IF(S281=0,"No data…",IF(ISNUMBER(AJ280)=FALSE,"Too big!",IF(ISNUMBER(AJ281)=FALSE,"Too big!",IF(ISNUMBER(AJ282)=FALSE,"Too big!",LARGE(AJ280:AJ282,1)))))</f>
        <v>No data…</v>
      </c>
      <c r="BB281" s="56" t="s">
        <v>85</v>
      </c>
      <c r="BC281" s="57" t="str">
        <f t="shared" ref="BC281" si="535">IF(U281=0,"No data…",IF(ISNUMBER(AJ280)=FALSE,"Too big!",IF(ISNUMBER(AJ281)=FALSE,"Too big!",IF(ISNUMBER(AJ282)=FALSE,"Too big!",LARGE(AJ280:AJ282,1)))))</f>
        <v>No data…</v>
      </c>
      <c r="BD281" s="35" t="s">
        <v>86</v>
      </c>
      <c r="BG281" s="26" t="str">
        <f>IF(AJ281&gt;4,"Re-check foundation size…",IF(AU281&lt;$U$2,"Pass!","Fail!"))</f>
        <v>Pass!</v>
      </c>
      <c r="BH281" s="49"/>
      <c r="BI281" s="51" t="str">
        <f t="shared" ref="BI281" si="536">IF(D279&lt;0,"Warning! Uplift.",(IF(D280&lt;0,"Warning! Uplift.",(IF(D281&lt;0,"Warning! Uplift.",(IF(D282&lt;0,"Warning! Uplift.",(IF(D283&lt;0,"Warning! Uplift.",(IF(D284&lt;0,"Warning! Uplift.","/")))))))))))</f>
        <v>/</v>
      </c>
      <c r="BJ281" s="51"/>
      <c r="BK281" s="51"/>
      <c r="BL281" s="51" t="e">
        <f t="shared" ref="BL281" si="537">IF(U280&gt;$BT$23,"Warning! High shear.",(IF(U281&gt;$BT$23,"Warning! High shear.",(IF(U282&gt;$BT$23,"Warning! High Shear.","/")))))</f>
        <v>#NUM!</v>
      </c>
      <c r="BM281" s="51"/>
    </row>
    <row r="282" spans="1:65" x14ac:dyDescent="0.25">
      <c r="A282" s="60"/>
      <c r="B282" s="40"/>
      <c r="C282" s="40"/>
      <c r="D282" s="40"/>
      <c r="E282" s="40"/>
      <c r="F282" s="40"/>
      <c r="G282" s="40"/>
      <c r="H282" s="40"/>
      <c r="I282" s="40"/>
      <c r="P282">
        <f t="shared" si="501"/>
        <v>0</v>
      </c>
      <c r="Q282">
        <f t="shared" si="502"/>
        <v>0</v>
      </c>
      <c r="S282" s="6">
        <f>IF(U282=Q279,D279,(IF(U282=Q280,D280,(IF(U282=Q281,D281,(IF(U282=Q282,D282,(IF(U282=Q283,D283,(IF(U282=Q284,D284)))))))))))</f>
        <v>0</v>
      </c>
      <c r="U282">
        <f t="shared" ref="U282" si="538">LARGE((Q279:Q284),1)</f>
        <v>0</v>
      </c>
      <c r="Y282" s="36">
        <f t="shared" si="527"/>
        <v>0</v>
      </c>
      <c r="Z282" s="19"/>
      <c r="AA282" s="19"/>
      <c r="AB282" s="19">
        <f t="shared" si="528"/>
        <v>0</v>
      </c>
      <c r="AC282" s="19"/>
      <c r="AE282" s="19"/>
      <c r="AF282" s="20">
        <f t="shared" si="529"/>
        <v>0.05</v>
      </c>
      <c r="AG282" s="19"/>
      <c r="AI282" s="19"/>
      <c r="AJ282" s="28">
        <f t="shared" si="530"/>
        <v>1.5</v>
      </c>
      <c r="AK282" s="19"/>
      <c r="AM282" s="19"/>
      <c r="AN282" s="19" t="str">
        <f t="shared" si="531"/>
        <v>No</v>
      </c>
      <c r="AR282" s="19" t="str">
        <f t="shared" si="421"/>
        <v>Not Applicable</v>
      </c>
      <c r="AU282">
        <f t="shared" si="532"/>
        <v>0</v>
      </c>
      <c r="BA282" s="40"/>
      <c r="BB282" s="40"/>
      <c r="BC282" s="40"/>
      <c r="BG282" s="26" t="str">
        <f>IF(AJ282&gt;4,"Re-check foundation size…",IF(AU282&lt;$U$2,"Pass!","Fail!"))</f>
        <v>Pass!</v>
      </c>
      <c r="BH282" s="49"/>
      <c r="BI282" s="51"/>
      <c r="BJ282" s="51"/>
      <c r="BK282" s="51"/>
      <c r="BL282" s="51"/>
      <c r="BM282" s="51"/>
    </row>
    <row r="283" spans="1:65" x14ac:dyDescent="0.25">
      <c r="A283" s="60"/>
      <c r="B283" s="40"/>
      <c r="C283" s="40"/>
      <c r="D283" s="40"/>
      <c r="E283" s="40"/>
      <c r="F283" s="40"/>
      <c r="G283" s="40"/>
      <c r="H283" s="40"/>
      <c r="I283" s="40"/>
      <c r="P283">
        <f t="shared" si="501"/>
        <v>0</v>
      </c>
      <c r="Q283">
        <f t="shared" si="502"/>
        <v>0</v>
      </c>
      <c r="S283" s="6"/>
      <c r="Y283" s="40"/>
      <c r="AJ283" s="40"/>
      <c r="AR283" s="40"/>
      <c r="BA283" s="40"/>
      <c r="BB283" s="40"/>
      <c r="BC283" s="40"/>
      <c r="BG283" s="40"/>
      <c r="BH283" s="49"/>
      <c r="BI283" s="51"/>
      <c r="BJ283" s="51"/>
      <c r="BK283" s="51"/>
      <c r="BL283" s="51"/>
      <c r="BM283" s="51"/>
    </row>
    <row r="284" spans="1:65" x14ac:dyDescent="0.25">
      <c r="A284" s="61"/>
      <c r="B284" s="40"/>
      <c r="C284" s="40"/>
      <c r="D284" s="40"/>
      <c r="E284" s="40"/>
      <c r="F284" s="40"/>
      <c r="G284" s="40"/>
      <c r="H284" s="40"/>
      <c r="I284" s="40"/>
      <c r="P284">
        <f t="shared" si="501"/>
        <v>0</v>
      </c>
      <c r="Q284">
        <f t="shared" si="502"/>
        <v>0</v>
      </c>
      <c r="S284" s="6"/>
      <c r="Y284" s="40"/>
      <c r="AJ284" s="40"/>
      <c r="AR284" s="40"/>
      <c r="BA284" s="40"/>
      <c r="BB284" s="40"/>
      <c r="BC284" s="40"/>
      <c r="BG284" s="40"/>
      <c r="BH284" s="49"/>
      <c r="BI284" s="51"/>
      <c r="BJ284" s="51"/>
      <c r="BK284" s="51"/>
      <c r="BL284" s="51"/>
      <c r="BM284" s="51"/>
    </row>
    <row r="285" spans="1:65" x14ac:dyDescent="0.25">
      <c r="A285" s="59" t="s">
        <v>143</v>
      </c>
      <c r="B285" s="40"/>
      <c r="C285" s="40"/>
      <c r="D285" s="40"/>
      <c r="E285" s="40"/>
      <c r="F285" s="40"/>
      <c r="G285" s="40"/>
      <c r="H285" s="40"/>
      <c r="I285" s="40"/>
      <c r="P285">
        <f t="shared" si="501"/>
        <v>0</v>
      </c>
      <c r="Q285">
        <f t="shared" si="502"/>
        <v>0</v>
      </c>
      <c r="S285" s="6"/>
      <c r="Y285" s="40"/>
      <c r="AJ285" s="40"/>
      <c r="AR285" s="40"/>
      <c r="BA285" s="40"/>
      <c r="BB285" s="40"/>
      <c r="BC285" s="40"/>
      <c r="BG285" s="40"/>
      <c r="BH285" s="49"/>
      <c r="BI285" s="51"/>
      <c r="BJ285" s="51"/>
      <c r="BK285" s="51"/>
      <c r="BL285" s="51"/>
      <c r="BM285" s="51"/>
    </row>
    <row r="286" spans="1:65" x14ac:dyDescent="0.25">
      <c r="A286" s="60"/>
      <c r="B286" s="40"/>
      <c r="C286" s="40"/>
      <c r="D286" s="40"/>
      <c r="E286" s="40"/>
      <c r="F286" s="40"/>
      <c r="G286" s="40"/>
      <c r="H286" s="40"/>
      <c r="I286" s="40"/>
      <c r="P286">
        <f t="shared" si="501"/>
        <v>0</v>
      </c>
      <c r="Q286">
        <f t="shared" si="502"/>
        <v>0</v>
      </c>
      <c r="S286" s="6" t="e">
        <f>LARGE(D285:D290,1)</f>
        <v>#NUM!</v>
      </c>
      <c r="U286" t="e">
        <f>IF(S286=D285,(LARGE(P285:Q285,1)),(IF(S286=D286,(LARGE(P286:Q286,1)),(IF(S286=D287,(LARGE(P287:Q287,1)),(IF(S286=D288,(LARGE(P288:Q288,1)),(IF(S286=D289,(LARGE(P289:Q289,1)),(IF(S286=D290,(LARGE(P290:Q290,1)))))))))))))</f>
        <v>#NUM!</v>
      </c>
      <c r="Y286" s="36" t="e">
        <f t="shared" ref="Y286" si="539">SQRT((S286/$U$2)^2)</f>
        <v>#NUM!</v>
      </c>
      <c r="Z286" s="19"/>
      <c r="AA286" s="19"/>
      <c r="AB286" s="19" t="e">
        <f t="shared" ref="AB286:AB288" si="540">SQRT(Y286)</f>
        <v>#NUM!</v>
      </c>
      <c r="AC286" s="19"/>
      <c r="AE286" s="19"/>
      <c r="AF286" s="20" t="e">
        <f t="shared" ref="AF286:AF288" si="541">AB286+0.05</f>
        <v>#NUM!</v>
      </c>
      <c r="AG286" s="19"/>
      <c r="AI286" s="19"/>
      <c r="AJ286" s="28" t="e">
        <f t="shared" ref="AJ286:AJ288" si="542">IF(AF286&lt;=1.5,1.5,(IF(AF286&lt;=2,2,(IF(AF286&lt;=2.5,2.5,(IF(AF286&lt;=3,3,(IF(AF286&lt;=3.5,3.5,(IF(AF286&lt;=4,4,(IF(AF286&lt;=4.5,4.5,(IF(AF286&lt;=5,5,"Too f*cking big!")))))))))))))))</f>
        <v>#NUM!</v>
      </c>
      <c r="AK286" s="19"/>
      <c r="AM286" s="19"/>
      <c r="AN286" s="19" t="e">
        <f t="shared" ref="AN286:AN288" si="543">IF(ABS(U286)&gt;($U$3*AJ286),"Yes","No")</f>
        <v>#NUM!</v>
      </c>
      <c r="AR286" s="19" t="e">
        <f t="shared" si="421"/>
        <v>#NUM!</v>
      </c>
      <c r="AU286" t="e">
        <f t="shared" ref="AU286:AU288" si="544">IF(AR286="Not Applicable",S286/(AJ286^2),(S286/(AJ286^2))+AR286)</f>
        <v>#NUM!</v>
      </c>
      <c r="BA286" s="40"/>
      <c r="BB286" s="40"/>
      <c r="BC286" s="40"/>
      <c r="BG286" s="26" t="e">
        <f>IF(AJ286&gt;4,"Re-check foundation size…",IF(AU286&lt;$U$2,"Pass!","Fail!"))</f>
        <v>#NUM!</v>
      </c>
      <c r="BH286" s="49"/>
      <c r="BI286" s="51"/>
      <c r="BJ286" s="51"/>
      <c r="BK286" s="51"/>
      <c r="BL286" s="51"/>
      <c r="BM286" s="51"/>
    </row>
    <row r="287" spans="1:65" ht="15.75" x14ac:dyDescent="0.25">
      <c r="A287" s="60"/>
      <c r="B287" s="40"/>
      <c r="C287" s="40"/>
      <c r="D287" s="40"/>
      <c r="E287" s="40"/>
      <c r="F287" s="40"/>
      <c r="G287" s="40"/>
      <c r="H287" s="40"/>
      <c r="I287" s="40"/>
      <c r="P287">
        <f t="shared" si="501"/>
        <v>0</v>
      </c>
      <c r="Q287">
        <f t="shared" si="502"/>
        <v>0</v>
      </c>
      <c r="S287" s="6">
        <f>IF(U287=P285,D285,(IF(U287=P286,D286,(IF(U287=P287,D287,(IF(U287=P288,D288,(IF(U287=P289,D289,(IF(U287=P290,D290)))))))))))</f>
        <v>0</v>
      </c>
      <c r="U287">
        <f t="shared" ref="U287" si="545">LARGE((P285:P290),1)</f>
        <v>0</v>
      </c>
      <c r="Y287" s="36">
        <f t="shared" si="527"/>
        <v>0</v>
      </c>
      <c r="Z287" s="19"/>
      <c r="AA287" s="19"/>
      <c r="AB287" s="19">
        <f t="shared" si="540"/>
        <v>0</v>
      </c>
      <c r="AC287" s="19"/>
      <c r="AE287" s="19"/>
      <c r="AF287" s="20">
        <f t="shared" si="541"/>
        <v>0.05</v>
      </c>
      <c r="AG287" s="19"/>
      <c r="AI287" s="19"/>
      <c r="AJ287" s="28">
        <f t="shared" si="542"/>
        <v>1.5</v>
      </c>
      <c r="AK287" s="19"/>
      <c r="AM287" s="19"/>
      <c r="AN287" s="19" t="str">
        <f t="shared" si="543"/>
        <v>No</v>
      </c>
      <c r="AR287" s="19" t="str">
        <f t="shared" si="421"/>
        <v>Not Applicable</v>
      </c>
      <c r="AU287">
        <f t="shared" si="544"/>
        <v>0</v>
      </c>
      <c r="AY287" s="34">
        <f>B285</f>
        <v>0</v>
      </c>
      <c r="AZ287" s="35" t="s">
        <v>87</v>
      </c>
      <c r="BA287" s="56" t="str">
        <f t="shared" ref="BA287" si="546">IF(S287=0,"No data…",IF(ISNUMBER(AJ286)=FALSE,"Too big!",IF(ISNUMBER(AJ287)=FALSE,"Too big!",IF(ISNUMBER(AJ288)=FALSE,"Too big!",LARGE(AJ286:AJ288,1)))))</f>
        <v>No data…</v>
      </c>
      <c r="BB287" s="56" t="s">
        <v>85</v>
      </c>
      <c r="BC287" s="57" t="str">
        <f t="shared" ref="BC287" si="547">IF(U287=0,"No data…",IF(ISNUMBER(AJ286)=FALSE,"Too big!",IF(ISNUMBER(AJ287)=FALSE,"Too big!",IF(ISNUMBER(AJ288)=FALSE,"Too big!",LARGE(AJ286:AJ288,1)))))</f>
        <v>No data…</v>
      </c>
      <c r="BD287" s="35" t="s">
        <v>86</v>
      </c>
      <c r="BG287" s="26" t="str">
        <f>IF(AJ287&gt;4,"Re-check foundation size…",IF(AU287&lt;$U$2,"Pass!","Fail!"))</f>
        <v>Pass!</v>
      </c>
      <c r="BH287" s="49"/>
      <c r="BI287" s="51" t="str">
        <f t="shared" ref="BI287" si="548">IF(D285&lt;0,"Warning! Uplift.",(IF(D286&lt;0,"Warning! Uplift.",(IF(D287&lt;0,"Warning! Uplift.",(IF(D288&lt;0,"Warning! Uplift.",(IF(D289&lt;0,"Warning! Uplift.",(IF(D290&lt;0,"Warning! Uplift.","/")))))))))))</f>
        <v>/</v>
      </c>
      <c r="BJ287" s="51"/>
      <c r="BK287" s="51"/>
      <c r="BL287" s="51" t="e">
        <f t="shared" ref="BL287" si="549">IF(U286&gt;$BT$23,"Warning! High shear.",(IF(U287&gt;$BT$23,"Warning! High shear.",(IF(U288&gt;$BT$23,"Warning! High Shear.","/")))))</f>
        <v>#NUM!</v>
      </c>
      <c r="BM287" s="51"/>
    </row>
    <row r="288" spans="1:65" x14ac:dyDescent="0.25">
      <c r="A288" s="60"/>
      <c r="B288" s="40"/>
      <c r="C288" s="40"/>
      <c r="D288" s="40"/>
      <c r="E288" s="40"/>
      <c r="F288" s="40"/>
      <c r="G288" s="40"/>
      <c r="H288" s="40"/>
      <c r="I288" s="40"/>
      <c r="P288">
        <f t="shared" si="501"/>
        <v>0</v>
      </c>
      <c r="Q288">
        <f t="shared" si="502"/>
        <v>0</v>
      </c>
      <c r="S288" s="6">
        <f>IF(U288=Q285,D285,(IF(U288=Q286,D286,(IF(U288=Q287,D287,(IF(U288=Q288,D288,(IF(U288=Q289,D289,(IF(U288=Q290,D290)))))))))))</f>
        <v>0</v>
      </c>
      <c r="U288">
        <f t="shared" ref="U288" si="550">LARGE((Q285:Q290),1)</f>
        <v>0</v>
      </c>
      <c r="Y288" s="36">
        <f t="shared" si="527"/>
        <v>0</v>
      </c>
      <c r="Z288" s="19"/>
      <c r="AA288" s="19"/>
      <c r="AB288" s="19">
        <f t="shared" si="540"/>
        <v>0</v>
      </c>
      <c r="AC288" s="19"/>
      <c r="AE288" s="19"/>
      <c r="AF288" s="20">
        <f t="shared" si="541"/>
        <v>0.05</v>
      </c>
      <c r="AG288" s="19"/>
      <c r="AI288" s="19"/>
      <c r="AJ288" s="28">
        <f t="shared" si="542"/>
        <v>1.5</v>
      </c>
      <c r="AK288" s="19"/>
      <c r="AM288" s="19"/>
      <c r="AN288" s="19" t="str">
        <f t="shared" si="543"/>
        <v>No</v>
      </c>
      <c r="AR288" s="19" t="str">
        <f t="shared" si="421"/>
        <v>Not Applicable</v>
      </c>
      <c r="AU288">
        <f t="shared" si="544"/>
        <v>0</v>
      </c>
      <c r="BA288" s="40"/>
      <c r="BB288" s="40"/>
      <c r="BC288" s="40"/>
      <c r="BG288" s="26" t="str">
        <f>IF(AJ288&gt;4,"Re-check foundation size…",IF(AU288&lt;$U$2,"Pass!","Fail!"))</f>
        <v>Pass!</v>
      </c>
      <c r="BH288" s="49"/>
      <c r="BI288" s="51"/>
      <c r="BJ288" s="51"/>
      <c r="BK288" s="51"/>
      <c r="BL288" s="51"/>
      <c r="BM288" s="51"/>
    </row>
    <row r="289" spans="1:65" x14ac:dyDescent="0.25">
      <c r="A289" s="60"/>
      <c r="B289" s="40"/>
      <c r="C289" s="40"/>
      <c r="D289" s="40"/>
      <c r="E289" s="40"/>
      <c r="F289" s="40"/>
      <c r="G289" s="40"/>
      <c r="H289" s="40"/>
      <c r="I289" s="40"/>
      <c r="P289">
        <f t="shared" si="501"/>
        <v>0</v>
      </c>
      <c r="Q289">
        <f t="shared" si="502"/>
        <v>0</v>
      </c>
      <c r="S289" s="6"/>
      <c r="Y289" s="40"/>
      <c r="AJ289" s="40"/>
      <c r="AR289" s="40"/>
      <c r="BA289" s="40"/>
      <c r="BB289" s="40"/>
      <c r="BC289" s="40"/>
      <c r="BG289" s="40"/>
      <c r="BH289" s="49"/>
      <c r="BI289" s="51"/>
      <c r="BJ289" s="51"/>
      <c r="BK289" s="51"/>
      <c r="BL289" s="51"/>
      <c r="BM289" s="51"/>
    </row>
    <row r="290" spans="1:65" x14ac:dyDescent="0.25">
      <c r="A290" s="61"/>
      <c r="B290" s="40"/>
      <c r="C290" s="40"/>
      <c r="D290" s="40"/>
      <c r="E290" s="40"/>
      <c r="F290" s="40"/>
      <c r="G290" s="40"/>
      <c r="H290" s="40"/>
      <c r="I290" s="40"/>
      <c r="P290">
        <f t="shared" si="501"/>
        <v>0</v>
      </c>
      <c r="Q290">
        <f t="shared" si="502"/>
        <v>0</v>
      </c>
      <c r="S290" s="6"/>
      <c r="Y290" s="40"/>
      <c r="AJ290" s="40"/>
      <c r="AR290" s="40"/>
      <c r="BA290" s="40"/>
      <c r="BB290" s="40"/>
      <c r="BC290" s="40"/>
      <c r="BG290" s="40"/>
      <c r="BH290" s="49"/>
      <c r="BI290" s="51"/>
      <c r="BJ290" s="51"/>
      <c r="BK290" s="51"/>
      <c r="BL290" s="51"/>
      <c r="BM290" s="51"/>
    </row>
    <row r="291" spans="1:65" x14ac:dyDescent="0.25">
      <c r="A291" s="59" t="s">
        <v>144</v>
      </c>
      <c r="B291" s="40"/>
      <c r="C291" s="40"/>
      <c r="D291" s="40"/>
      <c r="E291" s="40"/>
      <c r="F291" s="40"/>
      <c r="G291" s="40"/>
      <c r="H291" s="40"/>
      <c r="I291" s="40"/>
      <c r="P291">
        <f t="shared" si="501"/>
        <v>0</v>
      </c>
      <c r="Q291">
        <f t="shared" si="502"/>
        <v>0</v>
      </c>
      <c r="S291" s="6"/>
      <c r="Y291" s="40"/>
      <c r="AJ291" s="40"/>
      <c r="AR291" s="40"/>
      <c r="BA291" s="40"/>
      <c r="BB291" s="40"/>
      <c r="BC291" s="40"/>
      <c r="BG291" s="40"/>
      <c r="BH291" s="49"/>
      <c r="BI291" s="51"/>
      <c r="BJ291" s="51"/>
      <c r="BK291" s="51"/>
      <c r="BL291" s="51"/>
      <c r="BM291" s="51"/>
    </row>
    <row r="292" spans="1:65" x14ac:dyDescent="0.25">
      <c r="A292" s="60"/>
      <c r="B292" s="40"/>
      <c r="C292" s="40"/>
      <c r="D292" s="40"/>
      <c r="E292" s="40"/>
      <c r="F292" s="40"/>
      <c r="G292" s="40"/>
      <c r="H292" s="40"/>
      <c r="I292" s="40"/>
      <c r="P292">
        <f t="shared" si="501"/>
        <v>0</v>
      </c>
      <c r="Q292">
        <f t="shared" si="502"/>
        <v>0</v>
      </c>
      <c r="S292" s="6" t="e">
        <f>LARGE(D291:D296,1)</f>
        <v>#NUM!</v>
      </c>
      <c r="U292" t="e">
        <f>IF(S292=D291,(LARGE(P291:Q291,1)),(IF(S292=D292,(LARGE(P292:Q292,1)),(IF(S292=D293,(LARGE(P293:Q293,1)),(IF(S292=D294,(LARGE(P294:Q294,1)),(IF(S292=D295,(LARGE(P295:Q295,1)),(IF(S292=D296,(LARGE(P296:Q296,1)))))))))))))</f>
        <v>#NUM!</v>
      </c>
      <c r="Y292" s="36" t="e">
        <f t="shared" ref="Y292" si="551">SQRT((S292/$U$2)^2)</f>
        <v>#NUM!</v>
      </c>
      <c r="Z292" s="19"/>
      <c r="AA292" s="19"/>
      <c r="AB292" s="19" t="e">
        <f t="shared" ref="AB292:AB294" si="552">SQRT(Y292)</f>
        <v>#NUM!</v>
      </c>
      <c r="AC292" s="19"/>
      <c r="AE292" s="19"/>
      <c r="AF292" s="20" t="e">
        <f t="shared" ref="AF292:AF294" si="553">AB292+0.05</f>
        <v>#NUM!</v>
      </c>
      <c r="AG292" s="19"/>
      <c r="AI292" s="19"/>
      <c r="AJ292" s="28" t="e">
        <f t="shared" ref="AJ292:AJ294" si="554">IF(AF292&lt;=1.5,1.5,(IF(AF292&lt;=2,2,(IF(AF292&lt;=2.5,2.5,(IF(AF292&lt;=3,3,(IF(AF292&lt;=3.5,3.5,(IF(AF292&lt;=4,4,(IF(AF292&lt;=4.5,4.5,(IF(AF292&lt;=5,5,"Too f*cking big!")))))))))))))))</f>
        <v>#NUM!</v>
      </c>
      <c r="AK292" s="19"/>
      <c r="AM292" s="19"/>
      <c r="AN292" s="19" t="e">
        <f t="shared" ref="AN292:AN294" si="555">IF(ABS(U292)&gt;($U$3*AJ292),"Yes","No")</f>
        <v>#NUM!</v>
      </c>
      <c r="AR292" s="19" t="e">
        <f t="shared" ref="AR292:AR306" si="556">IF(AN292="Yes",(((SQRT(U292^2)))*$U$4)/((AJ292*(AJ292^2))/6),"Not Applicable")</f>
        <v>#NUM!</v>
      </c>
      <c r="AU292" t="e">
        <f t="shared" ref="AU292:AU294" si="557">IF(AR292="Not Applicable",S292/(AJ292^2),(S292/(AJ292^2))+AR292)</f>
        <v>#NUM!</v>
      </c>
      <c r="BA292" s="40"/>
      <c r="BB292" s="40"/>
      <c r="BC292" s="40"/>
      <c r="BG292" s="26" t="e">
        <f>IF(AJ292&gt;4,"Re-check foundation size…",IF(AU292&lt;$U$2,"Pass!","Fail!"))</f>
        <v>#NUM!</v>
      </c>
      <c r="BH292" s="49"/>
      <c r="BI292" s="51"/>
      <c r="BJ292" s="51"/>
      <c r="BK292" s="51"/>
      <c r="BL292" s="51"/>
      <c r="BM292" s="51"/>
    </row>
    <row r="293" spans="1:65" ht="15.75" x14ac:dyDescent="0.25">
      <c r="A293" s="60"/>
      <c r="B293" s="40"/>
      <c r="C293" s="40"/>
      <c r="D293" s="40"/>
      <c r="E293" s="40"/>
      <c r="F293" s="40"/>
      <c r="G293" s="40"/>
      <c r="H293" s="40"/>
      <c r="I293" s="40"/>
      <c r="P293">
        <f t="shared" si="501"/>
        <v>0</v>
      </c>
      <c r="Q293">
        <f t="shared" si="502"/>
        <v>0</v>
      </c>
      <c r="S293" s="6">
        <f>IF(U293=P291,D291,(IF(U293=P292,D292,(IF(U293=P293,D293,(IF(U293=P294,D294,(IF(U293=P295,D295,(IF(U293=P296,D296)))))))))))</f>
        <v>0</v>
      </c>
      <c r="U293">
        <f t="shared" ref="U293" si="558">LARGE((P291:P296),1)</f>
        <v>0</v>
      </c>
      <c r="Y293" s="36">
        <f t="shared" si="527"/>
        <v>0</v>
      </c>
      <c r="Z293" s="19"/>
      <c r="AA293" s="19"/>
      <c r="AB293" s="19">
        <f t="shared" si="552"/>
        <v>0</v>
      </c>
      <c r="AC293" s="19"/>
      <c r="AE293" s="19"/>
      <c r="AF293" s="20">
        <f t="shared" si="553"/>
        <v>0.05</v>
      </c>
      <c r="AG293" s="19"/>
      <c r="AI293" s="19"/>
      <c r="AJ293" s="28">
        <f t="shared" si="554"/>
        <v>1.5</v>
      </c>
      <c r="AK293" s="19"/>
      <c r="AM293" s="19"/>
      <c r="AN293" s="19" t="str">
        <f t="shared" si="555"/>
        <v>No</v>
      </c>
      <c r="AR293" s="19" t="str">
        <f t="shared" si="556"/>
        <v>Not Applicable</v>
      </c>
      <c r="AU293">
        <f t="shared" si="557"/>
        <v>0</v>
      </c>
      <c r="AY293" s="34">
        <f>B291</f>
        <v>0</v>
      </c>
      <c r="AZ293" s="35" t="s">
        <v>87</v>
      </c>
      <c r="BA293" s="56" t="str">
        <f t="shared" ref="BA293" si="559">IF(S293=0,"No data…",IF(ISNUMBER(AJ292)=FALSE,"Too big!",IF(ISNUMBER(AJ293)=FALSE,"Too big!",IF(ISNUMBER(AJ294)=FALSE,"Too big!",LARGE(AJ292:AJ294,1)))))</f>
        <v>No data…</v>
      </c>
      <c r="BB293" s="56" t="s">
        <v>85</v>
      </c>
      <c r="BC293" s="57" t="str">
        <f t="shared" ref="BC293" si="560">IF(U293=0,"No data…",IF(ISNUMBER(AJ292)=FALSE,"Too big!",IF(ISNUMBER(AJ293)=FALSE,"Too big!",IF(ISNUMBER(AJ294)=FALSE,"Too big!",LARGE(AJ292:AJ294,1)))))</f>
        <v>No data…</v>
      </c>
      <c r="BD293" s="35" t="s">
        <v>86</v>
      </c>
      <c r="BG293" s="26" t="str">
        <f>IF(AJ293&gt;4,"Re-check foundation size…",IF(AU293&lt;$U$2,"Pass!","Fail!"))</f>
        <v>Pass!</v>
      </c>
      <c r="BH293" s="49"/>
      <c r="BI293" s="51" t="str">
        <f t="shared" ref="BI293" si="561">IF(D291&lt;0,"Warning! Uplift.",(IF(D292&lt;0,"Warning! Uplift.",(IF(D293&lt;0,"Warning! Uplift.",(IF(D294&lt;0,"Warning! Uplift.",(IF(D295&lt;0,"Warning! Uplift.",(IF(D296&lt;0,"Warning! Uplift.","/")))))))))))</f>
        <v>/</v>
      </c>
      <c r="BJ293" s="51"/>
      <c r="BK293" s="51"/>
      <c r="BL293" s="51" t="e">
        <f t="shared" ref="BL293" si="562">IF(U292&gt;$BT$23,"Warning! High shear.",(IF(U293&gt;$BT$23,"Warning! High shear.",(IF(U294&gt;$BT$23,"Warning! High Shear.","/")))))</f>
        <v>#NUM!</v>
      </c>
      <c r="BM293" s="51"/>
    </row>
    <row r="294" spans="1:65" x14ac:dyDescent="0.25">
      <c r="A294" s="60"/>
      <c r="B294" s="40"/>
      <c r="C294" s="40"/>
      <c r="D294" s="40"/>
      <c r="E294" s="40"/>
      <c r="F294" s="40"/>
      <c r="G294" s="40"/>
      <c r="H294" s="40"/>
      <c r="I294" s="40"/>
      <c r="P294">
        <f t="shared" si="501"/>
        <v>0</v>
      </c>
      <c r="Q294">
        <f t="shared" si="502"/>
        <v>0</v>
      </c>
      <c r="S294" s="6">
        <f>IF(U294=Q291,D291,(IF(U294=Q292,D292,(IF(U294=Q293,D293,(IF(U294=Q294,D294,(IF(U294=Q295,D295,(IF(U294=Q296,D296)))))))))))</f>
        <v>0</v>
      </c>
      <c r="U294">
        <f t="shared" ref="U294" si="563">LARGE((Q291:Q296),1)</f>
        <v>0</v>
      </c>
      <c r="Y294" s="36">
        <f t="shared" si="527"/>
        <v>0</v>
      </c>
      <c r="Z294" s="19"/>
      <c r="AA294" s="19"/>
      <c r="AB294" s="19">
        <f t="shared" si="552"/>
        <v>0</v>
      </c>
      <c r="AC294" s="19"/>
      <c r="AE294" s="19"/>
      <c r="AF294" s="20">
        <f t="shared" si="553"/>
        <v>0.05</v>
      </c>
      <c r="AG294" s="19"/>
      <c r="AI294" s="19"/>
      <c r="AJ294" s="28">
        <f t="shared" si="554"/>
        <v>1.5</v>
      </c>
      <c r="AK294" s="19"/>
      <c r="AM294" s="19"/>
      <c r="AN294" s="19" t="str">
        <f t="shared" si="555"/>
        <v>No</v>
      </c>
      <c r="AR294" s="19" t="str">
        <f t="shared" si="556"/>
        <v>Not Applicable</v>
      </c>
      <c r="AU294">
        <f t="shared" si="557"/>
        <v>0</v>
      </c>
      <c r="BA294" s="40"/>
      <c r="BB294" s="40"/>
      <c r="BC294" s="40"/>
      <c r="BG294" s="26" t="str">
        <f>IF(AJ294&gt;4,"Re-check foundation size…",IF(AU294&lt;$U$2,"Pass!","Fail!"))</f>
        <v>Pass!</v>
      </c>
      <c r="BH294" s="49"/>
      <c r="BI294" s="51"/>
      <c r="BJ294" s="51"/>
      <c r="BK294" s="51"/>
      <c r="BL294" s="51"/>
      <c r="BM294" s="51"/>
    </row>
    <row r="295" spans="1:65" x14ac:dyDescent="0.25">
      <c r="A295" s="60"/>
      <c r="B295" s="40"/>
      <c r="C295" s="40"/>
      <c r="D295" s="40"/>
      <c r="E295" s="40"/>
      <c r="F295" s="40"/>
      <c r="G295" s="40"/>
      <c r="H295" s="40"/>
      <c r="I295" s="40"/>
      <c r="P295">
        <f t="shared" si="501"/>
        <v>0</v>
      </c>
      <c r="Q295">
        <f t="shared" si="502"/>
        <v>0</v>
      </c>
      <c r="S295" s="6"/>
      <c r="Y295" s="40"/>
      <c r="AJ295" s="40"/>
      <c r="AR295" s="40"/>
      <c r="BA295" s="40"/>
      <c r="BB295" s="40"/>
      <c r="BC295" s="40"/>
      <c r="BG295" s="40"/>
      <c r="BH295" s="49"/>
      <c r="BI295" s="51"/>
      <c r="BJ295" s="51"/>
      <c r="BK295" s="51"/>
      <c r="BL295" s="51"/>
      <c r="BM295" s="51"/>
    </row>
    <row r="296" spans="1:65" x14ac:dyDescent="0.25">
      <c r="A296" s="61"/>
      <c r="B296" s="40"/>
      <c r="C296" s="40"/>
      <c r="D296" s="40"/>
      <c r="E296" s="40"/>
      <c r="F296" s="40"/>
      <c r="G296" s="40"/>
      <c r="H296" s="40"/>
      <c r="I296" s="40"/>
      <c r="P296">
        <f t="shared" si="501"/>
        <v>0</v>
      </c>
      <c r="Q296">
        <f t="shared" si="502"/>
        <v>0</v>
      </c>
      <c r="S296" s="6"/>
      <c r="Y296" s="40"/>
      <c r="AJ296" s="40"/>
      <c r="AR296" s="40"/>
      <c r="BA296" s="40"/>
      <c r="BB296" s="40"/>
      <c r="BC296" s="40"/>
      <c r="BG296" s="40"/>
      <c r="BH296" s="49"/>
      <c r="BI296" s="51"/>
      <c r="BJ296" s="51"/>
      <c r="BK296" s="51"/>
      <c r="BL296" s="51"/>
      <c r="BM296" s="51"/>
    </row>
    <row r="297" spans="1:65" x14ac:dyDescent="0.25">
      <c r="A297" s="59" t="s">
        <v>145</v>
      </c>
      <c r="B297" s="40"/>
      <c r="C297" s="40"/>
      <c r="D297" s="40"/>
      <c r="E297" s="40"/>
      <c r="F297" s="40"/>
      <c r="G297" s="40"/>
      <c r="H297" s="40"/>
      <c r="P297">
        <f t="shared" ref="P297:P308" si="564">ABS(E297)</f>
        <v>0</v>
      </c>
      <c r="Q297">
        <f t="shared" ref="Q297:Q308" si="565">ABS(F297)</f>
        <v>0</v>
      </c>
      <c r="Y297" s="40"/>
      <c r="AJ297" s="40"/>
      <c r="AR297" s="40"/>
      <c r="BA297" s="40"/>
      <c r="BB297" s="40"/>
      <c r="BC297" s="40"/>
      <c r="BG297" s="40"/>
      <c r="BH297" s="49"/>
      <c r="BI297" s="51"/>
      <c r="BJ297" s="51"/>
      <c r="BK297" s="51"/>
      <c r="BL297" s="51"/>
      <c r="BM297" s="51"/>
    </row>
    <row r="298" spans="1:65" x14ac:dyDescent="0.25">
      <c r="A298" s="60"/>
      <c r="B298" s="40"/>
      <c r="C298" s="40"/>
      <c r="D298" s="40"/>
      <c r="E298" s="40"/>
      <c r="F298" s="40"/>
      <c r="G298" s="40"/>
      <c r="H298" s="40"/>
      <c r="P298">
        <f t="shared" si="564"/>
        <v>0</v>
      </c>
      <c r="Q298">
        <f t="shared" si="565"/>
        <v>0</v>
      </c>
      <c r="S298" s="6" t="e">
        <f t="shared" ref="S298" si="566">LARGE(D297:D302,1)</f>
        <v>#NUM!</v>
      </c>
      <c r="U298" t="e">
        <f t="shared" ref="U298" si="567">IF(S298=D297,(LARGE(P297:Q297,1)),(IF(S298=D298,(LARGE(P298:Q298,1)),(IF(S298=D299,(LARGE(P299:Q299,1)),(IF(S298=D300,(LARGE(P300:Q300,1)),(IF(S298=D301,(LARGE(P301:Q301,1)),(IF(S298=D302,(LARGE(P302:Q302,1)))))))))))))</f>
        <v>#NUM!</v>
      </c>
      <c r="Y298" s="36" t="e">
        <f t="shared" ref="Y298" si="568">SQRT((S298/$U$2)^2)</f>
        <v>#NUM!</v>
      </c>
      <c r="Z298" s="19"/>
      <c r="AA298" s="19"/>
      <c r="AB298" s="19" t="e">
        <f t="shared" ref="AB298:AB300" si="569">SQRT(Y298)</f>
        <v>#NUM!</v>
      </c>
      <c r="AC298" s="19"/>
      <c r="AE298" s="19"/>
      <c r="AF298" s="20" t="e">
        <f t="shared" ref="AF298:AF300" si="570">AB298+0.05</f>
        <v>#NUM!</v>
      </c>
      <c r="AG298" s="19"/>
      <c r="AI298" s="19"/>
      <c r="AJ298" s="28" t="e">
        <f t="shared" ref="AJ298:AJ300" si="571">IF(AF298&lt;=1.5,1.5,(IF(AF298&lt;=2,2,(IF(AF298&lt;=2.5,2.5,(IF(AF298&lt;=3,3,(IF(AF298&lt;=3.5,3.5,(IF(AF298&lt;=4,4,(IF(AF298&lt;=4.5,4.5,(IF(AF298&lt;=5,5,"Too f*cking big!")))))))))))))))</f>
        <v>#NUM!</v>
      </c>
      <c r="AK298" s="19"/>
      <c r="AM298" s="19"/>
      <c r="AN298" s="19" t="e">
        <f t="shared" ref="AN298:AN300" si="572">IF(ABS(U298)&gt;($U$3*AJ298),"Yes","No")</f>
        <v>#NUM!</v>
      </c>
      <c r="AR298" s="19" t="e">
        <f t="shared" si="556"/>
        <v>#NUM!</v>
      </c>
      <c r="AU298" t="e">
        <f t="shared" ref="AU298:AU300" si="573">IF(AR298="Not Applicable",S298/(AJ298^2),(S298/(AJ298^2))+AR298)</f>
        <v>#NUM!</v>
      </c>
      <c r="BA298" s="40"/>
      <c r="BB298" s="40"/>
      <c r="BC298" s="40"/>
      <c r="BG298" s="26" t="e">
        <f>IF(AJ298&gt;4,"Re-check foundation size…",IF(AU298&lt;$U$2,"Pass!","Fail!"))</f>
        <v>#NUM!</v>
      </c>
      <c r="BH298" s="49"/>
      <c r="BI298" s="51"/>
      <c r="BJ298" s="51"/>
      <c r="BK298" s="51"/>
      <c r="BL298" s="51"/>
      <c r="BM298" s="51"/>
    </row>
    <row r="299" spans="1:65" ht="15.75" x14ac:dyDescent="0.25">
      <c r="A299" s="60"/>
      <c r="B299" s="40"/>
      <c r="C299" s="40"/>
      <c r="D299" s="40"/>
      <c r="E299" s="40"/>
      <c r="F299" s="40"/>
      <c r="G299" s="40"/>
      <c r="H299" s="40"/>
      <c r="P299">
        <f t="shared" si="564"/>
        <v>0</v>
      </c>
      <c r="Q299">
        <f t="shared" si="565"/>
        <v>0</v>
      </c>
      <c r="S299" s="6">
        <f t="shared" ref="S299" si="574">IF(U299=P297,D297,(IF(U299=P298,D298,(IF(U299=P299,D299,(IF(U299=P300,D300,(IF(U299=P301,D301,(IF(U299=P302,D302)))))))))))</f>
        <v>0</v>
      </c>
      <c r="U299">
        <f t="shared" ref="U299" si="575">LARGE((P297:P302),1)</f>
        <v>0</v>
      </c>
      <c r="Y299" s="36">
        <f t="shared" si="527"/>
        <v>0</v>
      </c>
      <c r="Z299" s="19"/>
      <c r="AA299" s="19"/>
      <c r="AB299" s="19">
        <f t="shared" si="569"/>
        <v>0</v>
      </c>
      <c r="AC299" s="19"/>
      <c r="AE299" s="19"/>
      <c r="AF299" s="20">
        <f t="shared" si="570"/>
        <v>0.05</v>
      </c>
      <c r="AG299" s="19"/>
      <c r="AI299" s="19"/>
      <c r="AJ299" s="28">
        <f t="shared" si="571"/>
        <v>1.5</v>
      </c>
      <c r="AK299" s="19"/>
      <c r="AM299" s="19"/>
      <c r="AN299" s="19" t="str">
        <f t="shared" si="572"/>
        <v>No</v>
      </c>
      <c r="AR299" s="19" t="str">
        <f t="shared" si="556"/>
        <v>Not Applicable</v>
      </c>
      <c r="AU299">
        <f t="shared" si="573"/>
        <v>0</v>
      </c>
      <c r="AY299" s="34">
        <f>B297</f>
        <v>0</v>
      </c>
      <c r="AZ299" s="35" t="s">
        <v>87</v>
      </c>
      <c r="BA299" s="56" t="str">
        <f t="shared" ref="BA299" si="576">IF(S299=0,"No data…",IF(ISNUMBER(AJ298)=FALSE,"Too big!",IF(ISNUMBER(AJ299)=FALSE,"Too big!",IF(ISNUMBER(AJ300)=FALSE,"Too big!",LARGE(AJ298:AJ300,1)))))</f>
        <v>No data…</v>
      </c>
      <c r="BB299" s="56" t="s">
        <v>85</v>
      </c>
      <c r="BC299" s="57" t="str">
        <f t="shared" ref="BC299" si="577">IF(U299=0,"No data…",IF(ISNUMBER(AJ298)=FALSE,"Too big!",IF(ISNUMBER(AJ299)=FALSE,"Too big!",IF(ISNUMBER(AJ300)=FALSE,"Too big!",LARGE(AJ298:AJ300,1)))))</f>
        <v>No data…</v>
      </c>
      <c r="BD299" s="35" t="s">
        <v>86</v>
      </c>
      <c r="BG299" s="26" t="str">
        <f>IF(AJ299&gt;4,"Re-check foundation size…",IF(AU299&lt;$U$2,"Pass!","Fail!"))</f>
        <v>Pass!</v>
      </c>
      <c r="BH299" s="49"/>
      <c r="BI299" s="51" t="str">
        <f t="shared" ref="BI299" si="578">IF(D297&lt;0,"Warning! Uplift.",(IF(D298&lt;0,"Warning! Uplift.",(IF(D299&lt;0,"Warning! Uplift.",(IF(D300&lt;0,"Warning! Uplift.",(IF(D301&lt;0,"Warning! Uplift.",(IF(D302&lt;0,"Warning! Uplift.","/")))))))))))</f>
        <v>/</v>
      </c>
      <c r="BJ299" s="51"/>
      <c r="BK299" s="51"/>
      <c r="BL299" s="51" t="e">
        <f t="shared" ref="BL299" si="579">IF(U298&gt;$BT$23,"Warning! High shear.",(IF(U299&gt;$BT$23,"Warning! High shear.",(IF(U300&gt;$BT$23,"Warning! High Shear.","/")))))</f>
        <v>#NUM!</v>
      </c>
      <c r="BM299" s="51"/>
    </row>
    <row r="300" spans="1:65" x14ac:dyDescent="0.25">
      <c r="A300" s="60"/>
      <c r="B300" s="40"/>
      <c r="C300" s="40"/>
      <c r="D300" s="40"/>
      <c r="E300" s="40"/>
      <c r="F300" s="40"/>
      <c r="G300" s="40"/>
      <c r="H300" s="40"/>
      <c r="P300">
        <f t="shared" si="564"/>
        <v>0</v>
      </c>
      <c r="Q300">
        <f t="shared" si="565"/>
        <v>0</v>
      </c>
      <c r="S300" s="6">
        <f t="shared" ref="S300" si="580">IF(U300=Q297,D297,(IF(U300=Q298,D298,(IF(U300=Q299,D299,(IF(U300=Q300,D300,(IF(U300=Q301,D301,(IF(U300=Q302,D302)))))))))))</f>
        <v>0</v>
      </c>
      <c r="U300">
        <f t="shared" ref="U300" si="581">LARGE((Q297:Q302),1)</f>
        <v>0</v>
      </c>
      <c r="Y300" s="36">
        <f t="shared" si="527"/>
        <v>0</v>
      </c>
      <c r="Z300" s="19"/>
      <c r="AA300" s="19"/>
      <c r="AB300" s="19">
        <f t="shared" si="569"/>
        <v>0</v>
      </c>
      <c r="AC300" s="19"/>
      <c r="AE300" s="19"/>
      <c r="AF300" s="20">
        <f t="shared" si="570"/>
        <v>0.05</v>
      </c>
      <c r="AG300" s="19"/>
      <c r="AI300" s="19"/>
      <c r="AJ300" s="28">
        <f t="shared" si="571"/>
        <v>1.5</v>
      </c>
      <c r="AK300" s="19"/>
      <c r="AM300" s="19"/>
      <c r="AN300" s="19" t="str">
        <f t="shared" si="572"/>
        <v>No</v>
      </c>
      <c r="AR300" s="19" t="str">
        <f t="shared" si="556"/>
        <v>Not Applicable</v>
      </c>
      <c r="AU300">
        <f t="shared" si="573"/>
        <v>0</v>
      </c>
      <c r="BA300" s="40"/>
      <c r="BB300" s="40"/>
      <c r="BC300" s="40"/>
      <c r="BG300" s="26" t="str">
        <f>IF(AJ300&gt;4,"Re-check foundation size…",IF(AU300&lt;$U$2,"Pass!","Fail!"))</f>
        <v>Pass!</v>
      </c>
      <c r="BH300" s="49"/>
      <c r="BI300" s="51"/>
      <c r="BJ300" s="51"/>
      <c r="BK300" s="51"/>
      <c r="BL300" s="51"/>
      <c r="BM300" s="51"/>
    </row>
    <row r="301" spans="1:65" x14ac:dyDescent="0.25">
      <c r="A301" s="60"/>
      <c r="B301" s="40"/>
      <c r="C301" s="40"/>
      <c r="D301" s="40"/>
      <c r="E301" s="40"/>
      <c r="F301" s="40"/>
      <c r="G301" s="40"/>
      <c r="H301" s="40"/>
      <c r="P301">
        <f t="shared" si="564"/>
        <v>0</v>
      </c>
      <c r="Q301">
        <f t="shared" si="565"/>
        <v>0</v>
      </c>
      <c r="S301" s="6"/>
      <c r="Y301" s="40"/>
      <c r="AJ301" s="40"/>
      <c r="AR301" s="40"/>
      <c r="BA301" s="40"/>
      <c r="BB301" s="40"/>
      <c r="BC301" s="40"/>
      <c r="BG301" s="40"/>
      <c r="BH301" s="49"/>
      <c r="BI301" s="51"/>
      <c r="BJ301" s="51"/>
      <c r="BK301" s="51"/>
      <c r="BL301" s="51"/>
      <c r="BM301" s="51"/>
    </row>
    <row r="302" spans="1:65" x14ac:dyDescent="0.25">
      <c r="A302" s="61"/>
      <c r="B302" s="40"/>
      <c r="C302" s="40"/>
      <c r="D302" s="40"/>
      <c r="E302" s="40"/>
      <c r="F302" s="40"/>
      <c r="G302" s="40"/>
      <c r="H302" s="40"/>
      <c r="P302">
        <f t="shared" si="564"/>
        <v>0</v>
      </c>
      <c r="Q302">
        <f t="shared" si="565"/>
        <v>0</v>
      </c>
      <c r="S302" s="6"/>
      <c r="Y302" s="40"/>
      <c r="AJ302" s="40"/>
      <c r="AR302" s="40"/>
      <c r="BA302" s="40"/>
      <c r="BB302" s="40"/>
      <c r="BC302" s="40"/>
      <c r="BG302" s="40"/>
      <c r="BH302" s="49"/>
      <c r="BI302" s="51"/>
      <c r="BJ302" s="51"/>
      <c r="BK302" s="51"/>
      <c r="BL302" s="51"/>
      <c r="BM302" s="51"/>
    </row>
    <row r="303" spans="1:65" x14ac:dyDescent="0.25">
      <c r="A303" s="59" t="s">
        <v>146</v>
      </c>
      <c r="B303" s="40"/>
      <c r="C303" s="40"/>
      <c r="D303" s="40"/>
      <c r="E303" s="40"/>
      <c r="F303" s="40"/>
      <c r="G303" s="40"/>
      <c r="H303" s="40"/>
      <c r="P303">
        <f t="shared" si="564"/>
        <v>0</v>
      </c>
      <c r="Q303">
        <f t="shared" si="565"/>
        <v>0</v>
      </c>
      <c r="S303" s="6"/>
      <c r="Y303" s="40"/>
      <c r="AJ303" s="40"/>
      <c r="AR303" s="40"/>
      <c r="BA303" s="40"/>
      <c r="BB303" s="40"/>
      <c r="BC303" s="40"/>
      <c r="BG303" s="40"/>
      <c r="BH303" s="49"/>
      <c r="BI303" s="51"/>
      <c r="BJ303" s="51"/>
      <c r="BK303" s="51"/>
      <c r="BL303" s="51"/>
      <c r="BM303" s="51"/>
    </row>
    <row r="304" spans="1:65" x14ac:dyDescent="0.25">
      <c r="A304" s="60"/>
      <c r="B304" s="40"/>
      <c r="C304" s="40"/>
      <c r="D304" s="40"/>
      <c r="E304" s="40"/>
      <c r="F304" s="40"/>
      <c r="G304" s="40"/>
      <c r="H304" s="40"/>
      <c r="P304">
        <f t="shared" si="564"/>
        <v>0</v>
      </c>
      <c r="Q304">
        <f t="shared" si="565"/>
        <v>0</v>
      </c>
      <c r="S304" s="6" t="e">
        <f t="shared" ref="S304" si="582">LARGE(D303:D308,1)</f>
        <v>#NUM!</v>
      </c>
      <c r="U304" t="e">
        <f t="shared" ref="U304" si="583">IF(S304=D303,(LARGE(P303:Q303,1)),(IF(S304=D304,(LARGE(P304:Q304,1)),(IF(S304=D305,(LARGE(P305:Q305,1)),(IF(S304=D306,(LARGE(P306:Q306,1)),(IF(S304=D307,(LARGE(P307:Q307,1)),(IF(S304=D308,(LARGE(P308:Q308,1)))))))))))))</f>
        <v>#NUM!</v>
      </c>
      <c r="Y304" s="36" t="e">
        <f t="shared" ref="Y304" si="584">SQRT((S304/$U$2)^2)</f>
        <v>#NUM!</v>
      </c>
      <c r="Z304" s="19"/>
      <c r="AA304" s="19"/>
      <c r="AB304" s="19" t="e">
        <f t="shared" ref="AB304:AB306" si="585">SQRT(Y304)</f>
        <v>#NUM!</v>
      </c>
      <c r="AC304" s="19"/>
      <c r="AE304" s="19"/>
      <c r="AF304" s="20" t="e">
        <f t="shared" ref="AF304:AF306" si="586">AB304+0.05</f>
        <v>#NUM!</v>
      </c>
      <c r="AG304" s="19"/>
      <c r="AI304" s="19"/>
      <c r="AJ304" s="28" t="e">
        <f t="shared" ref="AJ304:AJ306" si="587">IF(AF304&lt;=1.5,1.5,(IF(AF304&lt;=2,2,(IF(AF304&lt;=2.5,2.5,(IF(AF304&lt;=3,3,(IF(AF304&lt;=3.5,3.5,(IF(AF304&lt;=4,4,(IF(AF304&lt;=4.5,4.5,(IF(AF304&lt;=5,5,"Too f*cking big!")))))))))))))))</f>
        <v>#NUM!</v>
      </c>
      <c r="AK304" s="19"/>
      <c r="AM304" s="19"/>
      <c r="AN304" s="19" t="e">
        <f t="shared" ref="AN304:AN306" si="588">IF(ABS(U304)&gt;($U$3*AJ304),"Yes","No")</f>
        <v>#NUM!</v>
      </c>
      <c r="AR304" s="19" t="e">
        <f t="shared" si="556"/>
        <v>#NUM!</v>
      </c>
      <c r="AU304" t="e">
        <f t="shared" ref="AU304:AU306" si="589">IF(AR304="Not Applicable",S304/(AJ304^2),(S304/(AJ304^2))+AR304)</f>
        <v>#NUM!</v>
      </c>
      <c r="BA304" s="40"/>
      <c r="BB304" s="40"/>
      <c r="BC304" s="40"/>
      <c r="BG304" s="26" t="e">
        <f>IF(AJ304&gt;4,"Re-check foundation size…",IF(AU304&lt;$U$2,"Pass!","Fail!"))</f>
        <v>#NUM!</v>
      </c>
      <c r="BH304" s="49"/>
      <c r="BI304" s="51"/>
      <c r="BJ304" s="51"/>
      <c r="BK304" s="51"/>
      <c r="BL304" s="51"/>
      <c r="BM304" s="51"/>
    </row>
    <row r="305" spans="1:65" ht="15.75" x14ac:dyDescent="0.25">
      <c r="A305" s="60"/>
      <c r="B305" s="40"/>
      <c r="C305" s="40"/>
      <c r="D305" s="40"/>
      <c r="E305" s="40"/>
      <c r="F305" s="40"/>
      <c r="G305" s="40"/>
      <c r="H305" s="40"/>
      <c r="P305">
        <f t="shared" si="564"/>
        <v>0</v>
      </c>
      <c r="Q305">
        <f t="shared" si="565"/>
        <v>0</v>
      </c>
      <c r="S305" s="6">
        <f t="shared" ref="S305" si="590">IF(U305=P303,D303,(IF(U305=P304,D304,(IF(U305=P305,D305,(IF(U305=P306,D306,(IF(U305=P307,D307,(IF(U305=P308,D308)))))))))))</f>
        <v>0</v>
      </c>
      <c r="U305">
        <f t="shared" ref="U305" si="591">LARGE((P303:P308),1)</f>
        <v>0</v>
      </c>
      <c r="Y305" s="36">
        <f t="shared" si="527"/>
        <v>0</v>
      </c>
      <c r="Z305" s="19"/>
      <c r="AA305" s="19"/>
      <c r="AB305" s="19">
        <f t="shared" si="585"/>
        <v>0</v>
      </c>
      <c r="AC305" s="19"/>
      <c r="AE305" s="19"/>
      <c r="AF305" s="20">
        <f t="shared" si="586"/>
        <v>0.05</v>
      </c>
      <c r="AG305" s="19"/>
      <c r="AI305" s="19"/>
      <c r="AJ305" s="28">
        <f t="shared" si="587"/>
        <v>1.5</v>
      </c>
      <c r="AK305" s="19"/>
      <c r="AM305" s="19"/>
      <c r="AN305" s="19" t="str">
        <f t="shared" si="588"/>
        <v>No</v>
      </c>
      <c r="AR305" s="19" t="str">
        <f t="shared" si="556"/>
        <v>Not Applicable</v>
      </c>
      <c r="AU305">
        <f t="shared" si="589"/>
        <v>0</v>
      </c>
      <c r="AY305" s="34">
        <f>B303</f>
        <v>0</v>
      </c>
      <c r="AZ305" s="35" t="s">
        <v>87</v>
      </c>
      <c r="BA305" s="56" t="str">
        <f t="shared" ref="BA305" si="592">IF(S305=0,"No data…",IF(ISNUMBER(AJ304)=FALSE,"Too big!",IF(ISNUMBER(AJ305)=FALSE,"Too big!",IF(ISNUMBER(AJ306)=FALSE,"Too big!",LARGE(AJ304:AJ306,1)))))</f>
        <v>No data…</v>
      </c>
      <c r="BB305" s="56" t="s">
        <v>85</v>
      </c>
      <c r="BC305" s="57" t="str">
        <f t="shared" ref="BC305" si="593">IF(U305=0,"No data…",IF(ISNUMBER(AJ304)=FALSE,"Too big!",IF(ISNUMBER(AJ305)=FALSE,"Too big!",IF(ISNUMBER(AJ306)=FALSE,"Too big!",LARGE(AJ304:AJ306,1)))))</f>
        <v>No data…</v>
      </c>
      <c r="BD305" s="35" t="s">
        <v>86</v>
      </c>
      <c r="BG305" s="26" t="str">
        <f>IF(AJ305&gt;4,"Re-check foundation size…",IF(AU305&lt;$U$2,"Pass!","Fail!"))</f>
        <v>Pass!</v>
      </c>
      <c r="BH305" s="49"/>
      <c r="BI305" s="51" t="str">
        <f t="shared" ref="BI305" si="594">IF(D303&lt;0,"Warning! Uplift.",(IF(D304&lt;0,"Warning! Uplift.",(IF(D305&lt;0,"Warning! Uplift.",(IF(D306&lt;0,"Warning! Uplift.",(IF(D307&lt;0,"Warning! Uplift.",(IF(D308&lt;0,"Warning! Uplift.","/")))))))))))</f>
        <v>/</v>
      </c>
      <c r="BJ305" s="51"/>
      <c r="BK305" s="51"/>
      <c r="BL305" s="51" t="e">
        <f t="shared" ref="BL305" si="595">IF(U304&gt;$BT$23,"Warning! High shear.",(IF(U305&gt;$BT$23,"Warning! High shear.",(IF(U306&gt;$BT$23,"Warning! High Shear.","/")))))</f>
        <v>#NUM!</v>
      </c>
      <c r="BM305" s="51"/>
    </row>
    <row r="306" spans="1:65" x14ac:dyDescent="0.25">
      <c r="A306" s="60"/>
      <c r="B306" s="40"/>
      <c r="C306" s="40"/>
      <c r="D306" s="40"/>
      <c r="E306" s="40"/>
      <c r="F306" s="40"/>
      <c r="G306" s="40"/>
      <c r="H306" s="40"/>
      <c r="P306">
        <f t="shared" si="564"/>
        <v>0</v>
      </c>
      <c r="Q306">
        <f t="shared" si="565"/>
        <v>0</v>
      </c>
      <c r="S306" s="6">
        <f t="shared" ref="S306" si="596">IF(U306=Q303,D303,(IF(U306=Q304,D304,(IF(U306=Q305,D305,(IF(U306=Q306,D306,(IF(U306=Q307,D307,(IF(U306=Q308,D308)))))))))))</f>
        <v>0</v>
      </c>
      <c r="U306">
        <f t="shared" ref="U306" si="597">LARGE((Q303:Q308),1)</f>
        <v>0</v>
      </c>
      <c r="Y306" s="36">
        <f t="shared" si="527"/>
        <v>0</v>
      </c>
      <c r="Z306" s="19"/>
      <c r="AA306" s="19"/>
      <c r="AB306" s="19">
        <f t="shared" si="585"/>
        <v>0</v>
      </c>
      <c r="AC306" s="19"/>
      <c r="AE306" s="19"/>
      <c r="AF306" s="20">
        <f t="shared" si="586"/>
        <v>0.05</v>
      </c>
      <c r="AG306" s="19"/>
      <c r="AI306" s="19"/>
      <c r="AJ306" s="28">
        <f t="shared" si="587"/>
        <v>1.5</v>
      </c>
      <c r="AK306" s="19"/>
      <c r="AM306" s="19"/>
      <c r="AN306" s="19" t="str">
        <f t="shared" si="588"/>
        <v>No</v>
      </c>
      <c r="AR306" s="19" t="str">
        <f t="shared" si="556"/>
        <v>Not Applicable</v>
      </c>
      <c r="AU306">
        <f t="shared" si="589"/>
        <v>0</v>
      </c>
      <c r="BA306" s="40"/>
      <c r="BB306" s="40"/>
      <c r="BC306" s="40"/>
      <c r="BG306" s="26" t="str">
        <f>IF(AJ306&gt;4,"Re-check foundation size…",IF(AU306&lt;$U$2,"Pass!","Fail!"))</f>
        <v>Pass!</v>
      </c>
      <c r="BH306" s="49"/>
      <c r="BI306" s="51"/>
      <c r="BJ306" s="51"/>
      <c r="BK306" s="51"/>
      <c r="BL306" s="51"/>
      <c r="BM306" s="51"/>
    </row>
    <row r="307" spans="1:65" x14ac:dyDescent="0.25">
      <c r="A307" s="60"/>
      <c r="B307" s="40"/>
      <c r="C307" s="40"/>
      <c r="D307" s="40"/>
      <c r="E307" s="40"/>
      <c r="F307" s="40"/>
      <c r="G307" s="40"/>
      <c r="H307" s="40"/>
      <c r="P307">
        <f t="shared" si="564"/>
        <v>0</v>
      </c>
      <c r="Q307">
        <f t="shared" si="565"/>
        <v>0</v>
      </c>
      <c r="S307" s="6"/>
      <c r="Y307" s="40"/>
      <c r="AJ307" s="40"/>
      <c r="AR307" s="40"/>
      <c r="BA307" s="40"/>
      <c r="BB307" s="40"/>
      <c r="BC307" s="40"/>
      <c r="BG307" s="40"/>
      <c r="BH307" s="49"/>
      <c r="BI307" s="49"/>
      <c r="BJ307" s="49"/>
      <c r="BK307" s="49"/>
      <c r="BL307" s="49"/>
      <c r="BM307" s="49"/>
    </row>
    <row r="308" spans="1:65" x14ac:dyDescent="0.25">
      <c r="A308" s="61"/>
      <c r="B308" s="40"/>
      <c r="C308" s="40"/>
      <c r="D308" s="40"/>
      <c r="E308" s="40"/>
      <c r="F308" s="40"/>
      <c r="G308" s="40"/>
      <c r="H308" s="40"/>
      <c r="P308">
        <f t="shared" si="564"/>
        <v>0</v>
      </c>
      <c r="Q308">
        <f t="shared" si="565"/>
        <v>0</v>
      </c>
      <c r="S308" s="6"/>
      <c r="Y308" s="40"/>
      <c r="AJ308" s="40"/>
      <c r="AR308" s="40"/>
      <c r="BA308" s="40"/>
      <c r="BB308" s="40"/>
      <c r="BC308" s="40"/>
      <c r="BG308" s="40"/>
      <c r="BH308" s="49"/>
      <c r="BI308" s="49"/>
      <c r="BJ308" s="49"/>
      <c r="BK308" s="49"/>
      <c r="BL308" s="49"/>
      <c r="BM308" s="49"/>
    </row>
    <row r="309" spans="1:65" x14ac:dyDescent="0.25">
      <c r="A309" s="6"/>
      <c r="B309" s="40"/>
      <c r="C309" s="40"/>
      <c r="D309" s="40"/>
      <c r="E309" s="40"/>
      <c r="F309" s="40"/>
      <c r="G309" s="40"/>
      <c r="H309" s="40"/>
      <c r="BA309" s="40"/>
      <c r="BH309" s="49"/>
      <c r="BI309" s="49"/>
      <c r="BJ309" s="49"/>
      <c r="BK309" s="49"/>
      <c r="BL309" s="49"/>
      <c r="BM309" s="49"/>
    </row>
    <row r="310" spans="1:65" x14ac:dyDescent="0.25">
      <c r="A310" s="6"/>
      <c r="B310" s="40"/>
      <c r="C310" s="40"/>
      <c r="D310" s="40"/>
      <c r="E310" s="40"/>
      <c r="F310" s="40"/>
      <c r="G310" s="40"/>
      <c r="H310" s="40"/>
      <c r="BA310" s="40"/>
      <c r="BH310" s="49"/>
      <c r="BI310" s="49"/>
      <c r="BJ310" s="49"/>
      <c r="BK310" s="49"/>
      <c r="BL310" s="49"/>
      <c r="BM310" s="49"/>
    </row>
    <row r="311" spans="1:65" ht="15.75" x14ac:dyDescent="0.25">
      <c r="A311" s="6"/>
      <c r="B311" s="40"/>
      <c r="C311" s="40"/>
      <c r="D311" s="40"/>
      <c r="E311" s="40"/>
      <c r="F311" s="40"/>
      <c r="G311" s="40"/>
      <c r="H311" s="40"/>
      <c r="BA311" s="48"/>
      <c r="BH311" s="49"/>
      <c r="BI311" s="49"/>
      <c r="BJ311" s="49"/>
      <c r="BK311" s="49"/>
      <c r="BL311" s="49"/>
      <c r="BM311" s="49"/>
    </row>
    <row r="312" spans="1:65" x14ac:dyDescent="0.25">
      <c r="A312" s="6"/>
      <c r="B312" s="40"/>
      <c r="C312" s="40"/>
      <c r="D312" s="40"/>
      <c r="E312" s="40"/>
      <c r="F312" s="40"/>
      <c r="G312" s="40"/>
      <c r="H312" s="40"/>
      <c r="BA312" s="40"/>
      <c r="BH312" s="49"/>
      <c r="BI312" s="49"/>
      <c r="BJ312" s="49"/>
      <c r="BK312" s="49"/>
      <c r="BL312" s="49"/>
      <c r="BM312" s="49"/>
    </row>
    <row r="313" spans="1:65" x14ac:dyDescent="0.25">
      <c r="A313" s="6"/>
      <c r="B313" s="40"/>
      <c r="C313" s="40"/>
      <c r="D313" s="40"/>
      <c r="E313" s="40"/>
      <c r="F313" s="40"/>
      <c r="G313" s="40"/>
      <c r="H313" s="40"/>
      <c r="BA313" s="40"/>
      <c r="BH313" s="49"/>
      <c r="BI313" s="49"/>
      <c r="BJ313" s="49"/>
      <c r="BK313" s="49"/>
      <c r="BL313" s="49"/>
      <c r="BM313" s="49"/>
    </row>
    <row r="314" spans="1:65" x14ac:dyDescent="0.25">
      <c r="A314" s="6"/>
      <c r="B314" s="40"/>
      <c r="C314" s="40"/>
      <c r="D314" s="40"/>
      <c r="E314" s="40"/>
      <c r="F314" s="40"/>
      <c r="G314" s="40"/>
      <c r="H314" s="40"/>
      <c r="BA314" s="40"/>
      <c r="BH314" s="49"/>
      <c r="BI314" s="49"/>
      <c r="BJ314" s="49"/>
      <c r="BK314" s="49"/>
      <c r="BL314" s="49"/>
      <c r="BM314" s="49"/>
    </row>
    <row r="315" spans="1:65" x14ac:dyDescent="0.25">
      <c r="A315" s="6"/>
      <c r="B315" s="40"/>
      <c r="C315" s="40"/>
      <c r="D315" s="40"/>
      <c r="E315" s="40"/>
      <c r="F315" s="40"/>
      <c r="G315" s="40"/>
      <c r="H315" s="40"/>
      <c r="BA315" s="40"/>
      <c r="BH315" s="49"/>
      <c r="BI315" s="49"/>
      <c r="BJ315" s="49"/>
      <c r="BK315" s="49"/>
      <c r="BL315" s="49"/>
      <c r="BM315" s="49"/>
    </row>
    <row r="316" spans="1:65" x14ac:dyDescent="0.25">
      <c r="A316" s="6"/>
      <c r="B316" s="40"/>
      <c r="C316" s="40"/>
      <c r="D316" s="40"/>
      <c r="E316" s="40"/>
      <c r="F316" s="40"/>
      <c r="G316" s="40"/>
      <c r="H316" s="40"/>
      <c r="BA316" s="40"/>
      <c r="BH316" s="49"/>
      <c r="BI316" s="49"/>
      <c r="BJ316" s="49"/>
      <c r="BK316" s="49"/>
      <c r="BL316" s="49"/>
      <c r="BM316" s="49"/>
    </row>
    <row r="317" spans="1:65" ht="15.75" x14ac:dyDescent="0.25">
      <c r="A317" s="6"/>
      <c r="B317" s="40"/>
      <c r="C317" s="40"/>
      <c r="D317" s="40"/>
      <c r="E317" s="40"/>
      <c r="F317" s="40"/>
      <c r="G317" s="40"/>
      <c r="H317" s="40"/>
      <c r="BA317" s="48"/>
      <c r="BH317" s="49"/>
      <c r="BI317" s="49"/>
      <c r="BJ317" s="49"/>
      <c r="BK317" s="49"/>
      <c r="BL317" s="49"/>
      <c r="BM317" s="49"/>
    </row>
    <row r="318" spans="1:65" x14ac:dyDescent="0.25">
      <c r="A318" s="6"/>
      <c r="B318" s="40"/>
      <c r="C318" s="40"/>
      <c r="D318" s="40"/>
      <c r="E318" s="40"/>
      <c r="F318" s="40"/>
      <c r="G318" s="40"/>
      <c r="H318" s="40"/>
      <c r="BA318" s="40"/>
      <c r="BH318" s="49"/>
      <c r="BI318" s="49"/>
      <c r="BJ318" s="49"/>
      <c r="BK318" s="49"/>
      <c r="BL318" s="49"/>
      <c r="BM318" s="49"/>
    </row>
    <row r="319" spans="1:65" x14ac:dyDescent="0.25">
      <c r="A319" s="6"/>
      <c r="B319" s="40"/>
      <c r="C319" s="40"/>
      <c r="D319" s="40"/>
      <c r="E319" s="40"/>
      <c r="F319" s="40"/>
      <c r="G319" s="40"/>
      <c r="H319" s="40"/>
      <c r="BA319" s="40"/>
      <c r="BH319" s="49"/>
      <c r="BI319" s="49"/>
      <c r="BJ319" s="49"/>
      <c r="BK319" s="49"/>
      <c r="BL319" s="49"/>
      <c r="BM319" s="49"/>
    </row>
    <row r="320" spans="1:65" x14ac:dyDescent="0.25">
      <c r="A320" s="6"/>
      <c r="B320" s="40"/>
      <c r="C320" s="40"/>
      <c r="D320" s="40"/>
      <c r="E320" s="40"/>
      <c r="F320" s="40"/>
      <c r="G320" s="40"/>
      <c r="H320" s="40"/>
      <c r="BA320" s="40"/>
      <c r="BH320" s="49"/>
      <c r="BI320" s="49"/>
      <c r="BJ320" s="49"/>
      <c r="BK320" s="49"/>
      <c r="BL320" s="49"/>
      <c r="BM320" s="49"/>
    </row>
    <row r="321" spans="1:65" x14ac:dyDescent="0.25">
      <c r="A321" s="6"/>
      <c r="B321" s="40"/>
      <c r="C321" s="40"/>
      <c r="D321" s="40"/>
      <c r="E321" s="40"/>
      <c r="F321" s="40"/>
      <c r="G321" s="40"/>
      <c r="H321" s="40"/>
      <c r="BA321" s="40"/>
      <c r="BH321" s="49"/>
      <c r="BI321" s="49"/>
      <c r="BJ321" s="49"/>
      <c r="BK321" s="49"/>
      <c r="BL321" s="49"/>
      <c r="BM321" s="49"/>
    </row>
    <row r="322" spans="1:65" x14ac:dyDescent="0.25">
      <c r="A322" s="6"/>
      <c r="B322" s="40"/>
      <c r="C322" s="40"/>
      <c r="D322" s="40"/>
      <c r="E322" s="40"/>
      <c r="F322" s="40"/>
      <c r="G322" s="40"/>
      <c r="H322" s="40"/>
      <c r="BA322" s="40"/>
      <c r="BH322" s="49"/>
      <c r="BI322" s="49"/>
      <c r="BJ322" s="49"/>
      <c r="BK322" s="49"/>
      <c r="BL322" s="49"/>
      <c r="BM322" s="49"/>
    </row>
    <row r="323" spans="1:65" ht="15.75" x14ac:dyDescent="0.25">
      <c r="A323" s="6"/>
      <c r="B323" s="40"/>
      <c r="C323" s="40"/>
      <c r="D323" s="40"/>
      <c r="E323" s="40"/>
      <c r="F323" s="40"/>
      <c r="G323" s="40"/>
      <c r="H323" s="40"/>
      <c r="BA323" s="48"/>
      <c r="BH323" s="49"/>
      <c r="BI323" s="49"/>
      <c r="BJ323" s="49"/>
      <c r="BK323" s="49"/>
      <c r="BL323" s="49"/>
      <c r="BM323" s="49"/>
    </row>
    <row r="324" spans="1:65" x14ac:dyDescent="0.25">
      <c r="A324" s="6"/>
      <c r="B324" s="40"/>
      <c r="C324" s="40"/>
      <c r="D324" s="40"/>
      <c r="E324" s="40"/>
      <c r="F324" s="40"/>
      <c r="G324" s="40"/>
      <c r="H324" s="40"/>
      <c r="BA324" s="40"/>
      <c r="BH324" s="49"/>
      <c r="BI324" s="49"/>
      <c r="BJ324" s="49"/>
      <c r="BK324" s="49"/>
      <c r="BL324" s="49"/>
      <c r="BM324" s="49"/>
    </row>
    <row r="325" spans="1:65" x14ac:dyDescent="0.25">
      <c r="A325" s="6"/>
      <c r="B325" s="40"/>
      <c r="C325" s="40"/>
      <c r="D325" s="40"/>
      <c r="E325" s="40"/>
      <c r="F325" s="40"/>
      <c r="G325" s="40"/>
      <c r="H325" s="40"/>
      <c r="BA325" s="40"/>
      <c r="BH325" s="49"/>
      <c r="BI325" s="49"/>
      <c r="BJ325" s="49"/>
      <c r="BK325" s="49"/>
      <c r="BL325" s="49"/>
      <c r="BM325" s="49"/>
    </row>
    <row r="326" spans="1:65" x14ac:dyDescent="0.25">
      <c r="A326" s="6"/>
      <c r="B326" s="40"/>
      <c r="C326" s="40"/>
      <c r="D326" s="40"/>
      <c r="E326" s="40"/>
      <c r="F326" s="40"/>
      <c r="G326" s="40"/>
      <c r="H326" s="40"/>
      <c r="BA326" s="40"/>
      <c r="BH326" s="49"/>
      <c r="BI326" s="49"/>
      <c r="BJ326" s="49"/>
      <c r="BK326" s="49"/>
      <c r="BL326" s="49"/>
      <c r="BM326" s="49"/>
    </row>
    <row r="327" spans="1:65" x14ac:dyDescent="0.25">
      <c r="A327" s="6"/>
      <c r="B327" s="40"/>
      <c r="C327" s="40"/>
      <c r="D327" s="40"/>
      <c r="E327" s="40"/>
      <c r="F327" s="40"/>
      <c r="G327" s="40"/>
      <c r="H327" s="40"/>
      <c r="BA327" s="40"/>
      <c r="BH327" s="49"/>
      <c r="BI327" s="49"/>
      <c r="BJ327" s="49"/>
      <c r="BK327" s="49"/>
      <c r="BL327" s="49"/>
      <c r="BM327" s="49"/>
    </row>
    <row r="328" spans="1:65" x14ac:dyDescent="0.25">
      <c r="A328" s="6"/>
      <c r="B328" s="40"/>
      <c r="C328" s="40"/>
      <c r="D328" s="40"/>
      <c r="E328" s="40"/>
      <c r="F328" s="40"/>
      <c r="G328" s="40"/>
      <c r="H328" s="40"/>
      <c r="BA328" s="40"/>
      <c r="BH328" s="49"/>
      <c r="BI328" s="49"/>
      <c r="BJ328" s="49"/>
      <c r="BK328" s="49"/>
      <c r="BL328" s="49"/>
      <c r="BM328" s="49"/>
    </row>
    <row r="329" spans="1:65" ht="15.75" x14ac:dyDescent="0.25">
      <c r="A329" s="6"/>
      <c r="B329" s="40"/>
      <c r="C329" s="40"/>
      <c r="D329" s="40"/>
      <c r="E329" s="40"/>
      <c r="F329" s="40"/>
      <c r="G329" s="40"/>
      <c r="H329" s="40"/>
      <c r="BA329" s="48"/>
      <c r="BH329" s="49"/>
      <c r="BI329" s="49"/>
      <c r="BJ329" s="49"/>
      <c r="BK329" s="49"/>
      <c r="BL329" s="49"/>
      <c r="BM329" s="49"/>
    </row>
    <row r="330" spans="1:65" x14ac:dyDescent="0.25">
      <c r="A330" s="6"/>
      <c r="B330" s="40"/>
      <c r="C330" s="40"/>
      <c r="D330" s="40"/>
      <c r="E330" s="40"/>
      <c r="F330" s="40"/>
      <c r="G330" s="40"/>
      <c r="H330" s="40"/>
      <c r="BA330" s="40"/>
      <c r="BH330" s="49"/>
      <c r="BI330" s="49"/>
      <c r="BJ330" s="49"/>
      <c r="BK330" s="49"/>
      <c r="BL330" s="49"/>
      <c r="BM330" s="49"/>
    </row>
    <row r="331" spans="1:65" x14ac:dyDescent="0.25">
      <c r="A331" s="6"/>
      <c r="B331" s="40"/>
      <c r="C331" s="40"/>
      <c r="D331" s="40"/>
      <c r="E331" s="40"/>
      <c r="F331" s="40"/>
      <c r="G331" s="40"/>
      <c r="H331" s="40"/>
      <c r="BA331" s="40"/>
      <c r="BH331" s="49"/>
      <c r="BI331" s="49"/>
      <c r="BJ331" s="49"/>
      <c r="BK331" s="49"/>
      <c r="BL331" s="49"/>
      <c r="BM331" s="49"/>
    </row>
    <row r="332" spans="1:65" x14ac:dyDescent="0.25">
      <c r="A332" s="6"/>
      <c r="B332" s="40"/>
      <c r="C332" s="40"/>
      <c r="D332" s="40"/>
      <c r="E332" s="40"/>
      <c r="F332" s="40"/>
      <c r="G332" s="40"/>
      <c r="H332" s="40"/>
      <c r="BA332" s="40"/>
      <c r="BH332" s="49"/>
      <c r="BI332" s="49"/>
      <c r="BJ332" s="49"/>
      <c r="BK332" s="49"/>
      <c r="BL332" s="49"/>
      <c r="BM332" s="49"/>
    </row>
    <row r="333" spans="1:65" x14ac:dyDescent="0.25">
      <c r="A333" s="6"/>
      <c r="B333" s="40"/>
      <c r="C333" s="40"/>
      <c r="D333" s="40"/>
      <c r="E333" s="40"/>
      <c r="F333" s="40"/>
      <c r="G333" s="40"/>
      <c r="H333" s="40"/>
      <c r="BA333" s="40"/>
      <c r="BH333" s="49"/>
      <c r="BI333" s="49"/>
      <c r="BJ333" s="49"/>
      <c r="BK333" s="49"/>
      <c r="BL333" s="49"/>
      <c r="BM333" s="49"/>
    </row>
    <row r="334" spans="1:65" x14ac:dyDescent="0.25">
      <c r="A334" s="6"/>
      <c r="B334" s="40"/>
      <c r="C334" s="40"/>
      <c r="D334" s="40"/>
      <c r="E334" s="40"/>
      <c r="F334" s="40"/>
      <c r="G334" s="40"/>
      <c r="H334" s="40"/>
      <c r="BA334" s="40"/>
      <c r="BH334" s="49"/>
      <c r="BI334" s="49"/>
      <c r="BJ334" s="49"/>
      <c r="BK334" s="49"/>
      <c r="BL334" s="49"/>
      <c r="BM334" s="49"/>
    </row>
    <row r="335" spans="1:65" ht="15.75" x14ac:dyDescent="0.25">
      <c r="A335" s="6"/>
      <c r="B335" s="40"/>
      <c r="C335" s="40"/>
      <c r="D335" s="40"/>
      <c r="E335" s="40"/>
      <c r="F335" s="40"/>
      <c r="G335" s="40"/>
      <c r="H335" s="40"/>
      <c r="BA335" s="48"/>
      <c r="BH335" s="49"/>
      <c r="BI335" s="49"/>
      <c r="BJ335" s="49"/>
      <c r="BK335" s="49"/>
      <c r="BL335" s="49"/>
      <c r="BM335" s="49"/>
    </row>
    <row r="336" spans="1:65" x14ac:dyDescent="0.25">
      <c r="A336" s="6"/>
      <c r="B336" s="40"/>
      <c r="C336" s="40"/>
      <c r="D336" s="40"/>
      <c r="E336" s="40"/>
      <c r="F336" s="40"/>
      <c r="G336" s="40"/>
      <c r="H336" s="40"/>
      <c r="BA336" s="40"/>
      <c r="BH336" s="49"/>
      <c r="BI336" s="49"/>
      <c r="BJ336" s="49"/>
      <c r="BK336" s="49"/>
      <c r="BL336" s="49"/>
      <c r="BM336" s="49"/>
    </row>
    <row r="337" spans="1:65" x14ac:dyDescent="0.25">
      <c r="A337" s="6"/>
      <c r="B337" s="40"/>
      <c r="C337" s="40"/>
      <c r="D337" s="40"/>
      <c r="E337" s="40"/>
      <c r="F337" s="40"/>
      <c r="G337" s="40"/>
      <c r="H337" s="40"/>
      <c r="BA337" s="40"/>
      <c r="BH337" s="49"/>
      <c r="BI337" s="49"/>
      <c r="BJ337" s="49"/>
      <c r="BK337" s="49"/>
      <c r="BL337" s="49"/>
      <c r="BM337" s="49"/>
    </row>
    <row r="338" spans="1:65" x14ac:dyDescent="0.25">
      <c r="A338" s="6"/>
      <c r="B338" s="40"/>
      <c r="C338" s="40"/>
      <c r="D338" s="40"/>
      <c r="E338" s="40"/>
      <c r="F338" s="40"/>
      <c r="G338" s="40"/>
      <c r="H338" s="40"/>
      <c r="BA338" s="40"/>
      <c r="BH338" s="49"/>
      <c r="BI338" s="49"/>
      <c r="BJ338" s="49"/>
      <c r="BK338" s="49"/>
      <c r="BL338" s="49"/>
      <c r="BM338" s="49"/>
    </row>
    <row r="339" spans="1:65" x14ac:dyDescent="0.25">
      <c r="A339" s="6"/>
      <c r="B339" s="40"/>
      <c r="C339" s="40"/>
      <c r="D339" s="40"/>
      <c r="E339" s="40"/>
      <c r="F339" s="40"/>
      <c r="G339" s="40"/>
      <c r="H339" s="40"/>
      <c r="BA339" s="40"/>
      <c r="BH339" s="49"/>
      <c r="BI339" s="49"/>
      <c r="BJ339" s="49"/>
      <c r="BK339" s="49"/>
      <c r="BL339" s="49"/>
      <c r="BM339" s="49"/>
    </row>
    <row r="340" spans="1:65" x14ac:dyDescent="0.25">
      <c r="A340" s="6"/>
      <c r="B340" s="40"/>
      <c r="C340" s="40"/>
      <c r="D340" s="40"/>
      <c r="E340" s="40"/>
      <c r="F340" s="40"/>
      <c r="G340" s="40"/>
      <c r="H340" s="40"/>
      <c r="BA340" s="40"/>
      <c r="BH340" s="49"/>
      <c r="BI340" s="49"/>
      <c r="BJ340" s="49"/>
      <c r="BK340" s="49"/>
      <c r="BL340" s="49"/>
      <c r="BM340" s="49"/>
    </row>
    <row r="341" spans="1:65" ht="15.75" x14ac:dyDescent="0.25">
      <c r="A341" s="6"/>
      <c r="B341" s="40"/>
      <c r="C341" s="40"/>
      <c r="D341" s="40"/>
      <c r="E341" s="40"/>
      <c r="F341" s="40"/>
      <c r="G341" s="40"/>
      <c r="H341" s="40"/>
      <c r="BA341" s="48"/>
      <c r="BH341" s="49"/>
      <c r="BI341" s="49"/>
      <c r="BJ341" s="49"/>
      <c r="BK341" s="49"/>
      <c r="BL341" s="49"/>
      <c r="BM341" s="49"/>
    </row>
    <row r="342" spans="1:65" x14ac:dyDescent="0.25">
      <c r="A342" s="6"/>
      <c r="B342" s="40"/>
      <c r="C342" s="40"/>
      <c r="D342" s="40"/>
      <c r="E342" s="40"/>
      <c r="F342" s="40"/>
      <c r="G342" s="40"/>
      <c r="H342" s="40"/>
      <c r="BA342" s="40"/>
      <c r="BH342" s="49"/>
      <c r="BI342" s="49"/>
      <c r="BJ342" s="49"/>
      <c r="BK342" s="49"/>
      <c r="BL342" s="49"/>
      <c r="BM342" s="49"/>
    </row>
    <row r="343" spans="1:65" x14ac:dyDescent="0.25">
      <c r="A343" s="6"/>
      <c r="B343" s="40"/>
      <c r="C343" s="40"/>
      <c r="D343" s="40"/>
      <c r="E343" s="40"/>
      <c r="F343" s="40"/>
      <c r="G343" s="40"/>
      <c r="H343" s="40"/>
      <c r="BA343" s="40"/>
      <c r="BH343" s="49"/>
      <c r="BI343" s="49"/>
      <c r="BJ343" s="49"/>
      <c r="BK343" s="49"/>
      <c r="BL343" s="49"/>
      <c r="BM343" s="49"/>
    </row>
    <row r="344" spans="1:65" x14ac:dyDescent="0.25">
      <c r="A344" s="6"/>
      <c r="B344" s="40"/>
      <c r="C344" s="40"/>
      <c r="D344" s="40"/>
      <c r="E344" s="40"/>
      <c r="F344" s="40"/>
      <c r="G344" s="40"/>
      <c r="H344" s="40"/>
      <c r="BA344" s="40"/>
      <c r="BH344" s="49"/>
      <c r="BI344" s="49"/>
      <c r="BJ344" s="49"/>
      <c r="BK344" s="49"/>
      <c r="BL344" s="49"/>
      <c r="BM344" s="49"/>
    </row>
    <row r="345" spans="1:65" x14ac:dyDescent="0.25">
      <c r="A345" s="6"/>
      <c r="B345" s="40"/>
      <c r="C345" s="40"/>
      <c r="D345" s="40"/>
      <c r="E345" s="40"/>
      <c r="F345" s="40"/>
      <c r="G345" s="40"/>
      <c r="H345" s="40"/>
      <c r="BA345" s="40"/>
      <c r="BH345" s="49"/>
      <c r="BI345" s="49"/>
      <c r="BJ345" s="49"/>
      <c r="BK345" s="49"/>
      <c r="BL345" s="49"/>
      <c r="BM345" s="49"/>
    </row>
    <row r="346" spans="1:65" x14ac:dyDescent="0.25">
      <c r="A346" s="6"/>
      <c r="B346" s="40"/>
      <c r="C346" s="40"/>
      <c r="D346" s="40"/>
      <c r="E346" s="40"/>
      <c r="F346" s="40"/>
      <c r="G346" s="40"/>
      <c r="H346" s="40"/>
      <c r="BA346" s="40"/>
      <c r="BH346" s="49"/>
      <c r="BI346" s="49"/>
      <c r="BJ346" s="49"/>
      <c r="BK346" s="49"/>
      <c r="BL346" s="49"/>
      <c r="BM346" s="49"/>
    </row>
    <row r="347" spans="1:65" ht="15.75" x14ac:dyDescent="0.25">
      <c r="A347" s="6"/>
      <c r="B347" s="40"/>
      <c r="C347" s="40"/>
      <c r="D347" s="40"/>
      <c r="E347" s="40"/>
      <c r="F347" s="40"/>
      <c r="G347" s="40"/>
      <c r="H347" s="40"/>
      <c r="BA347" s="48"/>
      <c r="BH347" s="49"/>
      <c r="BI347" s="49"/>
      <c r="BJ347" s="49"/>
      <c r="BK347" s="49"/>
      <c r="BL347" s="49"/>
      <c r="BM347" s="49"/>
    </row>
    <row r="348" spans="1:65" x14ac:dyDescent="0.25">
      <c r="A348" s="6"/>
      <c r="B348" s="40"/>
      <c r="C348" s="40"/>
      <c r="D348" s="40"/>
      <c r="E348" s="40"/>
      <c r="F348" s="40"/>
      <c r="G348" s="40"/>
      <c r="H348" s="40"/>
      <c r="BA348" s="40"/>
      <c r="BH348" s="49"/>
      <c r="BI348" s="49"/>
      <c r="BJ348" s="49"/>
      <c r="BK348" s="49"/>
      <c r="BL348" s="49"/>
      <c r="BM348" s="49"/>
    </row>
    <row r="349" spans="1:65" x14ac:dyDescent="0.25">
      <c r="A349" s="6"/>
      <c r="B349" s="40"/>
      <c r="C349" s="40"/>
      <c r="D349" s="40"/>
      <c r="E349" s="40"/>
      <c r="F349" s="40"/>
      <c r="G349" s="40"/>
      <c r="H349" s="40"/>
      <c r="BA349" s="40"/>
      <c r="BH349" s="49"/>
      <c r="BI349" s="49"/>
      <c r="BJ349" s="49"/>
      <c r="BK349" s="49"/>
      <c r="BL349" s="49"/>
      <c r="BM349" s="49"/>
    </row>
    <row r="350" spans="1:65" x14ac:dyDescent="0.25">
      <c r="A350" s="6"/>
      <c r="B350" s="40"/>
      <c r="C350" s="40"/>
      <c r="D350" s="40"/>
      <c r="E350" s="40"/>
      <c r="F350" s="40"/>
      <c r="G350" s="40"/>
      <c r="H350" s="40"/>
      <c r="BA350" s="40"/>
      <c r="BH350" s="49"/>
      <c r="BI350" s="49"/>
      <c r="BJ350" s="49"/>
      <c r="BK350" s="49"/>
      <c r="BL350" s="49"/>
      <c r="BM350" s="49"/>
    </row>
    <row r="351" spans="1:65" x14ac:dyDescent="0.25">
      <c r="A351" s="6"/>
      <c r="B351" s="40"/>
      <c r="C351" s="40"/>
      <c r="D351" s="40"/>
      <c r="E351" s="40"/>
      <c r="F351" s="40"/>
      <c r="G351" s="40"/>
      <c r="H351" s="40"/>
      <c r="BA351" s="40"/>
      <c r="BH351" s="49"/>
      <c r="BI351" s="49"/>
      <c r="BJ351" s="49"/>
      <c r="BK351" s="49"/>
      <c r="BL351" s="49"/>
      <c r="BM351" s="49"/>
    </row>
    <row r="352" spans="1:65" x14ac:dyDescent="0.25">
      <c r="A352" s="6"/>
      <c r="B352" s="40"/>
      <c r="C352" s="40"/>
      <c r="D352" s="40"/>
      <c r="E352" s="40"/>
      <c r="F352" s="40"/>
      <c r="G352" s="40"/>
      <c r="H352" s="40"/>
      <c r="BA352" s="40"/>
      <c r="BH352" s="49"/>
      <c r="BI352" s="49"/>
      <c r="BJ352" s="49"/>
      <c r="BK352" s="49"/>
      <c r="BL352" s="49"/>
      <c r="BM352" s="49"/>
    </row>
    <row r="353" spans="1:65" ht="15.75" x14ac:dyDescent="0.25">
      <c r="A353" s="6"/>
      <c r="B353" s="40"/>
      <c r="C353" s="40"/>
      <c r="D353" s="40"/>
      <c r="E353" s="40"/>
      <c r="F353" s="40"/>
      <c r="G353" s="40"/>
      <c r="H353" s="40"/>
      <c r="BA353" s="48"/>
      <c r="BH353" s="49"/>
      <c r="BI353" s="49"/>
      <c r="BJ353" s="49"/>
      <c r="BK353" s="49"/>
      <c r="BL353" s="49"/>
      <c r="BM353" s="49"/>
    </row>
    <row r="354" spans="1:65" x14ac:dyDescent="0.25">
      <c r="A354" s="6"/>
      <c r="B354" s="40"/>
      <c r="C354" s="40"/>
      <c r="D354" s="40"/>
      <c r="E354" s="40"/>
      <c r="F354" s="40"/>
      <c r="G354" s="40"/>
      <c r="H354" s="40"/>
      <c r="BA354" s="40"/>
      <c r="BH354" s="49"/>
      <c r="BI354" s="49"/>
      <c r="BJ354" s="49"/>
      <c r="BK354" s="49"/>
      <c r="BL354" s="49"/>
      <c r="BM354" s="49"/>
    </row>
    <row r="355" spans="1:65" x14ac:dyDescent="0.25">
      <c r="A355" s="6"/>
      <c r="B355" s="40"/>
      <c r="C355" s="40"/>
      <c r="D355" s="40"/>
      <c r="E355" s="40"/>
      <c r="F355" s="40"/>
      <c r="G355" s="40"/>
      <c r="H355" s="40"/>
      <c r="BA355" s="40"/>
      <c r="BH355" s="49"/>
      <c r="BI355" s="49"/>
      <c r="BJ355" s="49"/>
      <c r="BK355" s="49"/>
      <c r="BL355" s="49"/>
      <c r="BM355" s="49"/>
    </row>
    <row r="356" spans="1:65" x14ac:dyDescent="0.25">
      <c r="A356" s="6"/>
      <c r="B356" s="40"/>
      <c r="C356" s="40"/>
      <c r="D356" s="40"/>
      <c r="E356" s="40"/>
      <c r="F356" s="40"/>
      <c r="G356" s="40"/>
      <c r="H356" s="40"/>
      <c r="BA356" s="40"/>
      <c r="BH356" s="49"/>
      <c r="BI356" s="49"/>
      <c r="BJ356" s="49"/>
      <c r="BK356" s="49"/>
      <c r="BL356" s="49"/>
      <c r="BM356" s="49"/>
    </row>
    <row r="357" spans="1:65" x14ac:dyDescent="0.25">
      <c r="A357" s="6"/>
      <c r="B357" s="40"/>
      <c r="C357" s="40"/>
      <c r="D357" s="40"/>
      <c r="E357" s="40"/>
      <c r="F357" s="40"/>
      <c r="G357" s="40"/>
      <c r="H357" s="40"/>
      <c r="BA357" s="40"/>
      <c r="BH357" s="49"/>
      <c r="BI357" s="49"/>
      <c r="BJ357" s="49"/>
      <c r="BK357" s="49"/>
      <c r="BL357" s="49"/>
      <c r="BM357" s="49"/>
    </row>
    <row r="358" spans="1:65" x14ac:dyDescent="0.25">
      <c r="A358" s="6"/>
      <c r="B358" s="40"/>
      <c r="C358" s="40"/>
      <c r="D358" s="40"/>
      <c r="E358" s="40"/>
      <c r="F358" s="40"/>
      <c r="G358" s="40"/>
      <c r="H358" s="40"/>
      <c r="BA358" s="40"/>
      <c r="BH358" s="49"/>
      <c r="BI358" s="49"/>
      <c r="BJ358" s="49"/>
      <c r="BK358" s="49"/>
      <c r="BL358" s="49"/>
      <c r="BM358" s="49"/>
    </row>
    <row r="359" spans="1:65" ht="15.75" x14ac:dyDescent="0.25">
      <c r="A359" s="6"/>
      <c r="B359" s="40"/>
      <c r="C359" s="40"/>
      <c r="D359" s="40"/>
      <c r="E359" s="40"/>
      <c r="F359" s="40"/>
      <c r="G359" s="40"/>
      <c r="H359" s="40"/>
      <c r="BA359" s="48"/>
      <c r="BH359" s="49"/>
      <c r="BI359" s="49"/>
      <c r="BJ359" s="49"/>
      <c r="BK359" s="49"/>
      <c r="BL359" s="49"/>
      <c r="BM359" s="49"/>
    </row>
    <row r="360" spans="1:65" x14ac:dyDescent="0.25">
      <c r="A360" s="6"/>
      <c r="B360" s="40"/>
      <c r="C360" s="40"/>
      <c r="D360" s="40"/>
      <c r="E360" s="40"/>
      <c r="F360" s="40"/>
      <c r="G360" s="40"/>
      <c r="H360" s="40"/>
      <c r="BA360" s="40"/>
      <c r="BH360" s="49"/>
      <c r="BI360" s="49"/>
      <c r="BJ360" s="49"/>
      <c r="BK360" s="49"/>
      <c r="BL360" s="49"/>
      <c r="BM360" s="49"/>
    </row>
    <row r="361" spans="1:65" x14ac:dyDescent="0.25">
      <c r="A361" s="6"/>
      <c r="B361" s="40"/>
      <c r="C361" s="40"/>
      <c r="D361" s="40"/>
      <c r="E361" s="40"/>
      <c r="F361" s="40"/>
      <c r="G361" s="40"/>
      <c r="H361" s="40"/>
      <c r="BA361" s="40"/>
      <c r="BH361" s="49"/>
      <c r="BI361" s="49"/>
      <c r="BJ361" s="49"/>
      <c r="BK361" s="49"/>
      <c r="BL361" s="49"/>
      <c r="BM361" s="49"/>
    </row>
    <row r="362" spans="1:65" x14ac:dyDescent="0.25">
      <c r="A362" s="6"/>
      <c r="B362" s="40"/>
      <c r="C362" s="40"/>
      <c r="D362" s="40"/>
      <c r="E362" s="40"/>
      <c r="F362" s="40"/>
      <c r="G362" s="40"/>
      <c r="H362" s="40"/>
      <c r="BA362" s="40"/>
      <c r="BH362" s="49"/>
      <c r="BI362" s="49"/>
      <c r="BJ362" s="49"/>
      <c r="BK362" s="49"/>
      <c r="BL362" s="49"/>
      <c r="BM362" s="49"/>
    </row>
    <row r="363" spans="1:65" x14ac:dyDescent="0.25">
      <c r="A363" s="6"/>
      <c r="B363" s="40"/>
      <c r="C363" s="40"/>
      <c r="D363" s="40"/>
      <c r="E363" s="40"/>
      <c r="F363" s="40"/>
      <c r="G363" s="40"/>
      <c r="H363" s="40"/>
      <c r="BA363" s="40"/>
      <c r="BH363" s="49"/>
      <c r="BI363" s="49"/>
      <c r="BJ363" s="49"/>
      <c r="BK363" s="49"/>
      <c r="BL363" s="49"/>
      <c r="BM363" s="49"/>
    </row>
    <row r="364" spans="1:65" x14ac:dyDescent="0.25">
      <c r="A364" s="6"/>
      <c r="B364" s="40"/>
      <c r="C364" s="40"/>
      <c r="D364" s="40"/>
      <c r="E364" s="40"/>
      <c r="F364" s="40"/>
      <c r="G364" s="40"/>
      <c r="H364" s="40"/>
      <c r="BA364" s="40"/>
      <c r="BH364" s="49"/>
      <c r="BI364" s="49"/>
      <c r="BJ364" s="49"/>
      <c r="BK364" s="49"/>
      <c r="BL364" s="49"/>
      <c r="BM364" s="49"/>
    </row>
    <row r="365" spans="1:65" ht="15.75" x14ac:dyDescent="0.25">
      <c r="A365" s="6"/>
      <c r="B365" s="40"/>
      <c r="C365" s="40"/>
      <c r="D365" s="40"/>
      <c r="E365" s="40"/>
      <c r="F365" s="40"/>
      <c r="G365" s="40"/>
      <c r="H365" s="40"/>
      <c r="BA365" s="48"/>
      <c r="BH365" s="49"/>
      <c r="BI365" s="49"/>
      <c r="BJ365" s="49"/>
      <c r="BK365" s="49"/>
      <c r="BL365" s="49"/>
      <c r="BM365" s="49"/>
    </row>
    <row r="366" spans="1:65" x14ac:dyDescent="0.25">
      <c r="A366" s="6"/>
      <c r="B366" s="40"/>
      <c r="C366" s="40"/>
      <c r="D366" s="40"/>
      <c r="E366" s="40"/>
      <c r="F366" s="40"/>
      <c r="G366" s="40"/>
      <c r="H366" s="40"/>
      <c r="BA366" s="40"/>
      <c r="BH366" s="49"/>
      <c r="BI366" s="49"/>
      <c r="BJ366" s="49"/>
      <c r="BK366" s="49"/>
      <c r="BL366" s="49"/>
      <c r="BM366" s="49"/>
    </row>
    <row r="367" spans="1:65" x14ac:dyDescent="0.25">
      <c r="A367" s="6"/>
      <c r="B367" s="40"/>
      <c r="C367" s="40"/>
      <c r="D367" s="40"/>
      <c r="E367" s="40"/>
      <c r="F367" s="40"/>
      <c r="G367" s="40"/>
      <c r="H367" s="40"/>
      <c r="BA367" s="40"/>
      <c r="BH367" s="49"/>
      <c r="BI367" s="49"/>
      <c r="BJ367" s="49"/>
      <c r="BK367" s="49"/>
      <c r="BL367" s="49"/>
      <c r="BM367" s="49"/>
    </row>
    <row r="368" spans="1:65" x14ac:dyDescent="0.25">
      <c r="A368" s="6"/>
      <c r="B368" s="40"/>
      <c r="C368" s="40"/>
      <c r="D368" s="40"/>
      <c r="E368" s="40"/>
      <c r="F368" s="40"/>
      <c r="G368" s="40"/>
      <c r="H368" s="40"/>
      <c r="BA368" s="40"/>
      <c r="BH368" s="49"/>
      <c r="BI368" s="49"/>
      <c r="BJ368" s="49"/>
      <c r="BK368" s="49"/>
      <c r="BL368" s="49"/>
      <c r="BM368" s="49"/>
    </row>
    <row r="369" spans="1:65" x14ac:dyDescent="0.25">
      <c r="A369" s="6"/>
      <c r="B369" s="40"/>
      <c r="C369" s="40"/>
      <c r="D369" s="40"/>
      <c r="E369" s="40"/>
      <c r="F369" s="40"/>
      <c r="G369" s="40"/>
      <c r="H369" s="40"/>
      <c r="BA369" s="40"/>
      <c r="BH369" s="49"/>
      <c r="BI369" s="49"/>
      <c r="BJ369" s="49"/>
      <c r="BK369" s="49"/>
      <c r="BL369" s="49"/>
      <c r="BM369" s="49"/>
    </row>
    <row r="370" spans="1:65" x14ac:dyDescent="0.25">
      <c r="A370" s="6"/>
      <c r="B370" s="40"/>
      <c r="C370" s="40"/>
      <c r="D370" s="40"/>
      <c r="E370" s="40"/>
      <c r="F370" s="40"/>
      <c r="G370" s="40"/>
      <c r="H370" s="40"/>
      <c r="BA370" s="40"/>
      <c r="BH370" s="49"/>
      <c r="BI370" s="49"/>
      <c r="BJ370" s="49"/>
      <c r="BK370" s="49"/>
      <c r="BL370" s="49"/>
      <c r="BM370" s="49"/>
    </row>
    <row r="371" spans="1:65" ht="15.75" x14ac:dyDescent="0.25">
      <c r="A371" s="6"/>
      <c r="B371" s="40"/>
      <c r="C371" s="40"/>
      <c r="D371" s="40"/>
      <c r="E371" s="40"/>
      <c r="F371" s="40"/>
      <c r="G371" s="40"/>
      <c r="H371" s="40"/>
      <c r="BA371" s="48"/>
      <c r="BH371" s="49"/>
      <c r="BI371" s="49"/>
      <c r="BJ371" s="49"/>
      <c r="BK371" s="49"/>
      <c r="BL371" s="49"/>
      <c r="BM371" s="49"/>
    </row>
    <row r="372" spans="1:65" x14ac:dyDescent="0.25">
      <c r="A372" s="6"/>
      <c r="B372" s="40"/>
      <c r="C372" s="40"/>
      <c r="D372" s="40"/>
      <c r="E372" s="40"/>
      <c r="F372" s="40"/>
      <c r="G372" s="40"/>
      <c r="H372" s="40"/>
      <c r="BA372" s="40"/>
      <c r="BH372" s="49"/>
      <c r="BI372" s="49"/>
      <c r="BJ372" s="49"/>
      <c r="BK372" s="49"/>
      <c r="BL372" s="49"/>
      <c r="BM372" s="49"/>
    </row>
    <row r="373" spans="1:65" x14ac:dyDescent="0.25">
      <c r="A373" s="6"/>
      <c r="B373" s="40"/>
      <c r="C373" s="40"/>
      <c r="D373" s="40"/>
      <c r="E373" s="40"/>
      <c r="F373" s="40"/>
      <c r="G373" s="40"/>
      <c r="H373" s="40"/>
      <c r="BA373" s="40"/>
      <c r="BH373" s="49"/>
      <c r="BI373" s="49"/>
      <c r="BJ373" s="49"/>
      <c r="BK373" s="49"/>
      <c r="BL373" s="49"/>
      <c r="BM373" s="49"/>
    </row>
    <row r="374" spans="1:65" x14ac:dyDescent="0.25">
      <c r="A374" s="6"/>
      <c r="B374" s="40"/>
      <c r="C374" s="40"/>
      <c r="D374" s="40"/>
      <c r="E374" s="40"/>
      <c r="F374" s="40"/>
      <c r="G374" s="40"/>
      <c r="H374" s="40"/>
      <c r="BA374" s="40"/>
      <c r="BH374" s="49"/>
      <c r="BI374" s="49"/>
      <c r="BJ374" s="49"/>
      <c r="BK374" s="49"/>
      <c r="BL374" s="49"/>
      <c r="BM374" s="49"/>
    </row>
    <row r="375" spans="1:65" x14ac:dyDescent="0.25">
      <c r="A375" s="6"/>
      <c r="B375" s="40"/>
      <c r="C375" s="40"/>
      <c r="D375" s="40"/>
      <c r="E375" s="40"/>
      <c r="F375" s="40"/>
      <c r="G375" s="40"/>
      <c r="H375" s="40"/>
      <c r="BA375" s="40"/>
      <c r="BH375" s="49"/>
      <c r="BI375" s="49"/>
      <c r="BJ375" s="49"/>
      <c r="BK375" s="49"/>
      <c r="BL375" s="49"/>
      <c r="BM375" s="49"/>
    </row>
    <row r="376" spans="1:65" x14ac:dyDescent="0.25">
      <c r="A376" s="6"/>
      <c r="B376" s="40"/>
      <c r="C376" s="40"/>
      <c r="D376" s="40"/>
      <c r="E376" s="40"/>
      <c r="F376" s="40"/>
      <c r="G376" s="40"/>
      <c r="H376" s="40"/>
      <c r="BA376" s="40"/>
      <c r="BH376" s="49"/>
      <c r="BI376" s="49"/>
      <c r="BJ376" s="49"/>
      <c r="BK376" s="49"/>
      <c r="BL376" s="49"/>
      <c r="BM376" s="49"/>
    </row>
    <row r="377" spans="1:65" ht="15.75" x14ac:dyDescent="0.25">
      <c r="A377" s="6"/>
      <c r="B377" s="40"/>
      <c r="C377" s="40"/>
      <c r="D377" s="40"/>
      <c r="E377" s="40"/>
      <c r="F377" s="40"/>
      <c r="G377" s="40"/>
      <c r="H377" s="40"/>
      <c r="BA377" s="48"/>
      <c r="BH377" s="49"/>
      <c r="BI377" s="49"/>
      <c r="BJ377" s="49"/>
      <c r="BK377" s="49"/>
      <c r="BL377" s="49"/>
      <c r="BM377" s="49"/>
    </row>
    <row r="378" spans="1:65" x14ac:dyDescent="0.25">
      <c r="A378" s="6"/>
      <c r="B378" s="40"/>
      <c r="C378" s="40"/>
      <c r="D378" s="40"/>
      <c r="E378" s="40"/>
      <c r="F378" s="40"/>
      <c r="G378" s="40"/>
      <c r="H378" s="40"/>
      <c r="BA378" s="40"/>
      <c r="BH378" s="49"/>
      <c r="BI378" s="49"/>
      <c r="BJ378" s="49"/>
      <c r="BK378" s="49"/>
      <c r="BL378" s="49"/>
      <c r="BM378" s="49"/>
    </row>
    <row r="379" spans="1:65" x14ac:dyDescent="0.25">
      <c r="A379" s="6"/>
      <c r="B379" s="40"/>
      <c r="C379" s="40"/>
      <c r="D379" s="40"/>
      <c r="E379" s="40"/>
      <c r="F379" s="40"/>
      <c r="G379" s="40"/>
      <c r="H379" s="40"/>
      <c r="BA379" s="40"/>
      <c r="BH379" s="49"/>
      <c r="BI379" s="49"/>
      <c r="BJ379" s="49"/>
      <c r="BK379" s="49"/>
      <c r="BL379" s="49"/>
      <c r="BM379" s="49"/>
    </row>
    <row r="380" spans="1:65" x14ac:dyDescent="0.25">
      <c r="A380" s="6"/>
      <c r="B380" s="40"/>
      <c r="C380" s="40"/>
      <c r="D380" s="40"/>
      <c r="E380" s="40"/>
      <c r="F380" s="40"/>
      <c r="G380" s="40"/>
      <c r="H380" s="40"/>
      <c r="BA380" s="40"/>
      <c r="BH380" s="49"/>
      <c r="BI380" s="49"/>
      <c r="BJ380" s="49"/>
      <c r="BK380" s="49"/>
      <c r="BL380" s="49"/>
      <c r="BM380" s="49"/>
    </row>
    <row r="381" spans="1:65" x14ac:dyDescent="0.25">
      <c r="A381" s="6"/>
      <c r="B381" s="40"/>
      <c r="C381" s="40"/>
      <c r="D381" s="40"/>
      <c r="E381" s="40"/>
      <c r="F381" s="40"/>
      <c r="G381" s="40"/>
      <c r="H381" s="40"/>
      <c r="BA381" s="40"/>
      <c r="BH381" s="49"/>
      <c r="BI381" s="49"/>
      <c r="BJ381" s="49"/>
      <c r="BK381" s="49"/>
      <c r="BL381" s="49"/>
      <c r="BM381" s="49"/>
    </row>
    <row r="382" spans="1:65" x14ac:dyDescent="0.25">
      <c r="A382" s="6"/>
      <c r="B382" s="40"/>
      <c r="C382" s="40"/>
      <c r="D382" s="40"/>
      <c r="E382" s="40"/>
      <c r="F382" s="40"/>
      <c r="G382" s="40"/>
      <c r="H382" s="40"/>
      <c r="BA382" s="40"/>
      <c r="BH382" s="49"/>
      <c r="BI382" s="49"/>
      <c r="BJ382" s="49"/>
      <c r="BK382" s="49"/>
      <c r="BL382" s="49"/>
      <c r="BM382" s="49"/>
    </row>
    <row r="383" spans="1:65" ht="15.75" x14ac:dyDescent="0.25">
      <c r="A383" s="6"/>
      <c r="B383" s="40"/>
      <c r="C383" s="40"/>
      <c r="D383" s="40"/>
      <c r="E383" s="40"/>
      <c r="F383" s="40"/>
      <c r="G383" s="40"/>
      <c r="H383" s="40"/>
      <c r="BA383" s="48"/>
      <c r="BH383" s="49"/>
      <c r="BI383" s="49"/>
      <c r="BJ383" s="49"/>
      <c r="BK383" s="49"/>
      <c r="BL383" s="49"/>
      <c r="BM383" s="49"/>
    </row>
    <row r="384" spans="1:65" x14ac:dyDescent="0.25">
      <c r="A384" s="6"/>
      <c r="B384" s="40"/>
      <c r="C384" s="40"/>
      <c r="D384" s="40"/>
      <c r="E384" s="40"/>
      <c r="F384" s="40"/>
      <c r="G384" s="40"/>
      <c r="H384" s="40"/>
      <c r="BA384" s="40"/>
      <c r="BH384" s="49"/>
      <c r="BI384" s="49"/>
      <c r="BJ384" s="49"/>
      <c r="BK384" s="49"/>
      <c r="BL384" s="49"/>
      <c r="BM384" s="49"/>
    </row>
    <row r="385" spans="1:65" x14ac:dyDescent="0.25">
      <c r="A385" s="6"/>
      <c r="B385" s="40"/>
      <c r="C385" s="40"/>
      <c r="D385" s="40"/>
      <c r="E385" s="40"/>
      <c r="F385" s="40"/>
      <c r="G385" s="40"/>
      <c r="H385" s="40"/>
      <c r="BA385" s="40"/>
      <c r="BH385" s="49"/>
      <c r="BI385" s="49"/>
      <c r="BJ385" s="49"/>
      <c r="BK385" s="49"/>
      <c r="BL385" s="49"/>
      <c r="BM385" s="49"/>
    </row>
    <row r="386" spans="1:65" x14ac:dyDescent="0.25">
      <c r="A386" s="6"/>
      <c r="B386" s="40"/>
      <c r="C386" s="40"/>
      <c r="D386" s="40"/>
      <c r="E386" s="40"/>
      <c r="F386" s="40"/>
      <c r="G386" s="40"/>
      <c r="H386" s="40"/>
      <c r="BA386" s="40"/>
      <c r="BH386" s="49"/>
      <c r="BI386" s="49"/>
      <c r="BJ386" s="49"/>
      <c r="BK386" s="49"/>
      <c r="BL386" s="49"/>
      <c r="BM386" s="49"/>
    </row>
    <row r="387" spans="1:65" x14ac:dyDescent="0.25">
      <c r="A387" s="6"/>
      <c r="B387" s="40"/>
      <c r="C387" s="40"/>
      <c r="D387" s="40"/>
      <c r="E387" s="40"/>
      <c r="F387" s="40"/>
      <c r="G387" s="40"/>
      <c r="H387" s="40"/>
      <c r="BA387" s="40"/>
      <c r="BH387" s="49"/>
      <c r="BI387" s="49"/>
      <c r="BJ387" s="49"/>
      <c r="BK387" s="49"/>
      <c r="BL387" s="49"/>
      <c r="BM387" s="49"/>
    </row>
    <row r="388" spans="1:65" x14ac:dyDescent="0.25">
      <c r="A388" s="6"/>
      <c r="B388" s="40"/>
      <c r="C388" s="40"/>
      <c r="D388" s="40"/>
      <c r="E388" s="40"/>
      <c r="F388" s="40"/>
      <c r="G388" s="40"/>
      <c r="H388" s="40"/>
      <c r="BA388" s="40"/>
      <c r="BH388" s="49"/>
      <c r="BI388" s="49"/>
      <c r="BJ388" s="49"/>
      <c r="BK388" s="49"/>
      <c r="BL388" s="49"/>
      <c r="BM388" s="49"/>
    </row>
    <row r="389" spans="1:65" ht="15.75" x14ac:dyDescent="0.25">
      <c r="A389" s="6"/>
      <c r="B389" s="40"/>
      <c r="C389" s="40"/>
      <c r="D389" s="40"/>
      <c r="E389" s="40"/>
      <c r="F389" s="40"/>
      <c r="G389" s="40"/>
      <c r="H389" s="40"/>
      <c r="BA389" s="48"/>
      <c r="BH389" s="49"/>
      <c r="BI389" s="49"/>
      <c r="BJ389" s="49"/>
      <c r="BK389" s="49"/>
      <c r="BL389" s="49"/>
      <c r="BM389" s="49"/>
    </row>
    <row r="390" spans="1:65" x14ac:dyDescent="0.25">
      <c r="A390" s="6"/>
      <c r="B390" s="40"/>
      <c r="C390" s="40"/>
      <c r="D390" s="40"/>
      <c r="E390" s="40"/>
      <c r="F390" s="40"/>
      <c r="G390" s="40"/>
      <c r="H390" s="40"/>
      <c r="BA390" s="40"/>
      <c r="BH390" s="49"/>
      <c r="BI390" s="49"/>
      <c r="BJ390" s="49"/>
      <c r="BK390" s="49"/>
      <c r="BL390" s="49"/>
      <c r="BM390" s="49"/>
    </row>
    <row r="391" spans="1:65" x14ac:dyDescent="0.25">
      <c r="A391" s="6"/>
      <c r="B391" s="40"/>
      <c r="C391" s="40"/>
      <c r="D391" s="40"/>
      <c r="E391" s="40"/>
      <c r="F391" s="40"/>
      <c r="G391" s="40"/>
      <c r="H391" s="40"/>
      <c r="BA391" s="40"/>
      <c r="BH391" s="49"/>
      <c r="BI391" s="49"/>
      <c r="BJ391" s="49"/>
      <c r="BK391" s="49"/>
      <c r="BL391" s="49"/>
      <c r="BM391" s="49"/>
    </row>
    <row r="392" spans="1:65" x14ac:dyDescent="0.25">
      <c r="A392" s="6"/>
      <c r="B392" s="40"/>
      <c r="C392" s="40"/>
      <c r="D392" s="40"/>
      <c r="E392" s="40"/>
      <c r="F392" s="40"/>
      <c r="G392" s="40"/>
      <c r="H392" s="40"/>
      <c r="BA392" s="40"/>
      <c r="BH392" s="49"/>
      <c r="BI392" s="49"/>
      <c r="BJ392" s="49"/>
      <c r="BK392" s="49"/>
      <c r="BL392" s="49"/>
      <c r="BM392" s="49"/>
    </row>
    <row r="393" spans="1:65" x14ac:dyDescent="0.25">
      <c r="A393" s="6"/>
      <c r="B393" s="40"/>
      <c r="C393" s="40"/>
      <c r="D393" s="40"/>
      <c r="E393" s="40"/>
      <c r="F393" s="40"/>
      <c r="G393" s="40"/>
      <c r="H393" s="40"/>
      <c r="BA393" s="40"/>
      <c r="BH393" s="49"/>
      <c r="BI393" s="49"/>
      <c r="BJ393" s="49"/>
      <c r="BK393" s="49"/>
      <c r="BL393" s="49"/>
      <c r="BM393" s="49"/>
    </row>
    <row r="394" spans="1:65" x14ac:dyDescent="0.25">
      <c r="A394" s="6"/>
      <c r="B394" s="40"/>
      <c r="C394" s="40"/>
      <c r="D394" s="40"/>
      <c r="E394" s="40"/>
      <c r="F394" s="40"/>
      <c r="G394" s="40"/>
      <c r="H394" s="40"/>
      <c r="BA394" s="40"/>
      <c r="BH394" s="49"/>
      <c r="BI394" s="49"/>
      <c r="BJ394" s="49"/>
      <c r="BK394" s="49"/>
      <c r="BL394" s="49"/>
      <c r="BM394" s="49"/>
    </row>
    <row r="395" spans="1:65" ht="15.75" x14ac:dyDescent="0.25">
      <c r="A395" s="6"/>
      <c r="B395" s="40"/>
      <c r="C395" s="40"/>
      <c r="D395" s="40"/>
      <c r="E395" s="40"/>
      <c r="F395" s="40"/>
      <c r="G395" s="40"/>
      <c r="H395" s="40"/>
      <c r="BA395" s="48"/>
      <c r="BH395" s="49"/>
      <c r="BI395" s="49"/>
      <c r="BJ395" s="49"/>
      <c r="BK395" s="49"/>
      <c r="BL395" s="49"/>
      <c r="BM395" s="49"/>
    </row>
    <row r="396" spans="1:65" x14ac:dyDescent="0.25">
      <c r="A396" s="6"/>
      <c r="B396" s="40"/>
      <c r="C396" s="40"/>
      <c r="D396" s="40"/>
      <c r="E396" s="40"/>
      <c r="F396" s="40"/>
      <c r="G396" s="40"/>
      <c r="H396" s="40"/>
      <c r="BA396" s="40"/>
      <c r="BH396" s="49"/>
      <c r="BI396" s="49"/>
      <c r="BJ396" s="49"/>
      <c r="BK396" s="49"/>
      <c r="BL396" s="49"/>
      <c r="BM396" s="49"/>
    </row>
    <row r="397" spans="1:65" x14ac:dyDescent="0.25">
      <c r="A397" s="6"/>
      <c r="B397" s="40"/>
      <c r="C397" s="40"/>
      <c r="D397" s="40"/>
      <c r="E397" s="40"/>
      <c r="F397" s="40"/>
      <c r="G397" s="40"/>
      <c r="H397" s="40"/>
      <c r="BA397" s="40"/>
      <c r="BH397" s="49"/>
      <c r="BI397" s="49"/>
      <c r="BJ397" s="49"/>
      <c r="BK397" s="49"/>
      <c r="BL397" s="49"/>
      <c r="BM397" s="49"/>
    </row>
    <row r="398" spans="1:65" x14ac:dyDescent="0.25">
      <c r="A398" s="6"/>
      <c r="B398" s="40"/>
      <c r="C398" s="40"/>
      <c r="D398" s="40"/>
      <c r="E398" s="40"/>
      <c r="F398" s="40"/>
      <c r="G398" s="40"/>
      <c r="H398" s="40"/>
      <c r="BA398" s="40"/>
      <c r="BH398" s="49"/>
      <c r="BI398" s="49"/>
      <c r="BJ398" s="49"/>
      <c r="BK398" s="49"/>
      <c r="BL398" s="49"/>
      <c r="BM398" s="49"/>
    </row>
    <row r="399" spans="1:65" x14ac:dyDescent="0.25">
      <c r="A399" s="6"/>
      <c r="B399" s="40"/>
      <c r="C399" s="40"/>
      <c r="D399" s="40"/>
      <c r="E399" s="40"/>
      <c r="F399" s="40"/>
      <c r="G399" s="40"/>
      <c r="H399" s="40"/>
      <c r="BA399" s="40"/>
      <c r="BH399" s="49"/>
      <c r="BI399" s="49"/>
      <c r="BJ399" s="49"/>
      <c r="BK399" s="49"/>
      <c r="BL399" s="49"/>
      <c r="BM399" s="49"/>
    </row>
    <row r="400" spans="1:65" x14ac:dyDescent="0.25">
      <c r="A400" s="6"/>
      <c r="B400" s="40"/>
      <c r="C400" s="40"/>
      <c r="D400" s="40"/>
      <c r="E400" s="40"/>
      <c r="F400" s="40"/>
      <c r="G400" s="40"/>
      <c r="H400" s="40"/>
      <c r="BA400" s="40"/>
      <c r="BH400" s="49"/>
      <c r="BI400" s="49"/>
      <c r="BJ400" s="49"/>
      <c r="BK400" s="49"/>
      <c r="BL400" s="49"/>
      <c r="BM400" s="49"/>
    </row>
    <row r="401" spans="1:65" ht="15.75" x14ac:dyDescent="0.25">
      <c r="A401" s="6"/>
      <c r="B401" s="40"/>
      <c r="C401" s="40"/>
      <c r="D401" s="40"/>
      <c r="E401" s="40"/>
      <c r="F401" s="40"/>
      <c r="G401" s="40"/>
      <c r="H401" s="40"/>
      <c r="BA401" s="48"/>
      <c r="BH401" s="49"/>
      <c r="BI401" s="49"/>
      <c r="BJ401" s="49"/>
      <c r="BK401" s="49"/>
      <c r="BL401" s="49"/>
      <c r="BM401" s="49"/>
    </row>
    <row r="402" spans="1:65" x14ac:dyDescent="0.25">
      <c r="A402" s="6"/>
      <c r="B402" s="40"/>
      <c r="C402" s="40"/>
      <c r="D402" s="40"/>
      <c r="E402" s="40"/>
      <c r="F402" s="40"/>
      <c r="G402" s="40"/>
      <c r="H402" s="40"/>
      <c r="BA402" s="40"/>
      <c r="BH402" s="49"/>
      <c r="BI402" s="49"/>
      <c r="BJ402" s="49"/>
      <c r="BK402" s="49"/>
      <c r="BL402" s="49"/>
      <c r="BM402" s="49"/>
    </row>
    <row r="403" spans="1:65" x14ac:dyDescent="0.25">
      <c r="A403" s="6"/>
      <c r="B403" s="40"/>
      <c r="C403" s="40"/>
      <c r="D403" s="40"/>
      <c r="E403" s="40"/>
      <c r="F403" s="40"/>
      <c r="G403" s="40"/>
      <c r="H403" s="40"/>
      <c r="BA403" s="40"/>
      <c r="BH403" s="49"/>
      <c r="BI403" s="49"/>
      <c r="BJ403" s="49"/>
      <c r="BK403" s="49"/>
      <c r="BL403" s="49"/>
      <c r="BM403" s="49"/>
    </row>
    <row r="404" spans="1:65" x14ac:dyDescent="0.25">
      <c r="A404" s="6"/>
      <c r="B404" s="40"/>
      <c r="C404" s="40"/>
      <c r="D404" s="40"/>
      <c r="E404" s="40"/>
      <c r="F404" s="40"/>
      <c r="G404" s="40"/>
      <c r="H404" s="40"/>
      <c r="BA404" s="40"/>
      <c r="BH404" s="49"/>
      <c r="BI404" s="49"/>
      <c r="BJ404" s="49"/>
      <c r="BK404" s="49"/>
      <c r="BL404" s="49"/>
      <c r="BM404" s="49"/>
    </row>
    <row r="405" spans="1:65" x14ac:dyDescent="0.25">
      <c r="A405" s="6"/>
      <c r="B405" s="40"/>
      <c r="C405" s="40"/>
      <c r="D405" s="40"/>
      <c r="E405" s="40"/>
      <c r="F405" s="40"/>
      <c r="G405" s="40"/>
      <c r="H405" s="40"/>
      <c r="BA405" s="40"/>
      <c r="BH405" s="49"/>
      <c r="BI405" s="49"/>
      <c r="BJ405" s="49"/>
      <c r="BK405" s="49"/>
      <c r="BL405" s="49"/>
      <c r="BM405" s="49"/>
    </row>
    <row r="406" spans="1:65" x14ac:dyDescent="0.25">
      <c r="A406" s="6"/>
      <c r="B406" s="40"/>
      <c r="C406" s="40"/>
      <c r="D406" s="40"/>
      <c r="E406" s="40"/>
      <c r="F406" s="40"/>
      <c r="G406" s="40"/>
      <c r="H406" s="40"/>
      <c r="BA406" s="40"/>
      <c r="BH406" s="49"/>
      <c r="BI406" s="49"/>
      <c r="BJ406" s="49"/>
      <c r="BK406" s="49"/>
      <c r="BL406" s="49"/>
      <c r="BM406" s="49"/>
    </row>
    <row r="407" spans="1:65" ht="15.75" x14ac:dyDescent="0.25">
      <c r="A407" s="6"/>
      <c r="B407" s="40"/>
      <c r="C407" s="40"/>
      <c r="D407" s="40"/>
      <c r="E407" s="40"/>
      <c r="F407" s="40"/>
      <c r="G407" s="40"/>
      <c r="H407" s="40"/>
      <c r="BA407" s="48"/>
      <c r="BH407" s="49"/>
      <c r="BI407" s="49"/>
      <c r="BJ407" s="49"/>
      <c r="BK407" s="49"/>
      <c r="BL407" s="49"/>
      <c r="BM407" s="49"/>
    </row>
    <row r="408" spans="1:65" x14ac:dyDescent="0.25">
      <c r="A408" s="6"/>
      <c r="B408" s="40"/>
      <c r="C408" s="40"/>
      <c r="D408" s="40"/>
      <c r="E408" s="40"/>
      <c r="F408" s="40"/>
      <c r="G408" s="40"/>
      <c r="H408" s="40"/>
      <c r="BA408" s="40"/>
      <c r="BH408" s="49"/>
      <c r="BI408" s="49"/>
      <c r="BJ408" s="49"/>
      <c r="BK408" s="49"/>
      <c r="BL408" s="49"/>
      <c r="BM408" s="49"/>
    </row>
    <row r="409" spans="1:65" x14ac:dyDescent="0.25">
      <c r="A409" s="6"/>
      <c r="B409" s="40"/>
      <c r="C409" s="40"/>
      <c r="D409" s="40"/>
      <c r="E409" s="40"/>
      <c r="F409" s="40"/>
      <c r="G409" s="40"/>
      <c r="H409" s="40"/>
      <c r="BA409" s="40"/>
      <c r="BH409" s="49"/>
      <c r="BI409" s="49"/>
      <c r="BJ409" s="49"/>
      <c r="BK409" s="49"/>
      <c r="BL409" s="49"/>
      <c r="BM409" s="49"/>
    </row>
    <row r="410" spans="1:65" x14ac:dyDescent="0.25">
      <c r="A410" s="6"/>
      <c r="B410" s="40"/>
      <c r="C410" s="40"/>
      <c r="D410" s="40"/>
      <c r="E410" s="40"/>
      <c r="F410" s="40"/>
      <c r="G410" s="40"/>
      <c r="H410" s="40"/>
      <c r="BA410" s="40"/>
      <c r="BH410" s="49"/>
      <c r="BI410" s="49"/>
      <c r="BJ410" s="49"/>
      <c r="BK410" s="49"/>
      <c r="BL410" s="49"/>
      <c r="BM410" s="49"/>
    </row>
    <row r="411" spans="1:65" x14ac:dyDescent="0.25">
      <c r="A411" s="6"/>
      <c r="B411" s="40"/>
      <c r="C411" s="40"/>
      <c r="D411" s="40"/>
      <c r="E411" s="40"/>
      <c r="F411" s="40"/>
      <c r="G411" s="40"/>
      <c r="H411" s="40"/>
      <c r="BA411" s="40"/>
      <c r="BH411" s="49"/>
      <c r="BI411" s="49"/>
      <c r="BJ411" s="49"/>
      <c r="BK411" s="49"/>
      <c r="BL411" s="49"/>
      <c r="BM411" s="49"/>
    </row>
    <row r="412" spans="1:65" x14ac:dyDescent="0.25">
      <c r="A412" s="6"/>
      <c r="B412" s="40"/>
      <c r="C412" s="40"/>
      <c r="D412" s="40"/>
      <c r="E412" s="40"/>
      <c r="F412" s="40"/>
      <c r="G412" s="40"/>
      <c r="H412" s="40"/>
      <c r="BA412" s="40"/>
      <c r="BH412" s="49"/>
      <c r="BI412" s="49"/>
      <c r="BJ412" s="49"/>
      <c r="BK412" s="49"/>
      <c r="BL412" s="49"/>
      <c r="BM412" s="49"/>
    </row>
    <row r="413" spans="1:65" ht="15.75" x14ac:dyDescent="0.25">
      <c r="A413" s="6"/>
      <c r="B413" s="40"/>
      <c r="C413" s="40"/>
      <c r="D413" s="40"/>
      <c r="E413" s="40"/>
      <c r="F413" s="40"/>
      <c r="G413" s="40"/>
      <c r="H413" s="40"/>
      <c r="BA413" s="48"/>
      <c r="BH413" s="49"/>
      <c r="BI413" s="49"/>
      <c r="BJ413" s="49"/>
      <c r="BK413" s="49"/>
      <c r="BL413" s="49"/>
      <c r="BM413" s="49"/>
    </row>
    <row r="414" spans="1:65" x14ac:dyDescent="0.25">
      <c r="A414" s="6"/>
      <c r="B414" s="40"/>
      <c r="C414" s="40"/>
      <c r="D414" s="40"/>
      <c r="E414" s="40"/>
      <c r="F414" s="40"/>
      <c r="G414" s="40"/>
      <c r="H414" s="40"/>
      <c r="BA414" s="40"/>
      <c r="BH414" s="49"/>
      <c r="BI414" s="49"/>
      <c r="BJ414" s="49"/>
      <c r="BK414" s="49"/>
      <c r="BL414" s="49"/>
      <c r="BM414" s="49"/>
    </row>
    <row r="415" spans="1:65" x14ac:dyDescent="0.25">
      <c r="A415" s="6"/>
      <c r="B415" s="40"/>
      <c r="C415" s="40"/>
      <c r="D415" s="40"/>
      <c r="E415" s="40"/>
      <c r="F415" s="40"/>
      <c r="G415" s="40"/>
      <c r="H415" s="40"/>
      <c r="BA415" s="40"/>
      <c r="BH415" s="49"/>
      <c r="BI415" s="49"/>
      <c r="BJ415" s="49"/>
      <c r="BK415" s="49"/>
      <c r="BL415" s="49"/>
      <c r="BM415" s="49"/>
    </row>
    <row r="416" spans="1:65" x14ac:dyDescent="0.25">
      <c r="A416" s="6"/>
      <c r="B416" s="40"/>
      <c r="C416" s="40"/>
      <c r="D416" s="40"/>
      <c r="E416" s="40"/>
      <c r="F416" s="40"/>
      <c r="G416" s="40"/>
      <c r="H416" s="40"/>
      <c r="BA416" s="40"/>
      <c r="BH416" s="49"/>
      <c r="BI416" s="49"/>
      <c r="BJ416" s="49"/>
      <c r="BK416" s="49"/>
      <c r="BL416" s="49"/>
      <c r="BM416" s="49"/>
    </row>
    <row r="417" spans="1:65" x14ac:dyDescent="0.25">
      <c r="A417" s="6"/>
      <c r="B417" s="40"/>
      <c r="C417" s="40"/>
      <c r="D417" s="40"/>
      <c r="E417" s="40"/>
      <c r="F417" s="40"/>
      <c r="G417" s="40"/>
      <c r="H417" s="40"/>
      <c r="BA417" s="40"/>
      <c r="BH417" s="49"/>
      <c r="BI417" s="49"/>
      <c r="BJ417" s="49"/>
      <c r="BK417" s="49"/>
      <c r="BL417" s="49"/>
      <c r="BM417" s="49"/>
    </row>
    <row r="418" spans="1:65" x14ac:dyDescent="0.25">
      <c r="A418" s="6"/>
      <c r="B418" s="40"/>
      <c r="C418" s="40"/>
      <c r="D418" s="40"/>
      <c r="E418" s="40"/>
      <c r="F418" s="40"/>
      <c r="G418" s="40"/>
      <c r="H418" s="40"/>
      <c r="BA418" s="40"/>
      <c r="BH418" s="49"/>
      <c r="BI418" s="49"/>
      <c r="BJ418" s="49"/>
      <c r="BK418" s="49"/>
      <c r="BL418" s="49"/>
      <c r="BM418" s="49"/>
    </row>
    <row r="419" spans="1:65" ht="15.75" x14ac:dyDescent="0.25">
      <c r="A419" s="6"/>
      <c r="B419" s="40"/>
      <c r="C419" s="40"/>
      <c r="D419" s="40"/>
      <c r="E419" s="40"/>
      <c r="F419" s="40"/>
      <c r="G419" s="40"/>
      <c r="H419" s="40"/>
      <c r="BA419" s="48"/>
      <c r="BH419" s="49"/>
      <c r="BI419" s="49"/>
      <c r="BJ419" s="49"/>
      <c r="BK419" s="49"/>
      <c r="BL419" s="49"/>
      <c r="BM419" s="49"/>
    </row>
    <row r="420" spans="1:65" x14ac:dyDescent="0.25">
      <c r="A420" s="6"/>
      <c r="B420" s="40"/>
      <c r="C420" s="40"/>
      <c r="D420" s="40"/>
      <c r="E420" s="40"/>
      <c r="F420" s="40"/>
      <c r="G420" s="40"/>
      <c r="H420" s="40"/>
      <c r="BA420" s="40"/>
      <c r="BH420" s="49"/>
      <c r="BI420" s="49"/>
      <c r="BJ420" s="49"/>
      <c r="BK420" s="49"/>
      <c r="BL420" s="49"/>
      <c r="BM420" s="49"/>
    </row>
    <row r="421" spans="1:65" x14ac:dyDescent="0.25">
      <c r="A421" s="6"/>
      <c r="B421" s="40"/>
      <c r="C421" s="40"/>
      <c r="D421" s="40"/>
      <c r="E421" s="40"/>
      <c r="F421" s="40"/>
      <c r="G421" s="40"/>
      <c r="H421" s="40"/>
      <c r="BA421" s="40"/>
      <c r="BH421" s="49"/>
      <c r="BI421" s="49"/>
      <c r="BJ421" s="49"/>
      <c r="BK421" s="49"/>
      <c r="BL421" s="49"/>
      <c r="BM421" s="49"/>
    </row>
    <row r="422" spans="1:65" x14ac:dyDescent="0.25">
      <c r="A422" s="6"/>
      <c r="B422" s="40"/>
      <c r="C422" s="40"/>
      <c r="D422" s="40"/>
      <c r="E422" s="40"/>
      <c r="F422" s="40"/>
      <c r="G422" s="40"/>
      <c r="H422" s="40"/>
      <c r="BA422" s="40"/>
      <c r="BH422" s="49"/>
      <c r="BI422" s="49"/>
      <c r="BJ422" s="49"/>
      <c r="BK422" s="49"/>
      <c r="BL422" s="49"/>
      <c r="BM422" s="49"/>
    </row>
    <row r="423" spans="1:65" x14ac:dyDescent="0.25">
      <c r="A423" s="6"/>
      <c r="B423" s="40"/>
      <c r="C423" s="40"/>
      <c r="D423" s="40"/>
      <c r="E423" s="40"/>
      <c r="F423" s="40"/>
      <c r="G423" s="40"/>
      <c r="H423" s="40"/>
      <c r="BA423" s="40"/>
      <c r="BH423" s="49"/>
      <c r="BI423" s="49"/>
      <c r="BJ423" s="49"/>
      <c r="BK423" s="49"/>
      <c r="BL423" s="49"/>
      <c r="BM423" s="49"/>
    </row>
    <row r="424" spans="1:65" x14ac:dyDescent="0.25">
      <c r="A424" s="6"/>
      <c r="B424" s="40"/>
      <c r="C424" s="40"/>
      <c r="D424" s="40"/>
      <c r="E424" s="40"/>
      <c r="F424" s="40"/>
      <c r="G424" s="40"/>
      <c r="H424" s="40"/>
      <c r="BA424" s="40"/>
      <c r="BH424" s="49"/>
      <c r="BI424" s="49"/>
      <c r="BJ424" s="49"/>
      <c r="BK424" s="49"/>
      <c r="BL424" s="49"/>
      <c r="BM424" s="49"/>
    </row>
    <row r="425" spans="1:65" ht="15.75" x14ac:dyDescent="0.25">
      <c r="A425" s="6"/>
      <c r="B425" s="40"/>
      <c r="C425" s="40"/>
      <c r="D425" s="40"/>
      <c r="E425" s="40"/>
      <c r="F425" s="40"/>
      <c r="G425" s="40"/>
      <c r="H425" s="40"/>
      <c r="BA425" s="48"/>
      <c r="BH425" s="49"/>
      <c r="BI425" s="49"/>
      <c r="BJ425" s="49"/>
      <c r="BK425" s="49"/>
      <c r="BL425" s="49"/>
      <c r="BM425" s="49"/>
    </row>
    <row r="426" spans="1:65" x14ac:dyDescent="0.25">
      <c r="A426" s="6"/>
      <c r="B426" s="40"/>
      <c r="C426" s="40"/>
      <c r="D426" s="40"/>
      <c r="E426" s="40"/>
      <c r="F426" s="40"/>
      <c r="G426" s="40"/>
      <c r="H426" s="40"/>
      <c r="BA426" s="40"/>
      <c r="BH426" s="49"/>
      <c r="BI426" s="49"/>
      <c r="BJ426" s="49"/>
      <c r="BK426" s="49"/>
      <c r="BL426" s="49"/>
      <c r="BM426" s="49"/>
    </row>
    <row r="427" spans="1:65" x14ac:dyDescent="0.25">
      <c r="A427" s="6"/>
      <c r="B427" s="40"/>
      <c r="C427" s="40"/>
      <c r="D427" s="40"/>
      <c r="E427" s="40"/>
      <c r="F427" s="40"/>
      <c r="G427" s="40"/>
      <c r="H427" s="40"/>
      <c r="BA427" s="40"/>
      <c r="BH427" s="49"/>
      <c r="BI427" s="49"/>
      <c r="BJ427" s="49"/>
      <c r="BK427" s="49"/>
      <c r="BL427" s="49"/>
      <c r="BM427" s="49"/>
    </row>
    <row r="428" spans="1:65" x14ac:dyDescent="0.25">
      <c r="A428" s="6"/>
      <c r="B428" s="40"/>
      <c r="C428" s="40"/>
      <c r="D428" s="40"/>
      <c r="E428" s="40"/>
      <c r="F428" s="40"/>
      <c r="G428" s="40"/>
      <c r="H428" s="40"/>
      <c r="BA428" s="40"/>
      <c r="BH428" s="49"/>
      <c r="BI428" s="49"/>
      <c r="BJ428" s="49"/>
      <c r="BK428" s="49"/>
      <c r="BL428" s="49"/>
      <c r="BM428" s="49"/>
    </row>
    <row r="429" spans="1:65" x14ac:dyDescent="0.25">
      <c r="A429" s="6"/>
      <c r="B429" s="40"/>
      <c r="C429" s="40"/>
      <c r="D429" s="40"/>
      <c r="E429" s="40"/>
      <c r="F429" s="40"/>
      <c r="G429" s="40"/>
      <c r="H429" s="40"/>
      <c r="BA429" s="40"/>
      <c r="BH429" s="49"/>
      <c r="BI429" s="49"/>
      <c r="BJ429" s="49"/>
      <c r="BK429" s="49"/>
      <c r="BL429" s="49"/>
      <c r="BM429" s="49"/>
    </row>
    <row r="430" spans="1:65" x14ac:dyDescent="0.25">
      <c r="A430" s="6"/>
      <c r="B430" s="40"/>
      <c r="C430" s="40"/>
      <c r="D430" s="40"/>
      <c r="E430" s="40"/>
      <c r="F430" s="40"/>
      <c r="G430" s="40"/>
      <c r="H430" s="40"/>
      <c r="BA430" s="40"/>
      <c r="BH430" s="49"/>
      <c r="BI430" s="49"/>
      <c r="BJ430" s="49"/>
      <c r="BK430" s="49"/>
      <c r="BL430" s="49"/>
      <c r="BM430" s="49"/>
    </row>
    <row r="431" spans="1:65" ht="15.75" x14ac:dyDescent="0.25">
      <c r="A431" s="6"/>
      <c r="B431" s="40"/>
      <c r="C431" s="40"/>
      <c r="D431" s="40"/>
      <c r="E431" s="40"/>
      <c r="F431" s="40"/>
      <c r="G431" s="40"/>
      <c r="H431" s="40"/>
      <c r="BA431" s="48"/>
      <c r="BH431" s="49"/>
      <c r="BI431" s="49"/>
      <c r="BJ431" s="49"/>
      <c r="BK431" s="49"/>
      <c r="BL431" s="49"/>
      <c r="BM431" s="49"/>
    </row>
    <row r="432" spans="1:65" x14ac:dyDescent="0.25">
      <c r="A432" s="6"/>
      <c r="B432" s="40"/>
      <c r="C432" s="40"/>
      <c r="D432" s="40"/>
      <c r="E432" s="40"/>
      <c r="F432" s="40"/>
      <c r="G432" s="40"/>
      <c r="H432" s="40"/>
      <c r="BA432" s="40"/>
      <c r="BH432" s="49"/>
      <c r="BI432" s="49"/>
      <c r="BJ432" s="49"/>
      <c r="BK432" s="49"/>
      <c r="BL432" s="49"/>
      <c r="BM432" s="49"/>
    </row>
    <row r="433" spans="1:65" x14ac:dyDescent="0.25">
      <c r="A433" s="6"/>
      <c r="B433" s="40"/>
      <c r="C433" s="40"/>
      <c r="D433" s="40"/>
      <c r="E433" s="40"/>
      <c r="F433" s="40"/>
      <c r="G433" s="40"/>
      <c r="H433" s="40"/>
      <c r="BA433" s="40"/>
      <c r="BH433" s="49"/>
      <c r="BI433" s="49"/>
      <c r="BJ433" s="49"/>
      <c r="BK433" s="49"/>
      <c r="BL433" s="49"/>
      <c r="BM433" s="49"/>
    </row>
    <row r="434" spans="1:65" x14ac:dyDescent="0.25">
      <c r="A434" s="6"/>
      <c r="B434" s="40"/>
      <c r="C434" s="40"/>
      <c r="D434" s="40"/>
      <c r="E434" s="40"/>
      <c r="F434" s="40"/>
      <c r="G434" s="40"/>
      <c r="H434" s="40"/>
      <c r="BA434" s="40"/>
      <c r="BH434" s="49"/>
      <c r="BI434" s="49"/>
      <c r="BJ434" s="49"/>
      <c r="BK434" s="49"/>
      <c r="BL434" s="49"/>
      <c r="BM434" s="49"/>
    </row>
    <row r="435" spans="1:65" x14ac:dyDescent="0.25">
      <c r="A435" s="6"/>
      <c r="B435" s="40"/>
      <c r="C435" s="40"/>
      <c r="D435" s="40"/>
      <c r="E435" s="40"/>
      <c r="F435" s="40"/>
      <c r="G435" s="40"/>
      <c r="H435" s="40"/>
      <c r="BA435" s="40"/>
      <c r="BH435" s="49"/>
      <c r="BI435" s="49"/>
      <c r="BJ435" s="49"/>
      <c r="BK435" s="49"/>
      <c r="BL435" s="49"/>
      <c r="BM435" s="49"/>
    </row>
    <row r="436" spans="1:65" x14ac:dyDescent="0.25">
      <c r="A436" s="6"/>
      <c r="B436" s="40"/>
      <c r="C436" s="40"/>
      <c r="D436" s="40"/>
      <c r="E436" s="40"/>
      <c r="F436" s="40"/>
      <c r="G436" s="40"/>
      <c r="H436" s="40"/>
      <c r="BA436" s="40"/>
      <c r="BH436" s="49"/>
      <c r="BI436" s="49"/>
      <c r="BJ436" s="49"/>
      <c r="BK436" s="49"/>
      <c r="BL436" s="49"/>
      <c r="BM436" s="49"/>
    </row>
    <row r="437" spans="1:65" ht="15.75" x14ac:dyDescent="0.25">
      <c r="A437" s="6"/>
      <c r="B437" s="40"/>
      <c r="C437" s="40"/>
      <c r="D437" s="40"/>
      <c r="E437" s="40"/>
      <c r="F437" s="40"/>
      <c r="G437" s="40"/>
      <c r="H437" s="40"/>
      <c r="BA437" s="48"/>
      <c r="BH437" s="49"/>
      <c r="BI437" s="49"/>
      <c r="BJ437" s="49"/>
      <c r="BK437" s="49"/>
      <c r="BL437" s="49"/>
      <c r="BM437" s="49"/>
    </row>
    <row r="438" spans="1:65" x14ac:dyDescent="0.25">
      <c r="A438" s="6"/>
      <c r="B438" s="40"/>
      <c r="C438" s="40"/>
      <c r="D438" s="40"/>
      <c r="E438" s="40"/>
      <c r="F438" s="40"/>
      <c r="G438" s="40"/>
      <c r="H438" s="40"/>
      <c r="BA438" s="40"/>
      <c r="BH438" s="49"/>
      <c r="BI438" s="49"/>
      <c r="BJ438" s="49"/>
      <c r="BK438" s="49"/>
      <c r="BL438" s="49"/>
      <c r="BM438" s="49"/>
    </row>
    <row r="439" spans="1:65" x14ac:dyDescent="0.25">
      <c r="A439" s="6"/>
      <c r="B439" s="40"/>
      <c r="C439" s="40"/>
      <c r="D439" s="40"/>
      <c r="E439" s="40"/>
      <c r="F439" s="40"/>
      <c r="G439" s="40"/>
      <c r="H439" s="40"/>
      <c r="BA439" s="40"/>
      <c r="BH439" s="49"/>
      <c r="BI439" s="49"/>
      <c r="BJ439" s="49"/>
      <c r="BK439" s="49"/>
      <c r="BL439" s="49"/>
      <c r="BM439" s="49"/>
    </row>
    <row r="440" spans="1:65" x14ac:dyDescent="0.25">
      <c r="A440" s="6"/>
      <c r="B440" s="40"/>
      <c r="C440" s="40"/>
      <c r="D440" s="40"/>
      <c r="E440" s="40"/>
      <c r="F440" s="40"/>
      <c r="G440" s="40"/>
      <c r="H440" s="40"/>
      <c r="BA440" s="40"/>
      <c r="BH440" s="49"/>
      <c r="BI440" s="49"/>
      <c r="BJ440" s="49"/>
      <c r="BK440" s="49"/>
      <c r="BL440" s="49"/>
      <c r="BM440" s="49"/>
    </row>
    <row r="441" spans="1:65" x14ac:dyDescent="0.25">
      <c r="A441" s="6"/>
      <c r="B441" s="40"/>
      <c r="C441" s="40"/>
      <c r="D441" s="40"/>
      <c r="E441" s="40"/>
      <c r="F441" s="40"/>
      <c r="G441" s="40"/>
      <c r="H441" s="40"/>
      <c r="BA441" s="40"/>
      <c r="BH441" s="49"/>
      <c r="BI441" s="49"/>
      <c r="BJ441" s="49"/>
      <c r="BK441" s="49"/>
      <c r="BL441" s="49"/>
      <c r="BM441" s="49"/>
    </row>
    <row r="442" spans="1:65" x14ac:dyDescent="0.25">
      <c r="A442" s="6"/>
      <c r="B442" s="40"/>
      <c r="C442" s="40"/>
      <c r="D442" s="40"/>
      <c r="E442" s="40"/>
      <c r="F442" s="40"/>
      <c r="G442" s="40"/>
      <c r="H442" s="40"/>
      <c r="BA442" s="40"/>
      <c r="BH442" s="49"/>
      <c r="BI442" s="49"/>
      <c r="BJ442" s="49"/>
      <c r="BK442" s="49"/>
      <c r="BL442" s="49"/>
      <c r="BM442" s="49"/>
    </row>
    <row r="443" spans="1:65" ht="15.75" x14ac:dyDescent="0.25">
      <c r="A443" s="6"/>
      <c r="B443" s="40"/>
      <c r="C443" s="40"/>
      <c r="D443" s="40"/>
      <c r="E443" s="40"/>
      <c r="F443" s="40"/>
      <c r="G443" s="40"/>
      <c r="H443" s="40"/>
      <c r="BA443" s="48"/>
      <c r="BH443" s="49"/>
      <c r="BI443" s="49"/>
      <c r="BJ443" s="49"/>
      <c r="BK443" s="49"/>
      <c r="BL443" s="49"/>
      <c r="BM443" s="49"/>
    </row>
    <row r="444" spans="1:65" x14ac:dyDescent="0.25">
      <c r="A444" s="6"/>
      <c r="B444" s="40"/>
      <c r="C444" s="40"/>
      <c r="D444" s="40"/>
      <c r="E444" s="40"/>
      <c r="F444" s="40"/>
      <c r="G444" s="40"/>
      <c r="H444" s="40"/>
      <c r="BA444" s="40"/>
      <c r="BH444" s="49"/>
      <c r="BI444" s="49"/>
      <c r="BJ444" s="49"/>
      <c r="BK444" s="49"/>
      <c r="BL444" s="49"/>
      <c r="BM444" s="49"/>
    </row>
    <row r="445" spans="1:65" x14ac:dyDescent="0.25">
      <c r="A445" s="6"/>
      <c r="B445" s="40"/>
      <c r="C445" s="40"/>
      <c r="D445" s="40"/>
      <c r="E445" s="40"/>
      <c r="F445" s="40"/>
      <c r="G445" s="40"/>
      <c r="H445" s="40"/>
      <c r="BA445" s="40"/>
      <c r="BH445" s="49"/>
      <c r="BI445" s="49"/>
      <c r="BJ445" s="49"/>
      <c r="BK445" s="49"/>
      <c r="BL445" s="49"/>
      <c r="BM445" s="49"/>
    </row>
    <row r="446" spans="1:65" x14ac:dyDescent="0.25">
      <c r="A446" s="6"/>
      <c r="B446" s="40"/>
      <c r="C446" s="40"/>
      <c r="D446" s="40"/>
      <c r="E446" s="40"/>
      <c r="F446" s="40"/>
      <c r="G446" s="40"/>
      <c r="H446" s="40"/>
      <c r="BA446" s="40"/>
      <c r="BH446" s="49"/>
      <c r="BI446" s="49"/>
      <c r="BJ446" s="49"/>
      <c r="BK446" s="49"/>
      <c r="BL446" s="49"/>
      <c r="BM446" s="49"/>
    </row>
    <row r="447" spans="1:65" x14ac:dyDescent="0.25">
      <c r="A447" s="6"/>
      <c r="B447" s="40"/>
      <c r="C447" s="40"/>
      <c r="D447" s="40"/>
      <c r="E447" s="40"/>
      <c r="F447" s="40"/>
      <c r="G447" s="40"/>
      <c r="H447" s="40"/>
      <c r="BA447" s="40"/>
      <c r="BH447" s="49"/>
      <c r="BI447" s="49"/>
      <c r="BJ447" s="49"/>
      <c r="BK447" s="49"/>
      <c r="BL447" s="49"/>
      <c r="BM447" s="49"/>
    </row>
    <row r="448" spans="1:65" x14ac:dyDescent="0.25">
      <c r="A448" s="6"/>
      <c r="B448" s="40"/>
      <c r="C448" s="40"/>
      <c r="D448" s="40"/>
      <c r="E448" s="40"/>
      <c r="F448" s="40"/>
      <c r="G448" s="40"/>
      <c r="H448" s="40"/>
      <c r="BA448" s="40"/>
      <c r="BH448" s="49"/>
      <c r="BI448" s="49"/>
      <c r="BJ448" s="49"/>
      <c r="BK448" s="49"/>
      <c r="BL448" s="49"/>
      <c r="BM448" s="49"/>
    </row>
    <row r="449" spans="1:65" ht="15.75" x14ac:dyDescent="0.25">
      <c r="A449" s="6"/>
      <c r="B449" s="40"/>
      <c r="C449" s="40"/>
      <c r="D449" s="40"/>
      <c r="E449" s="40"/>
      <c r="F449" s="40"/>
      <c r="G449" s="40"/>
      <c r="H449" s="40"/>
      <c r="BA449" s="48"/>
      <c r="BH449" s="49"/>
      <c r="BI449" s="49"/>
      <c r="BJ449" s="49"/>
      <c r="BK449" s="49"/>
      <c r="BL449" s="49"/>
      <c r="BM449" s="49"/>
    </row>
    <row r="450" spans="1:65" x14ac:dyDescent="0.25">
      <c r="A450" s="6"/>
      <c r="B450" s="40"/>
      <c r="C450" s="40"/>
      <c r="D450" s="40"/>
      <c r="E450" s="40"/>
      <c r="F450" s="40"/>
      <c r="G450" s="40"/>
      <c r="H450" s="40"/>
      <c r="BA450" s="40"/>
      <c r="BH450" s="49"/>
      <c r="BI450" s="49"/>
      <c r="BJ450" s="49"/>
      <c r="BK450" s="49"/>
      <c r="BL450" s="49"/>
      <c r="BM450" s="49"/>
    </row>
    <row r="451" spans="1:65" x14ac:dyDescent="0.25">
      <c r="A451" s="6"/>
      <c r="B451" s="40"/>
      <c r="C451" s="40"/>
      <c r="D451" s="40"/>
      <c r="E451" s="40"/>
      <c r="F451" s="40"/>
      <c r="G451" s="40"/>
      <c r="H451" s="40"/>
      <c r="BA451" s="40"/>
      <c r="BH451" s="49"/>
      <c r="BI451" s="49"/>
      <c r="BJ451" s="49"/>
      <c r="BK451" s="49"/>
      <c r="BL451" s="49"/>
      <c r="BM451" s="49"/>
    </row>
    <row r="452" spans="1:65" x14ac:dyDescent="0.25">
      <c r="A452" s="6"/>
      <c r="B452" s="40"/>
      <c r="C452" s="40"/>
      <c r="D452" s="40"/>
      <c r="E452" s="40"/>
      <c r="F452" s="40"/>
      <c r="G452" s="40"/>
      <c r="H452" s="40"/>
      <c r="BA452" s="40"/>
      <c r="BH452" s="49"/>
      <c r="BI452" s="49"/>
      <c r="BJ452" s="49"/>
      <c r="BK452" s="49"/>
      <c r="BL452" s="49"/>
      <c r="BM452" s="49"/>
    </row>
    <row r="453" spans="1:65" x14ac:dyDescent="0.25">
      <c r="A453" s="6"/>
      <c r="B453" s="40"/>
      <c r="C453" s="40"/>
      <c r="D453" s="40"/>
      <c r="E453" s="40"/>
      <c r="F453" s="40"/>
      <c r="G453" s="40"/>
      <c r="H453" s="40"/>
      <c r="BA453" s="40"/>
      <c r="BH453" s="49"/>
      <c r="BI453" s="49"/>
      <c r="BJ453" s="49"/>
      <c r="BK453" s="49"/>
      <c r="BL453" s="49"/>
      <c r="BM453" s="49"/>
    </row>
    <row r="454" spans="1:65" x14ac:dyDescent="0.25">
      <c r="A454" s="6"/>
      <c r="B454" s="40"/>
      <c r="C454" s="40"/>
      <c r="D454" s="40"/>
      <c r="E454" s="40"/>
      <c r="F454" s="40"/>
      <c r="G454" s="40"/>
      <c r="H454" s="40"/>
      <c r="BA454" s="40"/>
      <c r="BH454" s="49"/>
      <c r="BI454" s="49"/>
      <c r="BJ454" s="49"/>
      <c r="BK454" s="49"/>
      <c r="BL454" s="49"/>
      <c r="BM454" s="49"/>
    </row>
    <row r="455" spans="1:65" ht="15.75" x14ac:dyDescent="0.25">
      <c r="A455" s="6"/>
      <c r="B455" s="40"/>
      <c r="C455" s="40"/>
      <c r="D455" s="40"/>
      <c r="E455" s="40"/>
      <c r="F455" s="40"/>
      <c r="G455" s="40"/>
      <c r="H455" s="40"/>
      <c r="BA455" s="48"/>
      <c r="BH455" s="49"/>
      <c r="BI455" s="49"/>
      <c r="BJ455" s="49"/>
      <c r="BK455" s="49"/>
      <c r="BL455" s="49"/>
      <c r="BM455" s="49"/>
    </row>
    <row r="456" spans="1:65" x14ac:dyDescent="0.25">
      <c r="A456" s="6"/>
      <c r="B456" s="40"/>
      <c r="C456" s="40"/>
      <c r="D456" s="40"/>
      <c r="E456" s="40"/>
      <c r="F456" s="40"/>
      <c r="G456" s="40"/>
      <c r="H456" s="40"/>
      <c r="BA456" s="40"/>
      <c r="BH456" s="49"/>
      <c r="BI456" s="49"/>
      <c r="BJ456" s="49"/>
      <c r="BK456" s="49"/>
      <c r="BL456" s="49"/>
      <c r="BM456" s="49"/>
    </row>
    <row r="457" spans="1:65" x14ac:dyDescent="0.25">
      <c r="A457" s="6"/>
      <c r="B457" s="40"/>
      <c r="C457" s="40"/>
      <c r="D457" s="40"/>
      <c r="E457" s="40"/>
      <c r="F457" s="40"/>
      <c r="G457" s="40"/>
      <c r="H457" s="40"/>
      <c r="BA457" s="40"/>
      <c r="BH457" s="49"/>
      <c r="BI457" s="49"/>
      <c r="BJ457" s="49"/>
      <c r="BK457" s="49"/>
      <c r="BL457" s="49"/>
      <c r="BM457" s="49"/>
    </row>
    <row r="458" spans="1:65" x14ac:dyDescent="0.25">
      <c r="A458" s="6"/>
      <c r="B458" s="40"/>
      <c r="C458" s="40"/>
      <c r="D458" s="40"/>
      <c r="E458" s="40"/>
      <c r="F458" s="40"/>
      <c r="G458" s="40"/>
      <c r="H458" s="40"/>
      <c r="BA458" s="40"/>
      <c r="BH458" s="49"/>
      <c r="BI458" s="49"/>
      <c r="BJ458" s="49"/>
      <c r="BK458" s="49"/>
      <c r="BL458" s="49"/>
      <c r="BM458" s="49"/>
    </row>
    <row r="459" spans="1:65" x14ac:dyDescent="0.25">
      <c r="A459" s="6"/>
      <c r="B459" s="40"/>
      <c r="C459" s="40"/>
      <c r="D459" s="40"/>
      <c r="E459" s="40"/>
      <c r="F459" s="40"/>
      <c r="G459" s="40"/>
      <c r="H459" s="40"/>
      <c r="BA459" s="40"/>
      <c r="BH459" s="49"/>
      <c r="BI459" s="49"/>
      <c r="BJ459" s="49"/>
      <c r="BK459" s="49"/>
      <c r="BL459" s="49"/>
      <c r="BM459" s="49"/>
    </row>
    <row r="460" spans="1:65" x14ac:dyDescent="0.25">
      <c r="A460" s="6"/>
      <c r="B460" s="40"/>
      <c r="C460" s="40"/>
      <c r="D460" s="40"/>
      <c r="E460" s="40"/>
      <c r="F460" s="40"/>
      <c r="G460" s="40"/>
      <c r="H460" s="40"/>
      <c r="BA460" s="40"/>
      <c r="BH460" s="49"/>
      <c r="BI460" s="49"/>
      <c r="BJ460" s="49"/>
      <c r="BK460" s="49"/>
      <c r="BL460" s="49"/>
      <c r="BM460" s="49"/>
    </row>
    <row r="461" spans="1:65" x14ac:dyDescent="0.25">
      <c r="A461" s="6"/>
      <c r="B461" s="40"/>
      <c r="C461" s="40"/>
      <c r="D461" s="40"/>
      <c r="E461" s="40"/>
      <c r="F461" s="40"/>
      <c r="G461" s="40"/>
      <c r="H461" s="40"/>
      <c r="BH461" s="49"/>
      <c r="BI461" s="49"/>
      <c r="BJ461" s="49"/>
      <c r="BK461" s="49"/>
      <c r="BL461" s="49"/>
      <c r="BM461" s="49"/>
    </row>
    <row r="462" spans="1:65" x14ac:dyDescent="0.25">
      <c r="A462" s="6"/>
      <c r="B462" s="40"/>
      <c r="C462" s="40"/>
      <c r="D462" s="40"/>
      <c r="E462" s="40"/>
      <c r="F462" s="40"/>
      <c r="G462" s="40"/>
      <c r="H462" s="40"/>
      <c r="BH462" s="49"/>
      <c r="BI462" s="49"/>
      <c r="BJ462" s="49"/>
      <c r="BK462" s="49"/>
      <c r="BL462" s="49"/>
      <c r="BM462" s="49"/>
    </row>
    <row r="463" spans="1:65" x14ac:dyDescent="0.25">
      <c r="A463" s="6"/>
      <c r="B463" s="40"/>
      <c r="C463" s="40"/>
      <c r="D463" s="40"/>
      <c r="E463" s="40"/>
      <c r="F463" s="40"/>
      <c r="G463" s="40"/>
      <c r="H463" s="40"/>
      <c r="BH463" s="49"/>
      <c r="BI463" s="49"/>
      <c r="BJ463" s="49"/>
      <c r="BK463" s="49"/>
      <c r="BL463" s="49"/>
      <c r="BM463" s="49"/>
    </row>
    <row r="464" spans="1:65" x14ac:dyDescent="0.25">
      <c r="A464" s="6"/>
      <c r="B464" s="40"/>
      <c r="C464" s="40"/>
      <c r="D464" s="40"/>
      <c r="E464" s="40"/>
      <c r="F464" s="40"/>
      <c r="G464" s="40"/>
      <c r="H464" s="40"/>
      <c r="BH464" s="49"/>
      <c r="BI464" s="49"/>
      <c r="BJ464" s="49"/>
      <c r="BK464" s="49"/>
      <c r="BL464" s="49"/>
      <c r="BM464" s="49"/>
    </row>
    <row r="465" spans="1:65" x14ac:dyDescent="0.25">
      <c r="A465" s="6"/>
      <c r="B465" s="40"/>
      <c r="C465" s="40"/>
      <c r="D465" s="40"/>
      <c r="E465" s="40"/>
      <c r="F465" s="40"/>
      <c r="G465" s="40"/>
      <c r="H465" s="40"/>
      <c r="BH465" s="49"/>
      <c r="BI465" s="49"/>
      <c r="BJ465" s="49"/>
      <c r="BK465" s="49"/>
      <c r="BL465" s="49"/>
      <c r="BM465" s="49"/>
    </row>
    <row r="466" spans="1:65" x14ac:dyDescent="0.25">
      <c r="A466" s="6"/>
      <c r="B466" s="40"/>
      <c r="C466" s="40"/>
      <c r="D466" s="40"/>
      <c r="E466" s="40"/>
      <c r="F466" s="40"/>
      <c r="G466" s="40"/>
      <c r="H466" s="40"/>
      <c r="BH466" s="49"/>
      <c r="BI466" s="49"/>
      <c r="BJ466" s="49"/>
      <c r="BK466" s="49"/>
      <c r="BL466" s="49"/>
      <c r="BM466" s="49"/>
    </row>
    <row r="467" spans="1:65" x14ac:dyDescent="0.25">
      <c r="A467" s="6"/>
      <c r="B467" s="40"/>
      <c r="C467" s="40"/>
      <c r="D467" s="40"/>
      <c r="E467" s="40"/>
      <c r="F467" s="40"/>
      <c r="G467" s="40"/>
      <c r="H467" s="40"/>
      <c r="BH467" s="49"/>
      <c r="BI467" s="49"/>
      <c r="BJ467" s="49"/>
      <c r="BK467" s="49"/>
      <c r="BL467" s="49"/>
      <c r="BM467" s="49"/>
    </row>
    <row r="468" spans="1:65" x14ac:dyDescent="0.25">
      <c r="A468" s="6"/>
      <c r="B468" s="40"/>
      <c r="C468" s="40"/>
      <c r="D468" s="40"/>
      <c r="E468" s="40"/>
      <c r="F468" s="40"/>
      <c r="G468" s="40"/>
      <c r="H468" s="40"/>
      <c r="BH468" s="49"/>
      <c r="BI468" s="49"/>
      <c r="BJ468" s="49"/>
      <c r="BK468" s="49"/>
      <c r="BL468" s="49"/>
      <c r="BM468" s="49"/>
    </row>
    <row r="469" spans="1:65" x14ac:dyDescent="0.25">
      <c r="A469" s="6"/>
      <c r="B469" s="40"/>
      <c r="C469" s="40"/>
      <c r="D469" s="40"/>
      <c r="E469" s="40"/>
      <c r="F469" s="40"/>
      <c r="G469" s="40"/>
      <c r="H469" s="40"/>
      <c r="BH469" s="49"/>
      <c r="BI469" s="49"/>
      <c r="BJ469" s="49"/>
      <c r="BK469" s="49"/>
      <c r="BL469" s="49"/>
      <c r="BM469" s="49"/>
    </row>
    <row r="470" spans="1:65" x14ac:dyDescent="0.25">
      <c r="A470" s="6"/>
      <c r="B470" s="40"/>
      <c r="C470" s="40"/>
      <c r="D470" s="40"/>
      <c r="E470" s="40"/>
      <c r="F470" s="40"/>
      <c r="G470" s="40"/>
      <c r="H470" s="40"/>
      <c r="BH470" s="49"/>
      <c r="BI470" s="49"/>
      <c r="BJ470" s="49"/>
      <c r="BK470" s="49"/>
      <c r="BL470" s="49"/>
      <c r="BM470" s="49"/>
    </row>
    <row r="471" spans="1:65" x14ac:dyDescent="0.25">
      <c r="A471" s="6"/>
      <c r="B471" s="40"/>
      <c r="C471" s="40"/>
      <c r="D471" s="40"/>
      <c r="E471" s="40"/>
      <c r="F471" s="40"/>
      <c r="G471" s="40"/>
      <c r="H471" s="40"/>
      <c r="BH471" s="49"/>
      <c r="BI471" s="49"/>
      <c r="BJ471" s="49"/>
      <c r="BK471" s="49"/>
      <c r="BL471" s="49"/>
      <c r="BM471" s="49"/>
    </row>
    <row r="472" spans="1:65" x14ac:dyDescent="0.25">
      <c r="A472" s="6"/>
      <c r="B472" s="40"/>
      <c r="C472" s="40"/>
      <c r="D472" s="40"/>
      <c r="E472" s="40"/>
      <c r="F472" s="40"/>
      <c r="G472" s="40"/>
      <c r="H472" s="40"/>
      <c r="BH472" s="49"/>
      <c r="BI472" s="49"/>
      <c r="BJ472" s="49"/>
      <c r="BK472" s="49"/>
      <c r="BL472" s="49"/>
      <c r="BM472" s="49"/>
    </row>
    <row r="473" spans="1:65" x14ac:dyDescent="0.25">
      <c r="A473" s="6"/>
      <c r="B473" s="40"/>
      <c r="C473" s="40"/>
      <c r="D473" s="40"/>
      <c r="E473" s="40"/>
      <c r="F473" s="40"/>
      <c r="G473" s="40"/>
      <c r="H473" s="40"/>
      <c r="BH473" s="49"/>
      <c r="BI473" s="49"/>
      <c r="BJ473" s="49"/>
      <c r="BK473" s="49"/>
      <c r="BL473" s="49"/>
      <c r="BM473" s="49"/>
    </row>
    <row r="474" spans="1:65" x14ac:dyDescent="0.25">
      <c r="A474" s="6"/>
      <c r="B474" s="40"/>
      <c r="C474" s="40"/>
      <c r="D474" s="40"/>
      <c r="E474" s="40"/>
      <c r="F474" s="40"/>
      <c r="G474" s="40"/>
      <c r="H474" s="40"/>
      <c r="BH474" s="49"/>
      <c r="BI474" s="49"/>
      <c r="BJ474" s="49"/>
      <c r="BK474" s="49"/>
      <c r="BL474" s="49"/>
      <c r="BM474" s="49"/>
    </row>
    <row r="475" spans="1:65" x14ac:dyDescent="0.25">
      <c r="A475" s="6"/>
      <c r="B475" s="40"/>
      <c r="C475" s="40"/>
      <c r="D475" s="40"/>
      <c r="E475" s="40"/>
      <c r="F475" s="40"/>
      <c r="G475" s="40"/>
      <c r="H475" s="40"/>
      <c r="BH475" s="49"/>
      <c r="BI475" s="49"/>
      <c r="BJ475" s="49"/>
      <c r="BK475" s="49"/>
      <c r="BL475" s="49"/>
      <c r="BM475" s="49"/>
    </row>
    <row r="476" spans="1:65" x14ac:dyDescent="0.25">
      <c r="A476" s="6"/>
      <c r="B476" s="40"/>
      <c r="C476" s="40"/>
      <c r="D476" s="40"/>
      <c r="E476" s="40"/>
      <c r="F476" s="40"/>
      <c r="G476" s="40"/>
      <c r="H476" s="40"/>
      <c r="BH476" s="49"/>
      <c r="BI476" s="49"/>
      <c r="BJ476" s="49"/>
      <c r="BK476" s="49"/>
      <c r="BL476" s="49"/>
      <c r="BM476" s="49"/>
    </row>
    <row r="477" spans="1:65" x14ac:dyDescent="0.25">
      <c r="A477" s="6"/>
      <c r="B477" s="40"/>
      <c r="C477" s="40"/>
      <c r="D477" s="40"/>
      <c r="E477" s="40"/>
      <c r="F477" s="40"/>
      <c r="G477" s="40"/>
      <c r="H477" s="40"/>
      <c r="BH477" s="49"/>
      <c r="BI477" s="49"/>
      <c r="BJ477" s="49"/>
      <c r="BK477" s="49"/>
      <c r="BL477" s="49"/>
      <c r="BM477" s="49"/>
    </row>
    <row r="478" spans="1:65" x14ac:dyDescent="0.25">
      <c r="A478" s="6"/>
      <c r="B478" s="40"/>
      <c r="C478" s="40"/>
      <c r="D478" s="40"/>
      <c r="E478" s="40"/>
      <c r="F478" s="40"/>
      <c r="G478" s="40"/>
      <c r="H478" s="40"/>
      <c r="BI478" s="40"/>
    </row>
    <row r="479" spans="1:65" x14ac:dyDescent="0.25">
      <c r="A479" s="6"/>
      <c r="B479" s="40"/>
      <c r="C479" s="40"/>
      <c r="D479" s="40"/>
      <c r="E479" s="40"/>
      <c r="F479" s="40"/>
      <c r="G479" s="40"/>
      <c r="H479" s="40"/>
      <c r="BI479" s="40"/>
    </row>
    <row r="480" spans="1:65" x14ac:dyDescent="0.25">
      <c r="A480" s="6"/>
      <c r="B480" s="40"/>
      <c r="C480" s="40"/>
      <c r="D480" s="40"/>
      <c r="E480" s="40"/>
      <c r="F480" s="40"/>
      <c r="G480" s="40"/>
      <c r="H480" s="40"/>
      <c r="BI480" s="40"/>
    </row>
    <row r="481" spans="1:8" customFormat="1" x14ac:dyDescent="0.25">
      <c r="A481" s="6"/>
      <c r="B481" s="40"/>
      <c r="C481" s="40"/>
      <c r="D481" s="40"/>
      <c r="E481" s="40"/>
      <c r="F481" s="40"/>
      <c r="G481" s="40"/>
      <c r="H481" s="40"/>
    </row>
    <row r="482" spans="1:8" customFormat="1" x14ac:dyDescent="0.25">
      <c r="A482" s="6"/>
      <c r="B482" s="40"/>
      <c r="C482" s="40"/>
      <c r="D482" s="40"/>
      <c r="E482" s="40"/>
      <c r="F482" s="40"/>
      <c r="G482" s="40"/>
      <c r="H482" s="40"/>
    </row>
    <row r="483" spans="1:8" customFormat="1" x14ac:dyDescent="0.25">
      <c r="A483" s="6"/>
      <c r="B483" s="40"/>
      <c r="C483" s="40"/>
      <c r="D483" s="40"/>
      <c r="E483" s="40"/>
      <c r="F483" s="40"/>
      <c r="G483" s="40"/>
      <c r="H483" s="40"/>
    </row>
    <row r="484" spans="1:8" customFormat="1" x14ac:dyDescent="0.25">
      <c r="A484" s="6"/>
      <c r="B484" s="40"/>
      <c r="C484" s="40"/>
      <c r="D484" s="40"/>
      <c r="E484" s="40"/>
      <c r="F484" s="40"/>
      <c r="G484" s="40"/>
      <c r="H484" s="40"/>
    </row>
    <row r="485" spans="1:8" customFormat="1" x14ac:dyDescent="0.25">
      <c r="A485" s="6"/>
      <c r="B485" s="40"/>
      <c r="C485" s="40"/>
      <c r="D485" s="40"/>
      <c r="E485" s="40"/>
      <c r="F485" s="40"/>
      <c r="G485" s="40"/>
      <c r="H485" s="40"/>
    </row>
    <row r="486" spans="1:8" customFormat="1" x14ac:dyDescent="0.25">
      <c r="A486" s="6"/>
      <c r="B486" s="40"/>
      <c r="C486" s="40"/>
      <c r="D486" s="40"/>
      <c r="E486" s="40"/>
      <c r="F486" s="40"/>
      <c r="G486" s="40"/>
      <c r="H486" s="40"/>
    </row>
    <row r="487" spans="1:8" customFormat="1" x14ac:dyDescent="0.25">
      <c r="A487" s="6"/>
      <c r="B487" s="40"/>
      <c r="C487" s="40"/>
      <c r="D487" s="40"/>
      <c r="E487" s="40"/>
      <c r="F487" s="40"/>
      <c r="G487" s="40"/>
      <c r="H487" s="40"/>
    </row>
    <row r="488" spans="1:8" customFormat="1" x14ac:dyDescent="0.25">
      <c r="A488" s="6"/>
      <c r="B488" s="40"/>
      <c r="C488" s="40"/>
      <c r="D488" s="40"/>
      <c r="E488" s="40"/>
      <c r="F488" s="40"/>
      <c r="G488" s="40"/>
      <c r="H488" s="40"/>
    </row>
    <row r="489" spans="1:8" customFormat="1" x14ac:dyDescent="0.25">
      <c r="A489" s="6"/>
      <c r="B489" s="40"/>
      <c r="C489" s="40"/>
      <c r="D489" s="40"/>
      <c r="E489" s="40"/>
      <c r="F489" s="40"/>
      <c r="G489" s="40"/>
      <c r="H489" s="40"/>
    </row>
    <row r="490" spans="1:8" customFormat="1" x14ac:dyDescent="0.25">
      <c r="A490" s="6"/>
      <c r="B490" s="40"/>
      <c r="C490" s="40"/>
      <c r="D490" s="40"/>
      <c r="E490" s="40"/>
      <c r="F490" s="40"/>
      <c r="G490" s="40"/>
      <c r="H490" s="40"/>
    </row>
    <row r="491" spans="1:8" customFormat="1" x14ac:dyDescent="0.25">
      <c r="A491" s="6"/>
      <c r="B491" s="40"/>
      <c r="C491" s="40"/>
      <c r="D491" s="40"/>
      <c r="E491" s="40"/>
      <c r="F491" s="40"/>
      <c r="G491" s="40"/>
      <c r="H491" s="40"/>
    </row>
    <row r="492" spans="1:8" customFormat="1" x14ac:dyDescent="0.25">
      <c r="A492" s="6"/>
      <c r="B492" s="40"/>
      <c r="C492" s="40"/>
      <c r="D492" s="40"/>
      <c r="E492" s="40"/>
      <c r="F492" s="40"/>
      <c r="G492" s="40"/>
      <c r="H492" s="40"/>
    </row>
    <row r="493" spans="1:8" customFormat="1" x14ac:dyDescent="0.25">
      <c r="A493" s="6"/>
      <c r="B493" s="40"/>
      <c r="C493" s="40"/>
      <c r="D493" s="40"/>
      <c r="E493" s="40"/>
      <c r="F493" s="40"/>
      <c r="G493" s="40"/>
      <c r="H493" s="40"/>
    </row>
    <row r="494" spans="1:8" customFormat="1" x14ac:dyDescent="0.25">
      <c r="A494" s="6"/>
      <c r="B494" s="40"/>
      <c r="C494" s="40"/>
      <c r="D494" s="40"/>
      <c r="E494" s="40"/>
      <c r="F494" s="40"/>
      <c r="G494" s="40"/>
      <c r="H494" s="40"/>
    </row>
    <row r="495" spans="1:8" customFormat="1" x14ac:dyDescent="0.25">
      <c r="A495" s="6"/>
      <c r="B495" s="40"/>
      <c r="C495" s="40"/>
      <c r="D495" s="40"/>
      <c r="E495" s="40"/>
      <c r="F495" s="40"/>
      <c r="G495" s="40"/>
      <c r="H495" s="40"/>
    </row>
    <row r="496" spans="1:8" customFormat="1" x14ac:dyDescent="0.25">
      <c r="A496" s="6"/>
      <c r="B496" s="40"/>
      <c r="C496" s="40"/>
      <c r="D496" s="40"/>
      <c r="E496" s="40"/>
      <c r="F496" s="40"/>
      <c r="G496" s="40"/>
      <c r="H496" s="40"/>
    </row>
    <row r="497" spans="1:8" customFormat="1" x14ac:dyDescent="0.25">
      <c r="A497" s="6"/>
      <c r="B497" s="40"/>
      <c r="C497" s="40"/>
      <c r="D497" s="40"/>
      <c r="E497" s="40"/>
      <c r="F497" s="40"/>
      <c r="G497" s="40"/>
      <c r="H497" s="40"/>
    </row>
    <row r="498" spans="1:8" customFormat="1" x14ac:dyDescent="0.25">
      <c r="A498" s="6"/>
      <c r="B498" s="40"/>
      <c r="C498" s="40"/>
      <c r="D498" s="40"/>
      <c r="E498" s="40"/>
      <c r="F498" s="40"/>
      <c r="G498" s="40"/>
      <c r="H498" s="40"/>
    </row>
    <row r="499" spans="1:8" customFormat="1" x14ac:dyDescent="0.25">
      <c r="A499" s="6"/>
      <c r="B499" s="40"/>
      <c r="C499" s="40"/>
      <c r="D499" s="40"/>
      <c r="E499" s="40"/>
      <c r="F499" s="40"/>
      <c r="G499" s="40"/>
      <c r="H499" s="40"/>
    </row>
    <row r="500" spans="1:8" customFormat="1" x14ac:dyDescent="0.25">
      <c r="A500" s="6"/>
      <c r="B500" s="40"/>
      <c r="C500" s="40"/>
      <c r="D500" s="40"/>
      <c r="E500" s="40"/>
      <c r="F500" s="40"/>
      <c r="G500" s="40"/>
      <c r="H500" s="40"/>
    </row>
    <row r="501" spans="1:8" customFormat="1" x14ac:dyDescent="0.25">
      <c r="A501" s="6"/>
      <c r="B501" s="40"/>
      <c r="C501" s="40"/>
      <c r="D501" s="40"/>
      <c r="E501" s="40"/>
      <c r="F501" s="40"/>
      <c r="G501" s="40"/>
      <c r="H501" s="40"/>
    </row>
    <row r="502" spans="1:8" customFormat="1" x14ac:dyDescent="0.25">
      <c r="A502" s="6"/>
      <c r="B502" s="40"/>
      <c r="C502" s="40"/>
      <c r="D502" s="40"/>
      <c r="E502" s="40"/>
      <c r="F502" s="40"/>
      <c r="G502" s="40"/>
      <c r="H502" s="40"/>
    </row>
    <row r="503" spans="1:8" customFormat="1" x14ac:dyDescent="0.25">
      <c r="A503" s="6"/>
      <c r="B503" s="40"/>
      <c r="C503" s="40"/>
      <c r="D503" s="40"/>
      <c r="E503" s="40"/>
      <c r="F503" s="40"/>
      <c r="G503" s="40"/>
      <c r="H503" s="40"/>
    </row>
    <row r="504" spans="1:8" customFormat="1" x14ac:dyDescent="0.25">
      <c r="A504" s="6"/>
      <c r="B504" s="6"/>
      <c r="C504" s="6"/>
      <c r="D504" s="6"/>
      <c r="E504" s="6"/>
      <c r="F504" s="6"/>
      <c r="G504" s="6"/>
      <c r="H504" s="6"/>
    </row>
    <row r="505" spans="1:8" customFormat="1" x14ac:dyDescent="0.25">
      <c r="A505" s="6"/>
      <c r="B505" s="6"/>
      <c r="C505" s="6"/>
      <c r="D505" s="6"/>
      <c r="E505" s="6"/>
      <c r="F505" s="6"/>
      <c r="G505" s="6"/>
      <c r="H505" s="6"/>
    </row>
    <row r="506" spans="1:8" customFormat="1" x14ac:dyDescent="0.25">
      <c r="A506" s="6"/>
      <c r="B506" s="6"/>
      <c r="C506" s="6"/>
      <c r="D506" s="6"/>
      <c r="E506" s="6"/>
      <c r="F506" s="6"/>
      <c r="G506" s="6"/>
      <c r="H506" s="6"/>
    </row>
    <row r="507" spans="1:8" customFormat="1" x14ac:dyDescent="0.25">
      <c r="A507" s="6"/>
      <c r="B507" s="6"/>
      <c r="C507" s="6"/>
      <c r="D507" s="6"/>
      <c r="E507" s="6"/>
      <c r="F507" s="6"/>
      <c r="G507" s="6"/>
      <c r="H507" s="6"/>
    </row>
    <row r="508" spans="1:8" customFormat="1" x14ac:dyDescent="0.25">
      <c r="A508" s="6"/>
      <c r="B508" s="6"/>
      <c r="C508" s="6"/>
      <c r="D508" s="6"/>
      <c r="E508" s="6"/>
      <c r="F508" s="6"/>
      <c r="G508" s="6"/>
      <c r="H508" s="6"/>
    </row>
    <row r="509" spans="1:8" customFormat="1" x14ac:dyDescent="0.25">
      <c r="A509" s="6"/>
      <c r="B509" s="6"/>
      <c r="C509" s="6"/>
      <c r="D509" s="6"/>
      <c r="E509" s="6"/>
      <c r="F509" s="6"/>
      <c r="G509" s="6"/>
      <c r="H509" s="6"/>
    </row>
    <row r="510" spans="1:8" customFormat="1" x14ac:dyDescent="0.25">
      <c r="A510" s="6"/>
      <c r="B510" s="6"/>
      <c r="C510" s="6"/>
      <c r="D510" s="6"/>
      <c r="E510" s="6"/>
      <c r="F510" s="6"/>
      <c r="G510" s="6"/>
      <c r="H510" s="6"/>
    </row>
    <row r="511" spans="1:8" customFormat="1" x14ac:dyDescent="0.25">
      <c r="A511" s="6"/>
      <c r="B511" s="6"/>
      <c r="C511" s="6"/>
      <c r="D511" s="6"/>
      <c r="E511" s="6"/>
      <c r="F511" s="6"/>
      <c r="G511" s="6"/>
      <c r="H511" s="6"/>
    </row>
    <row r="512" spans="1:8" customFormat="1" x14ac:dyDescent="0.25">
      <c r="A512" s="6"/>
      <c r="B512" s="6"/>
      <c r="C512" s="6"/>
      <c r="D512" s="6"/>
      <c r="E512" s="6"/>
      <c r="F512" s="6"/>
      <c r="G512" s="6"/>
      <c r="H512" s="6"/>
    </row>
    <row r="513" spans="1:5" customFormat="1" x14ac:dyDescent="0.25">
      <c r="A513" s="6"/>
      <c r="B513" s="6"/>
      <c r="C513" s="6"/>
      <c r="D513" s="6"/>
      <c r="E513" s="6"/>
    </row>
    <row r="514" spans="1:5" customFormat="1" x14ac:dyDescent="0.25">
      <c r="A514" s="6"/>
      <c r="B514" s="6"/>
      <c r="C514" s="6"/>
      <c r="D514" s="6"/>
      <c r="E514" s="6"/>
    </row>
    <row r="515" spans="1:5" customFormat="1" x14ac:dyDescent="0.25">
      <c r="A515" s="6"/>
      <c r="B515" s="6"/>
      <c r="C515" s="6"/>
      <c r="D515" s="6"/>
      <c r="E515" s="6"/>
    </row>
    <row r="516" spans="1:5" customFormat="1" x14ac:dyDescent="0.25">
      <c r="A516" s="6"/>
      <c r="B516" s="6"/>
      <c r="C516" s="6"/>
      <c r="D516" s="6"/>
      <c r="E516" s="6"/>
    </row>
    <row r="517" spans="1:5" customFormat="1" x14ac:dyDescent="0.25">
      <c r="A517" s="6"/>
      <c r="B517" s="6"/>
      <c r="C517" s="6"/>
      <c r="D517" s="6"/>
      <c r="E517" s="6"/>
    </row>
    <row r="518" spans="1:5" customFormat="1" x14ac:dyDescent="0.25">
      <c r="A518" s="6"/>
      <c r="B518" s="6"/>
      <c r="C518" s="6"/>
      <c r="D518" s="6"/>
      <c r="E518" s="6"/>
    </row>
    <row r="519" spans="1:5" customFormat="1" x14ac:dyDescent="0.25">
      <c r="A519" s="6"/>
      <c r="B519" s="6"/>
      <c r="C519" s="6"/>
      <c r="D519" s="6"/>
      <c r="E519" s="6"/>
    </row>
    <row r="520" spans="1:5" customFormat="1" x14ac:dyDescent="0.25">
      <c r="A520" s="6"/>
      <c r="B520" s="6"/>
      <c r="C520" s="6"/>
      <c r="D520" s="6"/>
      <c r="E520" s="6"/>
    </row>
    <row r="521" spans="1:5" customFormat="1" x14ac:dyDescent="0.25">
      <c r="A521" s="6"/>
      <c r="B521" s="6"/>
      <c r="C521" s="6"/>
      <c r="D521" s="6"/>
      <c r="E521" s="6"/>
    </row>
    <row r="522" spans="1:5" customFormat="1" x14ac:dyDescent="0.25">
      <c r="A522" s="6"/>
      <c r="B522" s="6"/>
      <c r="C522" s="6"/>
      <c r="D522" s="6"/>
      <c r="E522" s="6"/>
    </row>
    <row r="523" spans="1:5" customFormat="1" x14ac:dyDescent="0.25">
      <c r="A523" s="6"/>
      <c r="B523" s="6"/>
      <c r="C523" s="6"/>
      <c r="D523" s="6"/>
      <c r="E523" s="6"/>
    </row>
    <row r="524" spans="1:5" customFormat="1" x14ac:dyDescent="0.25">
      <c r="A524" s="6"/>
      <c r="B524" s="6"/>
      <c r="C524" s="6"/>
      <c r="D524" s="6"/>
      <c r="E524" s="6"/>
    </row>
    <row r="525" spans="1:5" customFormat="1" x14ac:dyDescent="0.25">
      <c r="A525" s="6"/>
      <c r="B525" s="6"/>
      <c r="C525" s="6"/>
      <c r="D525" s="6"/>
      <c r="E525" s="6"/>
    </row>
    <row r="526" spans="1:5" customFormat="1" x14ac:dyDescent="0.25">
      <c r="A526" s="6"/>
      <c r="B526" s="6"/>
      <c r="C526" s="6"/>
      <c r="D526" s="6"/>
      <c r="E526" s="6"/>
    </row>
    <row r="527" spans="1:5" customFormat="1" x14ac:dyDescent="0.25">
      <c r="A527" s="6"/>
      <c r="B527" s="6"/>
      <c r="C527" s="6"/>
      <c r="D527" s="6"/>
      <c r="E527" s="6"/>
    </row>
    <row r="528" spans="1:5" customFormat="1" x14ac:dyDescent="0.25">
      <c r="A528" s="6"/>
      <c r="B528" s="6"/>
      <c r="C528" s="6"/>
      <c r="D528" s="6"/>
      <c r="E528" s="6"/>
    </row>
    <row r="529" spans="1:5" customFormat="1" x14ac:dyDescent="0.25">
      <c r="A529" s="6"/>
      <c r="B529" s="6"/>
      <c r="C529" s="6"/>
      <c r="D529" s="6"/>
      <c r="E529" s="6"/>
    </row>
    <row r="530" spans="1:5" customFormat="1" x14ac:dyDescent="0.25">
      <c r="A530" s="6"/>
      <c r="B530" s="6"/>
      <c r="C530" s="6"/>
      <c r="D530" s="6"/>
      <c r="E530" s="6"/>
    </row>
    <row r="531" spans="1:5" customFormat="1" x14ac:dyDescent="0.25">
      <c r="A531" s="6"/>
      <c r="B531" s="6"/>
      <c r="C531" s="6"/>
      <c r="D531" s="6"/>
      <c r="E531" s="6"/>
    </row>
    <row r="532" spans="1:5" customFormat="1" x14ac:dyDescent="0.25">
      <c r="A532" s="6"/>
      <c r="B532" s="6"/>
      <c r="C532" s="6"/>
      <c r="D532" s="6"/>
      <c r="E532" s="6"/>
    </row>
    <row r="533" spans="1:5" customFormat="1" x14ac:dyDescent="0.25">
      <c r="A533" s="6"/>
      <c r="B533" s="6"/>
      <c r="C533" s="6"/>
      <c r="D533" s="6"/>
      <c r="E533" s="6"/>
    </row>
    <row r="534" spans="1:5" customFormat="1" x14ac:dyDescent="0.25">
      <c r="A534" s="6"/>
      <c r="B534" s="6"/>
      <c r="C534" s="6"/>
      <c r="D534" s="6"/>
      <c r="E534" s="6"/>
    </row>
    <row r="535" spans="1:5" customFormat="1" x14ac:dyDescent="0.25">
      <c r="A535" s="6"/>
      <c r="B535" s="6"/>
      <c r="C535" s="6"/>
      <c r="D535" s="6"/>
      <c r="E535" s="6"/>
    </row>
    <row r="536" spans="1:5" customFormat="1" x14ac:dyDescent="0.25">
      <c r="A536" s="6"/>
      <c r="B536" s="6"/>
      <c r="C536" s="6"/>
      <c r="D536" s="6"/>
      <c r="E536" s="6"/>
    </row>
    <row r="537" spans="1:5" customFormat="1" x14ac:dyDescent="0.25">
      <c r="A537" s="6"/>
      <c r="B537" s="6"/>
      <c r="C537" s="6"/>
      <c r="D537" s="6"/>
      <c r="E537" s="6"/>
    </row>
    <row r="538" spans="1:5" customFormat="1" x14ac:dyDescent="0.25">
      <c r="A538" s="6"/>
      <c r="B538" s="6"/>
      <c r="C538" s="6"/>
      <c r="D538" s="6"/>
      <c r="E538" s="6"/>
    </row>
    <row r="539" spans="1:5" customFormat="1" x14ac:dyDescent="0.25">
      <c r="A539" s="6"/>
      <c r="B539" s="6"/>
      <c r="C539" s="6"/>
      <c r="D539" s="6"/>
      <c r="E539" s="6"/>
    </row>
    <row r="540" spans="1:5" customFormat="1" x14ac:dyDescent="0.25">
      <c r="A540" s="6"/>
      <c r="B540" s="6"/>
      <c r="C540" s="6"/>
      <c r="D540" s="6"/>
      <c r="E540" s="6"/>
    </row>
    <row r="541" spans="1:5" customFormat="1" x14ac:dyDescent="0.25">
      <c r="A541" s="6"/>
      <c r="B541" s="6"/>
      <c r="C541" s="6"/>
      <c r="D541" s="6"/>
      <c r="E541" s="6"/>
    </row>
    <row r="542" spans="1:5" customFormat="1" x14ac:dyDescent="0.25">
      <c r="A542" s="6"/>
      <c r="B542" s="6"/>
      <c r="C542" s="6"/>
      <c r="D542" s="6"/>
      <c r="E542" s="6"/>
    </row>
    <row r="543" spans="1:5" customFormat="1" x14ac:dyDescent="0.25">
      <c r="A543" s="6"/>
      <c r="B543" s="6"/>
      <c r="C543" s="6"/>
      <c r="D543" s="6"/>
      <c r="E543" s="6"/>
    </row>
    <row r="544" spans="1:5" customFormat="1" x14ac:dyDescent="0.25">
      <c r="A544" s="6"/>
      <c r="B544" s="6"/>
      <c r="C544" s="6"/>
      <c r="D544" s="6"/>
      <c r="E544" s="6"/>
    </row>
    <row r="545" spans="1:5" customFormat="1" x14ac:dyDescent="0.25">
      <c r="A545" s="6"/>
      <c r="B545" s="6"/>
      <c r="C545" s="6"/>
      <c r="D545" s="6"/>
      <c r="E545" s="6"/>
    </row>
    <row r="546" spans="1:5" customFormat="1" x14ac:dyDescent="0.25">
      <c r="A546" s="6"/>
      <c r="B546" s="6"/>
      <c r="C546" s="6"/>
      <c r="D546" s="6"/>
      <c r="E546" s="6"/>
    </row>
    <row r="547" spans="1:5" customFormat="1" x14ac:dyDescent="0.25">
      <c r="A547" s="6"/>
      <c r="B547" s="6"/>
      <c r="C547" s="6"/>
      <c r="D547" s="6"/>
      <c r="E547" s="6"/>
    </row>
    <row r="548" spans="1:5" customFormat="1" x14ac:dyDescent="0.25">
      <c r="A548" s="6"/>
      <c r="B548" s="6"/>
      <c r="C548" s="6"/>
      <c r="D548" s="6"/>
      <c r="E548" s="6"/>
    </row>
    <row r="549" spans="1:5" customFormat="1" x14ac:dyDescent="0.25">
      <c r="A549" s="6"/>
      <c r="B549" s="6"/>
      <c r="C549" s="6"/>
      <c r="D549" s="6"/>
      <c r="E549" s="6"/>
    </row>
    <row r="550" spans="1:5" customFormat="1" x14ac:dyDescent="0.25">
      <c r="A550" s="6"/>
      <c r="B550" s="6"/>
      <c r="C550" s="6"/>
      <c r="D550" s="6"/>
      <c r="E550" s="6"/>
    </row>
    <row r="551" spans="1:5" customFormat="1" x14ac:dyDescent="0.25">
      <c r="A551" s="6"/>
      <c r="B551" s="6"/>
      <c r="C551" s="6"/>
      <c r="D551" s="6"/>
      <c r="E551" s="6"/>
    </row>
    <row r="552" spans="1:5" customFormat="1" x14ac:dyDescent="0.25">
      <c r="A552" s="6"/>
      <c r="B552" s="6"/>
      <c r="C552" s="6"/>
      <c r="D552" s="6"/>
      <c r="E552" s="6"/>
    </row>
    <row r="553" spans="1:5" customFormat="1" x14ac:dyDescent="0.25">
      <c r="A553" s="6"/>
      <c r="B553" s="6"/>
      <c r="C553" s="6"/>
      <c r="D553" s="6"/>
      <c r="E553" s="6"/>
    </row>
    <row r="554" spans="1:5" customFormat="1" x14ac:dyDescent="0.25">
      <c r="A554" s="6"/>
      <c r="B554" s="6"/>
      <c r="C554" s="6"/>
      <c r="D554" s="6"/>
      <c r="E554" s="6"/>
    </row>
    <row r="555" spans="1:5" customFormat="1" x14ac:dyDescent="0.25">
      <c r="A555" s="6"/>
      <c r="B555" s="6"/>
      <c r="C555" s="6"/>
      <c r="D555" s="6"/>
      <c r="E555" s="6"/>
    </row>
    <row r="556" spans="1:5" customFormat="1" x14ac:dyDescent="0.25">
      <c r="A556" s="6"/>
      <c r="B556" s="6"/>
      <c r="C556" s="6"/>
      <c r="D556" s="6"/>
      <c r="E556" s="6"/>
    </row>
    <row r="557" spans="1:5" customFormat="1" x14ac:dyDescent="0.25">
      <c r="A557" s="6"/>
      <c r="B557" s="6"/>
      <c r="C557" s="6"/>
      <c r="D557" s="6"/>
      <c r="E557" s="6"/>
    </row>
    <row r="558" spans="1:5" customFormat="1" x14ac:dyDescent="0.25">
      <c r="A558" s="6"/>
      <c r="B558" s="6"/>
      <c r="C558" s="6"/>
      <c r="D558" s="6"/>
      <c r="E558" s="6"/>
    </row>
    <row r="559" spans="1:5" customFormat="1" x14ac:dyDescent="0.25">
      <c r="A559" s="6"/>
      <c r="B559" s="6"/>
      <c r="C559" s="6"/>
      <c r="D559" s="6"/>
      <c r="E559" s="6"/>
    </row>
    <row r="560" spans="1:5" customFormat="1" x14ac:dyDescent="0.25">
      <c r="A560" s="6"/>
      <c r="B560" s="6"/>
      <c r="C560" s="6"/>
      <c r="D560" s="6"/>
      <c r="E560" s="6"/>
    </row>
    <row r="561" spans="1:5" customFormat="1" x14ac:dyDescent="0.25">
      <c r="A561" s="6"/>
      <c r="B561" s="6"/>
      <c r="C561" s="6"/>
      <c r="D561" s="6"/>
      <c r="E561" s="6"/>
    </row>
    <row r="562" spans="1:5" customFormat="1" x14ac:dyDescent="0.25">
      <c r="A562" s="6"/>
      <c r="B562" s="6"/>
      <c r="C562" s="6"/>
      <c r="D562" s="6"/>
      <c r="E562" s="6"/>
    </row>
    <row r="563" spans="1:5" customFormat="1" x14ac:dyDescent="0.25">
      <c r="A563" s="6"/>
      <c r="B563" s="6"/>
      <c r="C563" s="6"/>
      <c r="D563" s="6"/>
      <c r="E563" s="6"/>
    </row>
    <row r="564" spans="1:5" customFormat="1" x14ac:dyDescent="0.25">
      <c r="A564" s="6"/>
      <c r="B564" s="6"/>
      <c r="C564" s="6"/>
      <c r="D564" s="6"/>
      <c r="E564" s="6"/>
    </row>
    <row r="565" spans="1:5" customFormat="1" x14ac:dyDescent="0.25">
      <c r="A565" s="6"/>
      <c r="B565" s="6"/>
      <c r="C565" s="6"/>
      <c r="D565" s="6"/>
      <c r="E565" s="6"/>
    </row>
    <row r="566" spans="1:5" customFormat="1" x14ac:dyDescent="0.25">
      <c r="A566" s="6"/>
      <c r="B566" s="6"/>
      <c r="C566" s="6"/>
      <c r="D566" s="6"/>
      <c r="E566" s="6"/>
    </row>
    <row r="567" spans="1:5" customFormat="1" x14ac:dyDescent="0.25">
      <c r="A567" s="6"/>
      <c r="B567" s="6"/>
      <c r="C567" s="6"/>
      <c r="D567" s="6"/>
      <c r="E567" s="6"/>
    </row>
    <row r="568" spans="1:5" customFormat="1" x14ac:dyDescent="0.25">
      <c r="A568" s="6"/>
      <c r="B568" s="6"/>
      <c r="C568" s="6"/>
      <c r="D568" s="6"/>
      <c r="E568" s="6"/>
    </row>
    <row r="569" spans="1:5" customFormat="1" x14ac:dyDescent="0.25">
      <c r="A569" s="6"/>
      <c r="B569" s="6"/>
      <c r="C569" s="6"/>
      <c r="D569" s="6"/>
      <c r="E569" s="6"/>
    </row>
    <row r="570" spans="1:5" customFormat="1" x14ac:dyDescent="0.25">
      <c r="A570" s="6"/>
      <c r="B570" s="6"/>
      <c r="C570" s="6"/>
      <c r="D570" s="6"/>
      <c r="E570" s="6"/>
    </row>
    <row r="571" spans="1:5" customFormat="1" x14ac:dyDescent="0.25">
      <c r="A571" s="6"/>
      <c r="B571" s="6"/>
      <c r="C571" s="6"/>
      <c r="D571" s="6"/>
      <c r="E571" s="6"/>
    </row>
    <row r="572" spans="1:5" customFormat="1" x14ac:dyDescent="0.25">
      <c r="A572" s="6"/>
      <c r="B572" s="6"/>
      <c r="C572" s="6"/>
      <c r="D572" s="6"/>
      <c r="E572" s="6"/>
    </row>
    <row r="573" spans="1:5" customFormat="1" x14ac:dyDescent="0.25">
      <c r="A573" s="6"/>
      <c r="B573" s="6"/>
      <c r="C573" s="6"/>
      <c r="D573" s="6"/>
      <c r="E573" s="6"/>
    </row>
    <row r="574" spans="1:5" customFormat="1" x14ac:dyDescent="0.25">
      <c r="A574" s="6"/>
      <c r="B574" s="6"/>
      <c r="C574" s="6"/>
      <c r="D574" s="6"/>
      <c r="E574" s="6"/>
    </row>
    <row r="575" spans="1:5" customFormat="1" x14ac:dyDescent="0.25">
      <c r="A575" s="6"/>
      <c r="B575" s="6"/>
      <c r="C575" s="6"/>
      <c r="D575" s="6"/>
      <c r="E575" s="6"/>
    </row>
    <row r="576" spans="1:5" customFormat="1" x14ac:dyDescent="0.25">
      <c r="A576" s="6"/>
      <c r="B576" s="6"/>
      <c r="C576" s="6"/>
      <c r="D576" s="6"/>
      <c r="E576" s="6"/>
    </row>
    <row r="577" spans="1:5" customFormat="1" x14ac:dyDescent="0.25">
      <c r="A577" s="6"/>
      <c r="B577" s="6"/>
      <c r="C577" s="6"/>
      <c r="D577" s="6"/>
      <c r="E577" s="6"/>
    </row>
    <row r="578" spans="1:5" customFormat="1" x14ac:dyDescent="0.25">
      <c r="A578" s="6"/>
      <c r="B578" s="6"/>
      <c r="C578" s="6"/>
      <c r="D578" s="6"/>
      <c r="E578" s="6"/>
    </row>
    <row r="579" spans="1:5" customFormat="1" x14ac:dyDescent="0.25">
      <c r="A579" s="6"/>
      <c r="B579" s="6"/>
      <c r="C579" s="6"/>
      <c r="D579" s="6"/>
      <c r="E579" s="6"/>
    </row>
    <row r="580" spans="1:5" customFormat="1" x14ac:dyDescent="0.25">
      <c r="A580" s="6"/>
      <c r="B580" s="6"/>
      <c r="C580" s="6"/>
      <c r="D580" s="6"/>
      <c r="E580" s="6"/>
    </row>
    <row r="581" spans="1:5" customFormat="1" x14ac:dyDescent="0.25">
      <c r="A581" s="6"/>
      <c r="B581" s="6"/>
      <c r="C581" s="6"/>
      <c r="D581" s="6"/>
      <c r="E581" s="6"/>
    </row>
    <row r="582" spans="1:5" customFormat="1" x14ac:dyDescent="0.25">
      <c r="A582" s="6"/>
      <c r="B582" s="6"/>
      <c r="C582" s="6"/>
      <c r="D582" s="6"/>
      <c r="E582" s="6"/>
    </row>
    <row r="583" spans="1:5" customFormat="1" x14ac:dyDescent="0.25">
      <c r="A583" s="6"/>
      <c r="B583" s="6"/>
      <c r="C583" s="6"/>
      <c r="D583" s="6"/>
      <c r="E583" s="6"/>
    </row>
    <row r="584" spans="1:5" customFormat="1" x14ac:dyDescent="0.25">
      <c r="A584" s="6"/>
      <c r="B584" s="6"/>
      <c r="C584" s="6"/>
      <c r="D584" s="6"/>
      <c r="E584" s="6"/>
    </row>
    <row r="585" spans="1:5" customFormat="1" x14ac:dyDescent="0.25">
      <c r="A585" s="6"/>
      <c r="B585" s="6"/>
      <c r="C585" s="6"/>
      <c r="D585" s="6"/>
      <c r="E585" s="6"/>
    </row>
    <row r="586" spans="1:5" customFormat="1" x14ac:dyDescent="0.25">
      <c r="A586" s="6"/>
      <c r="B586" s="6"/>
      <c r="C586" s="6"/>
      <c r="D586" s="6"/>
      <c r="E586" s="6"/>
    </row>
    <row r="587" spans="1:5" customFormat="1" x14ac:dyDescent="0.25">
      <c r="A587" s="6"/>
      <c r="B587" s="6"/>
      <c r="C587" s="6"/>
      <c r="D587" s="6"/>
      <c r="E587" s="6"/>
    </row>
    <row r="588" spans="1:5" customFormat="1" x14ac:dyDescent="0.25">
      <c r="A588" s="6"/>
      <c r="B588" s="6"/>
      <c r="C588" s="6"/>
      <c r="D588" s="6"/>
      <c r="E588" s="6"/>
    </row>
    <row r="589" spans="1:5" customFormat="1" x14ac:dyDescent="0.25">
      <c r="A589" s="6"/>
      <c r="B589" s="6"/>
      <c r="C589" s="6"/>
      <c r="D589" s="6"/>
      <c r="E589" s="6"/>
    </row>
    <row r="590" spans="1:5" customFormat="1" x14ac:dyDescent="0.25">
      <c r="A590" s="6"/>
      <c r="B590" s="6"/>
      <c r="C590" s="6"/>
      <c r="D590" s="6"/>
      <c r="E590" s="6"/>
    </row>
    <row r="591" spans="1:5" customFormat="1" x14ac:dyDescent="0.25">
      <c r="A591" s="6"/>
      <c r="B591" s="6"/>
      <c r="C591" s="6"/>
      <c r="D591" s="6"/>
      <c r="E591" s="6"/>
    </row>
    <row r="592" spans="1:5" customFormat="1" x14ac:dyDescent="0.25">
      <c r="A592" s="6"/>
      <c r="B592" s="6"/>
      <c r="C592" s="6"/>
      <c r="D592" s="6"/>
      <c r="E592" s="6"/>
    </row>
    <row r="593" spans="1:5" customFormat="1" x14ac:dyDescent="0.25">
      <c r="A593" s="6"/>
      <c r="B593" s="6"/>
      <c r="C593" s="6"/>
      <c r="D593" s="6"/>
      <c r="E593" s="6"/>
    </row>
    <row r="594" spans="1:5" customFormat="1" x14ac:dyDescent="0.25">
      <c r="A594" s="6"/>
      <c r="B594" s="6"/>
      <c r="C594" s="6"/>
      <c r="D594" s="6"/>
      <c r="E594" s="6"/>
    </row>
    <row r="595" spans="1:5" customFormat="1" x14ac:dyDescent="0.25">
      <c r="A595" s="6"/>
      <c r="B595" s="6"/>
      <c r="C595" s="6"/>
      <c r="D595" s="6"/>
      <c r="E595" s="6"/>
    </row>
    <row r="596" spans="1:5" customFormat="1" x14ac:dyDescent="0.25">
      <c r="A596" s="6"/>
      <c r="B596" s="6"/>
      <c r="C596" s="6"/>
      <c r="D596" s="6"/>
      <c r="E596" s="6"/>
    </row>
    <row r="597" spans="1:5" customFormat="1" x14ac:dyDescent="0.25">
      <c r="A597" s="6"/>
      <c r="B597" s="6"/>
      <c r="C597" s="6"/>
      <c r="D597" s="6"/>
      <c r="E597" s="6"/>
    </row>
    <row r="598" spans="1:5" customFormat="1" x14ac:dyDescent="0.25">
      <c r="A598" s="6"/>
      <c r="B598" s="6"/>
      <c r="C598" s="6"/>
      <c r="D598" s="6"/>
      <c r="E598" s="6"/>
    </row>
    <row r="599" spans="1:5" customFormat="1" x14ac:dyDescent="0.25">
      <c r="A599" s="6"/>
      <c r="B599" s="6"/>
      <c r="C599" s="6"/>
      <c r="D599" s="6"/>
      <c r="E599" s="6"/>
    </row>
    <row r="600" spans="1:5" customFormat="1" x14ac:dyDescent="0.25">
      <c r="A600" s="6"/>
      <c r="B600" s="6"/>
      <c r="C600" s="6"/>
      <c r="D600" s="6"/>
      <c r="E600" s="6"/>
    </row>
    <row r="601" spans="1:5" customFormat="1" x14ac:dyDescent="0.25">
      <c r="A601" s="6"/>
      <c r="B601" s="6"/>
      <c r="C601" s="6"/>
      <c r="D601" s="6"/>
      <c r="E601" s="6"/>
    </row>
    <row r="602" spans="1:5" customFormat="1" x14ac:dyDescent="0.25">
      <c r="A602" s="6"/>
      <c r="B602" s="6"/>
      <c r="C602" s="6"/>
      <c r="D602" s="6"/>
      <c r="E602" s="6"/>
    </row>
    <row r="603" spans="1:5" customFormat="1" x14ac:dyDescent="0.25">
      <c r="A603" s="6"/>
      <c r="B603" s="6"/>
      <c r="C603" s="6"/>
      <c r="D603" s="6"/>
      <c r="E603" s="6"/>
    </row>
    <row r="604" spans="1:5" customFormat="1" x14ac:dyDescent="0.25">
      <c r="A604" s="6"/>
      <c r="B604" s="6"/>
      <c r="C604" s="6"/>
      <c r="D604" s="6"/>
      <c r="E604" s="6"/>
    </row>
    <row r="605" spans="1:5" customFormat="1" x14ac:dyDescent="0.25">
      <c r="A605" s="6"/>
      <c r="B605" s="6"/>
      <c r="C605" s="6"/>
      <c r="D605" s="6"/>
      <c r="E605" s="6"/>
    </row>
    <row r="606" spans="1:5" customFormat="1" x14ac:dyDescent="0.25">
      <c r="A606" s="6"/>
      <c r="B606" s="6"/>
      <c r="C606" s="6"/>
      <c r="D606" s="6"/>
      <c r="E606" s="6"/>
    </row>
    <row r="607" spans="1:5" customFormat="1" x14ac:dyDescent="0.25">
      <c r="A607" s="6"/>
      <c r="B607" s="6"/>
      <c r="C607" s="6"/>
      <c r="D607" s="6"/>
      <c r="E607" s="6"/>
    </row>
    <row r="608" spans="1:5" customFormat="1" x14ac:dyDescent="0.25">
      <c r="A608" s="6"/>
      <c r="B608" s="6"/>
      <c r="C608" s="6"/>
      <c r="D608" s="6"/>
      <c r="E608" s="6"/>
    </row>
    <row r="609" spans="1:5" customFormat="1" x14ac:dyDescent="0.25">
      <c r="A609" s="6"/>
      <c r="B609" s="6"/>
      <c r="C609" s="6"/>
      <c r="D609" s="6"/>
      <c r="E609" s="6"/>
    </row>
    <row r="610" spans="1:5" customFormat="1" x14ac:dyDescent="0.25">
      <c r="A610" s="6"/>
      <c r="B610" s="6"/>
      <c r="C610" s="6"/>
      <c r="D610" s="6"/>
      <c r="E610" s="6"/>
    </row>
    <row r="611" spans="1:5" customFormat="1" x14ac:dyDescent="0.25">
      <c r="A611" s="6"/>
      <c r="B611" s="6"/>
      <c r="C611" s="6"/>
      <c r="D611" s="6"/>
      <c r="E611" s="6"/>
    </row>
  </sheetData>
  <mergeCells count="63">
    <mergeCell ref="BT27:CD29"/>
    <mergeCell ref="BU23:BV23"/>
    <mergeCell ref="A195:A200"/>
    <mergeCell ref="A201:A206"/>
    <mergeCell ref="A207:A212"/>
    <mergeCell ref="A183:A188"/>
    <mergeCell ref="A189:A194"/>
    <mergeCell ref="A135:A140"/>
    <mergeCell ref="A141:A146"/>
    <mergeCell ref="A147:A152"/>
    <mergeCell ref="A153:A158"/>
    <mergeCell ref="A159:A164"/>
    <mergeCell ref="A165:A170"/>
    <mergeCell ref="A117:A122"/>
    <mergeCell ref="A123:A128"/>
    <mergeCell ref="A129:A134"/>
    <mergeCell ref="A213:A218"/>
    <mergeCell ref="A219:A224"/>
    <mergeCell ref="A225:A230"/>
    <mergeCell ref="A231:A236"/>
    <mergeCell ref="A237:A242"/>
    <mergeCell ref="A243:A248"/>
    <mergeCell ref="A249:A254"/>
    <mergeCell ref="A297:A302"/>
    <mergeCell ref="A303:A308"/>
    <mergeCell ref="A255:A260"/>
    <mergeCell ref="A261:A266"/>
    <mergeCell ref="A267:A272"/>
    <mergeCell ref="A273:A278"/>
    <mergeCell ref="A279:A284"/>
    <mergeCell ref="A285:A290"/>
    <mergeCell ref="A291:A296"/>
    <mergeCell ref="A171:A176"/>
    <mergeCell ref="A177:A182"/>
    <mergeCell ref="A87:A92"/>
    <mergeCell ref="A93:A98"/>
    <mergeCell ref="A99:A104"/>
    <mergeCell ref="A105:A110"/>
    <mergeCell ref="A111:A116"/>
    <mergeCell ref="A57:A62"/>
    <mergeCell ref="A63:A68"/>
    <mergeCell ref="A69:A74"/>
    <mergeCell ref="A75:A80"/>
    <mergeCell ref="A81:A86"/>
    <mergeCell ref="A27:A32"/>
    <mergeCell ref="A33:A38"/>
    <mergeCell ref="A39:A44"/>
    <mergeCell ref="A45:A50"/>
    <mergeCell ref="A51:A56"/>
    <mergeCell ref="A9:A14"/>
    <mergeCell ref="BT17:BY18"/>
    <mergeCell ref="BT19:BY21"/>
    <mergeCell ref="B5:F5"/>
    <mergeCell ref="B2:F2"/>
    <mergeCell ref="A3:H3"/>
    <mergeCell ref="D6:F6"/>
    <mergeCell ref="S6:U6"/>
    <mergeCell ref="P6:Q6"/>
    <mergeCell ref="A15:A20"/>
    <mergeCell ref="A21:A26"/>
    <mergeCell ref="I5:M8"/>
    <mergeCell ref="BQ10:BR10"/>
    <mergeCell ref="BT5:BX8"/>
  </mergeCells>
  <conditionalFormatting sqref="BG10:BG12 BG16:BG18 BG22:BG24 BG28:BG30 BG34:BG36 BG40:BG42 BG46:BG48 BG52:BG54 BG58:BG60 BG64:BG66 BG70:BG72 BG76:BG78 BG82:BG84 BG88:BG90 BG94:BG96 BG100:BG102 BG106:BG108 BG112:BG114 BG118:BG120 BG124:BG126 BG130:BG132 BG136:BG138 BG142:BG144 BG148:BG150 BG154:BG156 BG160:BG162 BG166:BG168 BG172:BG174 BG178:BG180 BG184:BG186 BG190:BG192 BG196:BG198 BG202:BG204 BG208:BG210 BG214:BG216 BG220:BG222 BG226:BG228 BG232:BG234 BG238:BG240 BG244:BG246 BG250:BG252 BG256:BG258 BG262:BG264 BG268:BG270 BG274:BG276 BG280:BG282 BG286:BG288 BG292:BG294 BG298:BG300 BG304:BG306">
    <cfRule type="containsText" dxfId="79" priority="100" operator="containsText" text="Fail!">
      <formula>NOT(ISERROR(SEARCH("Fail!",BG10)))</formula>
    </cfRule>
    <cfRule type="containsText" dxfId="78" priority="101" operator="containsText" text="Pass!">
      <formula>NOT(ISERROR(SEARCH("Pass!",BG10)))</formula>
    </cfRule>
    <cfRule type="cellIs" dxfId="77" priority="102" operator="equal">
      <formula>"""Pass!"""</formula>
    </cfRule>
    <cfRule type="iconSet" priority="103">
      <iconSet>
        <cfvo type="percent" val="0"/>
        <cfvo type="num" val="&quot;&quot;&quot;Fail!&quot;&quot;&quot;"/>
        <cfvo type="num" val="&quot;&quot;&quot;Pass!&quot;&quot;&quot;"/>
      </iconSet>
    </cfRule>
  </conditionalFormatting>
  <conditionalFormatting sqref="AJ10:AJ13 AJ16:AJ19 AJ22:AJ25 AJ28:AJ31 AJ34:AJ37 AJ40:AJ43 AJ46:AJ49 AJ52:AJ55 AJ58:AJ61 AJ64:AJ67 AJ70:AJ73 AJ76:AJ79 AJ82:AJ85 AJ88:AJ91 AJ94:AJ97 AJ100:AJ103 AJ106:AJ109 AJ112:AJ115 AJ118:AJ121 AJ124:AJ127 AJ130:AJ133 AJ136:AJ139 AJ142:AJ145 AJ148:AJ151 AJ154:AJ157 AJ160:AJ163 AJ166:AJ169 AJ172:AJ175 AJ178:AJ181 AJ184:AJ187 AJ190:AJ193 AJ196:AJ199 AJ202:AJ205 AJ208:AJ211 AJ214:AJ217 AJ220:AJ223 AJ226:AJ229 AJ232:AJ235 AJ238:AJ241 AJ244:AJ247 AJ250:AJ253 AJ256:AJ259 AJ262:AJ265 AJ268:AJ271 AJ274:AJ277 AJ280:AJ283 AJ286:AJ289 AJ292:AJ295 AJ298:AJ301 AJ304:AJ307">
    <cfRule type="containsText" dxfId="76" priority="94" operator="containsText" text="Too f*cking big!">
      <formula>NOT(ISERROR(SEARCH("Too f*cking big!",AJ10)))</formula>
    </cfRule>
  </conditionalFormatting>
  <conditionalFormatting sqref="BS15">
    <cfRule type="containsText" dxfId="75" priority="14" operator="containsText" text="required in some areas">
      <formula>NOT(ISERROR(SEARCH("required in some areas",BS15)))</formula>
    </cfRule>
    <cfRule type="containsText" dxfId="74" priority="15" operator="containsText" text="may be">
      <formula>NOT(ISERROR(SEARCH("may be",BS15)))</formula>
    </cfRule>
    <cfRule type="containsText" dxfId="73" priority="16" operator="containsText" text="pad foundations throughout">
      <formula>NOT(ISERROR(SEARCH("pad foundations throughout",BS15)))</formula>
    </cfRule>
  </conditionalFormatting>
  <conditionalFormatting sqref="BI337:BI423 BG8:BG336">
    <cfRule type="containsText" dxfId="72" priority="13" operator="containsText" text="Re-Ckeck ">
      <formula>NOT(ISERROR(SEARCH("Re-Ckeck ",BG8)))</formula>
    </cfRule>
  </conditionalFormatting>
  <conditionalFormatting sqref="BI337:BI340 BG10:BG336">
    <cfRule type="containsText" dxfId="71" priority="12" operator="containsText" text="Re-Check">
      <formula>NOT(ISERROR(SEARCH("Re-Check",BG10)))</formula>
    </cfRule>
  </conditionalFormatting>
  <conditionalFormatting sqref="BH10:BK333">
    <cfRule type="containsText" dxfId="70" priority="11" operator="containsText" text="Warning">
      <formula>NOT(ISERROR(SEARCH("Warning",BH10)))</formula>
    </cfRule>
  </conditionalFormatting>
  <conditionalFormatting sqref="BH9:BL468">
    <cfRule type="containsText" dxfId="69" priority="10" operator="containsText" text="Warning">
      <formula>NOT(ISERROR(SEARCH("Warning",BH9)))</formula>
    </cfRule>
  </conditionalFormatting>
  <conditionalFormatting sqref="BT17:BY18">
    <cfRule type="containsText" dxfId="68" priority="8" operator="containsText" text="No">
      <formula>NOT(ISERROR(SEARCH("No",BT17)))</formula>
    </cfRule>
    <cfRule type="containsText" dxfId="67" priority="9" operator="containsText" text="Warning">
      <formula>NOT(ISERROR(SEARCH("Warning",BT17)))</formula>
    </cfRule>
  </conditionalFormatting>
  <conditionalFormatting sqref="BT19:BY21">
    <cfRule type="containsText" dxfId="66" priority="6" operator="containsText" text="Some">
      <formula>NOT(ISERROR(SEARCH("Some",BT19)))</formula>
    </cfRule>
    <cfRule type="containsText" dxfId="65" priority="7" operator="containsText" text="All">
      <formula>NOT(ISERROR(SEARCH("All",BT19)))</formula>
    </cfRule>
  </conditionalFormatting>
  <conditionalFormatting sqref="BL11 BL17 BL23 BL29 BL35 BL41 BL47 BL53 BL59 BL65 BL71 BL77 BL83 BL89 BL95 BL101 BL107 BL113 BL119 BL125 BL131 BL137 BL143 BL149 BL155 BL161 BL167 BL173 BL179 BL185 BL191 BL197 BL203 BL209 BL215 BL221 BL227 BL233 BL239 BL245 BL251 BL257 BL263 BL269 BL275 BL281 BL287 BL293 BL299 BL305">
    <cfRule type="containsText" dxfId="64" priority="5" operator="containsText" text="Warning">
      <formula>NOT(ISERROR(SEARCH("Warning",BL11)))</formula>
    </cfRule>
  </conditionalFormatting>
  <conditionalFormatting sqref="BI10:BL307">
    <cfRule type="containsText" dxfId="63" priority="4" operator="containsText" text="/">
      <formula>NOT(ISERROR(SEARCH("/",BI10)))</formula>
    </cfRule>
  </conditionalFormatting>
  <conditionalFormatting sqref="BK10:BM324">
    <cfRule type="containsText" dxfId="62" priority="3" operator="containsText" text="shear">
      <formula>NOT(ISERROR(SEARCH("shear",BK10)))</formula>
    </cfRule>
  </conditionalFormatting>
  <conditionalFormatting sqref="BT27:CD29">
    <cfRule type="containsText" dxfId="61" priority="2" operator="containsText" text="no high">
      <formula>NOT(ISERROR(SEARCH("no high",BT27)))</formula>
    </cfRule>
    <cfRule type="containsText" dxfId="60" priority="1" operator="containsText" text="some high">
      <formula>NOT(ISERROR(SEARCH("some high",BT27)))</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31"/>
  <sheetViews>
    <sheetView zoomScale="85" zoomScaleNormal="85" workbookViewId="0">
      <selection activeCell="G39" sqref="G39"/>
    </sheetView>
  </sheetViews>
  <sheetFormatPr defaultRowHeight="15" x14ac:dyDescent="0.25"/>
  <sheetData>
    <row r="3" spans="3:11" ht="15" customHeight="1" x14ac:dyDescent="0.25">
      <c r="K3" s="43"/>
    </row>
    <row r="4" spans="3:11" ht="15" customHeight="1" thickBot="1" x14ac:dyDescent="0.3">
      <c r="C4" s="78" t="s">
        <v>154</v>
      </c>
      <c r="D4" s="78"/>
      <c r="K4" s="43"/>
    </row>
    <row r="5" spans="3:11" ht="15" customHeight="1" thickTop="1" thickBot="1" x14ac:dyDescent="0.3">
      <c r="C5" s="78"/>
      <c r="D5" s="78"/>
      <c r="K5" s="43"/>
    </row>
    <row r="6" spans="3:11" ht="15" customHeight="1" thickTop="1" x14ac:dyDescent="0.25">
      <c r="K6" s="43"/>
    </row>
    <row r="7" spans="3:11" ht="15" customHeight="1" x14ac:dyDescent="0.25">
      <c r="K7" s="43"/>
    </row>
    <row r="8" spans="3:11" ht="15" customHeight="1" x14ac:dyDescent="0.25">
      <c r="C8" s="77" t="s">
        <v>155</v>
      </c>
      <c r="D8" s="77"/>
      <c r="E8" s="77"/>
      <c r="F8" s="77"/>
      <c r="G8" s="77"/>
      <c r="H8" s="77"/>
      <c r="I8" s="77"/>
      <c r="J8" s="77"/>
      <c r="K8" s="43"/>
    </row>
    <row r="9" spans="3:11" ht="15" customHeight="1" x14ac:dyDescent="0.25">
      <c r="C9" s="77"/>
      <c r="D9" s="77"/>
      <c r="E9" s="77"/>
      <c r="F9" s="77"/>
      <c r="G9" s="77"/>
      <c r="H9" s="77"/>
      <c r="I9" s="77"/>
      <c r="J9" s="77"/>
      <c r="K9" s="43"/>
    </row>
    <row r="10" spans="3:11" ht="15" customHeight="1" x14ac:dyDescent="0.25">
      <c r="C10" s="77"/>
      <c r="D10" s="77"/>
      <c r="E10" s="77"/>
      <c r="F10" s="77"/>
      <c r="G10" s="77"/>
      <c r="H10" s="77"/>
      <c r="I10" s="77"/>
      <c r="J10" s="77"/>
      <c r="K10" s="43"/>
    </row>
    <row r="11" spans="3:11" ht="15.75" customHeight="1" x14ac:dyDescent="0.25">
      <c r="C11" s="77"/>
      <c r="D11" s="77"/>
      <c r="E11" s="77"/>
      <c r="F11" s="77"/>
      <c r="G11" s="77"/>
      <c r="H11" s="77"/>
      <c r="I11" s="77"/>
      <c r="J11" s="77"/>
      <c r="K11" s="43"/>
    </row>
    <row r="12" spans="3:11" x14ac:dyDescent="0.25">
      <c r="C12" s="77"/>
      <c r="D12" s="77"/>
      <c r="E12" s="77"/>
      <c r="F12" s="77"/>
      <c r="G12" s="77"/>
      <c r="H12" s="77"/>
      <c r="I12" s="77"/>
      <c r="J12" s="77"/>
      <c r="K12" s="43"/>
    </row>
    <row r="13" spans="3:11" x14ac:dyDescent="0.25">
      <c r="K13" s="43"/>
    </row>
    <row r="14" spans="3:11" x14ac:dyDescent="0.25">
      <c r="K14" s="43"/>
    </row>
    <row r="15" spans="3:11" x14ac:dyDescent="0.25">
      <c r="C15" s="77" t="s">
        <v>153</v>
      </c>
      <c r="D15" s="77"/>
      <c r="E15" s="77"/>
      <c r="F15" s="77"/>
      <c r="G15" s="77"/>
      <c r="H15" s="77"/>
      <c r="I15" s="77"/>
      <c r="J15" s="77"/>
      <c r="K15" s="43"/>
    </row>
    <row r="16" spans="3:11" x14ac:dyDescent="0.25">
      <c r="C16" s="77"/>
      <c r="D16" s="77"/>
      <c r="E16" s="77"/>
      <c r="F16" s="77"/>
      <c r="G16" s="77"/>
      <c r="H16" s="77"/>
      <c r="I16" s="77"/>
      <c r="J16" s="77"/>
    </row>
    <row r="17" spans="3:10" x14ac:dyDescent="0.25">
      <c r="C17" s="77"/>
      <c r="D17" s="77"/>
      <c r="E17" s="77"/>
      <c r="F17" s="77"/>
      <c r="G17" s="77"/>
      <c r="H17" s="77"/>
      <c r="I17" s="77"/>
      <c r="J17" s="77"/>
    </row>
    <row r="18" spans="3:10" x14ac:dyDescent="0.25">
      <c r="C18" s="77"/>
      <c r="D18" s="77"/>
      <c r="E18" s="77"/>
      <c r="F18" s="77"/>
      <c r="G18" s="77"/>
      <c r="H18" s="77"/>
      <c r="I18" s="77"/>
      <c r="J18" s="77"/>
    </row>
    <row r="19" spans="3:10" x14ac:dyDescent="0.25">
      <c r="C19" s="77"/>
      <c r="D19" s="77"/>
      <c r="E19" s="77"/>
      <c r="F19" s="77"/>
      <c r="G19" s="77"/>
      <c r="H19" s="77"/>
      <c r="I19" s="77"/>
      <c r="J19" s="77"/>
    </row>
    <row r="22" spans="3:10" ht="15" customHeight="1" x14ac:dyDescent="0.25">
      <c r="C22" s="77" t="s">
        <v>157</v>
      </c>
      <c r="D22" s="77"/>
      <c r="E22" s="77"/>
      <c r="F22" s="77"/>
      <c r="G22" s="77"/>
      <c r="H22" s="77"/>
      <c r="I22" s="77"/>
      <c r="J22" s="77"/>
    </row>
    <row r="23" spans="3:10" ht="15" customHeight="1" x14ac:dyDescent="0.25">
      <c r="C23" s="77"/>
      <c r="D23" s="77"/>
      <c r="E23" s="77"/>
      <c r="F23" s="77"/>
      <c r="G23" s="77"/>
      <c r="H23" s="77"/>
      <c r="I23" s="77"/>
      <c r="J23" s="77"/>
    </row>
    <row r="24" spans="3:10" ht="15" customHeight="1" x14ac:dyDescent="0.25">
      <c r="C24" s="77"/>
      <c r="D24" s="77"/>
      <c r="E24" s="77"/>
      <c r="F24" s="77"/>
      <c r="G24" s="77"/>
      <c r="H24" s="77"/>
      <c r="I24" s="77"/>
      <c r="J24" s="77"/>
    </row>
    <row r="25" spans="3:10" x14ac:dyDescent="0.25">
      <c r="C25" s="77"/>
      <c r="D25" s="77"/>
      <c r="E25" s="77"/>
      <c r="F25" s="77"/>
      <c r="G25" s="77"/>
      <c r="H25" s="77"/>
      <c r="I25" s="77"/>
      <c r="J25" s="77"/>
    </row>
    <row r="28" spans="3:10" x14ac:dyDescent="0.25">
      <c r="C28" s="77" t="s">
        <v>156</v>
      </c>
      <c r="D28" s="77"/>
      <c r="E28" s="77"/>
      <c r="F28" s="77"/>
      <c r="G28" s="77"/>
      <c r="H28" s="77"/>
      <c r="I28" s="77"/>
      <c r="J28" s="77"/>
    </row>
    <row r="29" spans="3:10" x14ac:dyDescent="0.25">
      <c r="C29" s="77"/>
      <c r="D29" s="77"/>
      <c r="E29" s="77"/>
      <c r="F29" s="77"/>
      <c r="G29" s="77"/>
      <c r="H29" s="77"/>
      <c r="I29" s="77"/>
      <c r="J29" s="77"/>
    </row>
    <row r="30" spans="3:10" x14ac:dyDescent="0.25">
      <c r="C30" s="77"/>
      <c r="D30" s="77"/>
      <c r="E30" s="77"/>
      <c r="F30" s="77"/>
      <c r="G30" s="77"/>
      <c r="H30" s="77"/>
      <c r="I30" s="77"/>
      <c r="J30" s="77"/>
    </row>
    <row r="31" spans="3:10" x14ac:dyDescent="0.25">
      <c r="C31" s="77"/>
      <c r="D31" s="77"/>
      <c r="E31" s="77"/>
      <c r="F31" s="77"/>
      <c r="G31" s="77"/>
      <c r="H31" s="77"/>
      <c r="I31" s="77"/>
      <c r="J31" s="77"/>
    </row>
  </sheetData>
  <mergeCells count="5">
    <mergeCell ref="C28:J31"/>
    <mergeCell ref="C15:J19"/>
    <mergeCell ref="C8:J12"/>
    <mergeCell ref="C4:D5"/>
    <mergeCell ref="C22:J2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6"/>
  <sheetViews>
    <sheetView zoomScale="85" zoomScaleNormal="85" workbookViewId="0">
      <selection activeCell="K34" sqref="K34"/>
    </sheetView>
  </sheetViews>
  <sheetFormatPr defaultRowHeight="15" x14ac:dyDescent="0.25"/>
  <cols>
    <col min="1" max="1" width="14" customWidth="1"/>
    <col min="2" max="2" width="34.85546875" customWidth="1"/>
    <col min="3" max="3" width="6" bestFit="1" customWidth="1"/>
    <col min="4" max="4" width="7.5703125" bestFit="1" customWidth="1"/>
    <col min="5" max="5" width="7.7109375" bestFit="1" customWidth="1"/>
    <col min="6" max="6" width="8.28515625" bestFit="1" customWidth="1"/>
    <col min="7" max="7" width="8.42578125" bestFit="1" customWidth="1"/>
  </cols>
  <sheetData>
    <row r="2" spans="1:7" ht="15.75" thickBot="1" x14ac:dyDescent="0.3">
      <c r="B2" t="s">
        <v>64</v>
      </c>
    </row>
    <row r="3" spans="1:7" x14ac:dyDescent="0.25">
      <c r="A3" s="64" t="s">
        <v>0</v>
      </c>
      <c r="B3" s="79"/>
      <c r="C3" s="79"/>
      <c r="D3" s="79"/>
      <c r="E3" s="79"/>
      <c r="F3" s="79"/>
      <c r="G3" s="80"/>
    </row>
    <row r="4" spans="1:7" x14ac:dyDescent="0.25">
      <c r="A4" s="9" t="s">
        <v>1</v>
      </c>
      <c r="B4" s="1" t="s">
        <v>2</v>
      </c>
      <c r="C4" s="69" t="s">
        <v>3</v>
      </c>
      <c r="D4" s="81"/>
      <c r="E4" s="81"/>
      <c r="F4" s="81"/>
      <c r="G4" s="82"/>
    </row>
    <row r="5" spans="1:7" x14ac:dyDescent="0.25">
      <c r="A5" s="9"/>
      <c r="B5" s="1"/>
      <c r="C5" s="1" t="s">
        <v>4</v>
      </c>
      <c r="D5" s="1" t="s">
        <v>5</v>
      </c>
      <c r="E5" s="1" t="s">
        <v>6</v>
      </c>
      <c r="F5" s="1" t="s">
        <v>7</v>
      </c>
      <c r="G5" s="14" t="s">
        <v>8</v>
      </c>
    </row>
    <row r="6" spans="1:7" ht="15.75" thickBot="1" x14ac:dyDescent="0.3">
      <c r="A6" s="10"/>
      <c r="B6" s="2"/>
      <c r="C6" s="2" t="s">
        <v>9</v>
      </c>
      <c r="D6" s="2" t="s">
        <v>9</v>
      </c>
      <c r="E6" s="2" t="s">
        <v>9</v>
      </c>
      <c r="F6" s="2" t="s">
        <v>10</v>
      </c>
      <c r="G6" s="15" t="s">
        <v>10</v>
      </c>
    </row>
    <row r="7" spans="1:7" x14ac:dyDescent="0.25">
      <c r="A7" s="11" t="s">
        <v>11</v>
      </c>
      <c r="B7" s="3" t="s">
        <v>12</v>
      </c>
      <c r="C7" s="4">
        <v>132.5</v>
      </c>
      <c r="D7" s="4">
        <v>0.3</v>
      </c>
      <c r="E7" s="4">
        <v>0</v>
      </c>
      <c r="F7" s="4">
        <v>0</v>
      </c>
      <c r="G7" s="16">
        <v>0</v>
      </c>
    </row>
    <row r="8" spans="1:7" ht="18" x14ac:dyDescent="0.35">
      <c r="A8" s="12" t="s">
        <v>13</v>
      </c>
      <c r="B8" s="5" t="s">
        <v>14</v>
      </c>
      <c r="C8" s="6">
        <v>254.1</v>
      </c>
      <c r="D8" s="6">
        <v>2.2000000000000002</v>
      </c>
      <c r="E8" s="6">
        <v>0.8</v>
      </c>
      <c r="F8" s="6">
        <v>0</v>
      </c>
      <c r="G8" s="17">
        <v>0</v>
      </c>
    </row>
    <row r="9" spans="1:7" ht="18" x14ac:dyDescent="0.35">
      <c r="A9" s="12" t="s">
        <v>15</v>
      </c>
      <c r="B9" s="5" t="s">
        <v>16</v>
      </c>
      <c r="C9" s="6">
        <v>234.8</v>
      </c>
      <c r="D9" s="6">
        <v>-20.7</v>
      </c>
      <c r="E9" s="6">
        <v>-3.1</v>
      </c>
      <c r="F9" s="6">
        <v>0</v>
      </c>
      <c r="G9" s="17">
        <v>0</v>
      </c>
    </row>
    <row r="10" spans="1:7" ht="18" x14ac:dyDescent="0.35">
      <c r="A10" s="12"/>
      <c r="B10" s="5" t="s">
        <v>17</v>
      </c>
      <c r="C10" s="6">
        <v>232.3</v>
      </c>
      <c r="D10" s="6">
        <v>-20.100000000000001</v>
      </c>
      <c r="E10" s="6">
        <v>-5.4</v>
      </c>
      <c r="F10" s="6">
        <v>0</v>
      </c>
      <c r="G10" s="17">
        <v>0</v>
      </c>
    </row>
    <row r="11" spans="1:7" ht="18" x14ac:dyDescent="0.35">
      <c r="A11" s="12"/>
      <c r="B11" s="5" t="s">
        <v>18</v>
      </c>
      <c r="C11" s="6">
        <v>245.6</v>
      </c>
      <c r="D11" s="6">
        <v>5.7</v>
      </c>
      <c r="E11" s="6">
        <v>5.5</v>
      </c>
      <c r="F11" s="6">
        <v>0</v>
      </c>
      <c r="G11" s="17">
        <v>0</v>
      </c>
    </row>
    <row r="12" spans="1:7" ht="18.75" thickBot="1" x14ac:dyDescent="0.4">
      <c r="A12" s="13"/>
      <c r="B12" s="7" t="s">
        <v>19</v>
      </c>
      <c r="C12" s="8">
        <v>242.6</v>
      </c>
      <c r="D12" s="8">
        <v>6.3</v>
      </c>
      <c r="E12" s="8">
        <v>3.2</v>
      </c>
      <c r="F12" s="8">
        <v>0</v>
      </c>
      <c r="G12" s="18">
        <v>0</v>
      </c>
    </row>
    <row r="13" spans="1:7" x14ac:dyDescent="0.25">
      <c r="A13" s="11" t="s">
        <v>20</v>
      </c>
      <c r="B13" s="3" t="s">
        <v>12</v>
      </c>
      <c r="C13" s="4">
        <v>243.6</v>
      </c>
      <c r="D13" s="4">
        <v>0</v>
      </c>
      <c r="E13" s="4">
        <v>0</v>
      </c>
      <c r="F13" s="4">
        <v>0</v>
      </c>
      <c r="G13" s="16">
        <v>0</v>
      </c>
    </row>
    <row r="14" spans="1:7" ht="18" x14ac:dyDescent="0.35">
      <c r="A14" s="12" t="s">
        <v>13</v>
      </c>
      <c r="B14" s="5" t="s">
        <v>21</v>
      </c>
      <c r="C14" s="6">
        <v>343.1</v>
      </c>
      <c r="D14" s="6">
        <v>0</v>
      </c>
      <c r="E14" s="6">
        <v>0</v>
      </c>
      <c r="F14" s="6">
        <v>0</v>
      </c>
      <c r="G14" s="17">
        <v>0</v>
      </c>
    </row>
    <row r="15" spans="1:7" ht="18" x14ac:dyDescent="0.35">
      <c r="A15" s="12" t="s">
        <v>15</v>
      </c>
      <c r="B15" s="5" t="s">
        <v>14</v>
      </c>
      <c r="C15" s="6">
        <v>343.1</v>
      </c>
      <c r="D15" s="6">
        <v>0</v>
      </c>
      <c r="E15" s="6">
        <v>1.1000000000000001</v>
      </c>
      <c r="F15" s="6">
        <v>0</v>
      </c>
      <c r="G15" s="17">
        <v>0</v>
      </c>
    </row>
    <row r="16" spans="1:7" ht="18" x14ac:dyDescent="0.35">
      <c r="A16" s="12"/>
      <c r="B16" s="5" t="s">
        <v>22</v>
      </c>
      <c r="C16" s="6">
        <v>328.7</v>
      </c>
      <c r="D16" s="6">
        <v>-5.9</v>
      </c>
      <c r="E16" s="6">
        <v>0</v>
      </c>
      <c r="F16" s="6">
        <v>0</v>
      </c>
      <c r="G16" s="17">
        <v>0</v>
      </c>
    </row>
    <row r="17" spans="1:7" ht="18" x14ac:dyDescent="0.35">
      <c r="A17" s="12"/>
      <c r="B17" s="5" t="s">
        <v>18</v>
      </c>
      <c r="C17" s="6">
        <v>333.2</v>
      </c>
      <c r="D17" s="6">
        <v>1.7</v>
      </c>
      <c r="E17" s="6">
        <v>1.2</v>
      </c>
      <c r="F17" s="6">
        <v>0</v>
      </c>
      <c r="G17" s="17">
        <v>0</v>
      </c>
    </row>
    <row r="18" spans="1:7" ht="18.75" thickBot="1" x14ac:dyDescent="0.4">
      <c r="A18" s="13"/>
      <c r="B18" s="7" t="s">
        <v>23</v>
      </c>
      <c r="C18" s="8">
        <v>332.2</v>
      </c>
      <c r="D18" s="8">
        <v>4.0999999999999996</v>
      </c>
      <c r="E18" s="8">
        <v>1.2</v>
      </c>
      <c r="F18" s="8">
        <v>0</v>
      </c>
      <c r="G18" s="18">
        <v>0</v>
      </c>
    </row>
    <row r="19" spans="1:7" x14ac:dyDescent="0.25">
      <c r="A19" s="11" t="s">
        <v>24</v>
      </c>
      <c r="B19" s="3" t="s">
        <v>12</v>
      </c>
      <c r="C19" s="4">
        <v>243.6</v>
      </c>
      <c r="D19" s="4">
        <v>0</v>
      </c>
      <c r="E19" s="4">
        <v>0</v>
      </c>
      <c r="F19" s="4">
        <v>0</v>
      </c>
      <c r="G19" s="16">
        <v>0</v>
      </c>
    </row>
    <row r="20" spans="1:7" ht="18" x14ac:dyDescent="0.35">
      <c r="A20" s="12" t="s">
        <v>13</v>
      </c>
      <c r="B20" s="5" t="s">
        <v>21</v>
      </c>
      <c r="C20" s="6">
        <v>343.1</v>
      </c>
      <c r="D20" s="6">
        <v>0</v>
      </c>
      <c r="E20" s="6">
        <v>0</v>
      </c>
      <c r="F20" s="6">
        <v>0</v>
      </c>
      <c r="G20" s="17">
        <v>0</v>
      </c>
    </row>
    <row r="21" spans="1:7" ht="18" x14ac:dyDescent="0.35">
      <c r="A21" s="12" t="s">
        <v>15</v>
      </c>
      <c r="B21" s="5" t="s">
        <v>14</v>
      </c>
      <c r="C21" s="6">
        <v>343.1</v>
      </c>
      <c r="D21" s="6">
        <v>0</v>
      </c>
      <c r="E21" s="6">
        <v>1.1000000000000001</v>
      </c>
      <c r="F21" s="6">
        <v>0</v>
      </c>
      <c r="G21" s="17">
        <v>0</v>
      </c>
    </row>
    <row r="22" spans="1:7" ht="18" x14ac:dyDescent="0.35">
      <c r="A22" s="12"/>
      <c r="B22" s="5" t="s">
        <v>22</v>
      </c>
      <c r="C22" s="6">
        <v>328.7</v>
      </c>
      <c r="D22" s="6">
        <v>-5.9</v>
      </c>
      <c r="E22" s="6">
        <v>0</v>
      </c>
      <c r="F22" s="6">
        <v>0</v>
      </c>
      <c r="G22" s="17">
        <v>0</v>
      </c>
    </row>
    <row r="23" spans="1:7" ht="18" x14ac:dyDescent="0.35">
      <c r="A23" s="12"/>
      <c r="B23" s="5" t="s">
        <v>18</v>
      </c>
      <c r="C23" s="6">
        <v>333.2</v>
      </c>
      <c r="D23" s="6">
        <v>1</v>
      </c>
      <c r="E23" s="6">
        <v>1.2</v>
      </c>
      <c r="F23" s="6">
        <v>0</v>
      </c>
      <c r="G23" s="17">
        <v>0</v>
      </c>
    </row>
    <row r="24" spans="1:7" ht="18.75" thickBot="1" x14ac:dyDescent="0.4">
      <c r="A24" s="13"/>
      <c r="B24" s="7" t="s">
        <v>23</v>
      </c>
      <c r="C24" s="8">
        <v>332.2</v>
      </c>
      <c r="D24" s="8">
        <v>3.4</v>
      </c>
      <c r="E24" s="8">
        <v>1.1000000000000001</v>
      </c>
      <c r="F24" s="8">
        <v>0</v>
      </c>
      <c r="G24" s="18">
        <v>0</v>
      </c>
    </row>
    <row r="25" spans="1:7" x14ac:dyDescent="0.25">
      <c r="A25" s="11" t="s">
        <v>25</v>
      </c>
      <c r="B25" s="3" t="s">
        <v>12</v>
      </c>
      <c r="C25" s="4">
        <v>243.6</v>
      </c>
      <c r="D25" s="4">
        <v>0</v>
      </c>
      <c r="E25" s="4">
        <v>0</v>
      </c>
      <c r="F25" s="4">
        <v>0</v>
      </c>
      <c r="G25" s="16">
        <v>0</v>
      </c>
    </row>
    <row r="26" spans="1:7" ht="18" x14ac:dyDescent="0.35">
      <c r="A26" s="12" t="s">
        <v>13</v>
      </c>
      <c r="B26" s="5" t="s">
        <v>21</v>
      </c>
      <c r="C26" s="6">
        <v>343.1</v>
      </c>
      <c r="D26" s="6">
        <v>0</v>
      </c>
      <c r="E26" s="6">
        <v>0</v>
      </c>
      <c r="F26" s="6">
        <v>0</v>
      </c>
      <c r="G26" s="17">
        <v>0</v>
      </c>
    </row>
    <row r="27" spans="1:7" ht="18" x14ac:dyDescent="0.35">
      <c r="A27" s="12" t="s">
        <v>15</v>
      </c>
      <c r="B27" s="5" t="s">
        <v>14</v>
      </c>
      <c r="C27" s="6">
        <v>343.1</v>
      </c>
      <c r="D27" s="6">
        <v>0</v>
      </c>
      <c r="E27" s="6">
        <v>1.1000000000000001</v>
      </c>
      <c r="F27" s="6">
        <v>0</v>
      </c>
      <c r="G27" s="17">
        <v>0</v>
      </c>
    </row>
    <row r="28" spans="1:7" ht="18" x14ac:dyDescent="0.35">
      <c r="A28" s="12"/>
      <c r="B28" s="5" t="s">
        <v>22</v>
      </c>
      <c r="C28" s="6">
        <v>328.7</v>
      </c>
      <c r="D28" s="6">
        <v>-5.8</v>
      </c>
      <c r="E28" s="6">
        <v>0</v>
      </c>
      <c r="F28" s="6">
        <v>0</v>
      </c>
      <c r="G28" s="17">
        <v>0</v>
      </c>
    </row>
    <row r="29" spans="1:7" ht="18" x14ac:dyDescent="0.35">
      <c r="A29" s="12"/>
      <c r="B29" s="5" t="s">
        <v>18</v>
      </c>
      <c r="C29" s="6">
        <v>333.2</v>
      </c>
      <c r="D29" s="6">
        <v>1</v>
      </c>
      <c r="E29" s="6">
        <v>1.2</v>
      </c>
      <c r="F29" s="6">
        <v>0</v>
      </c>
      <c r="G29" s="17">
        <v>0</v>
      </c>
    </row>
    <row r="30" spans="1:7" ht="18.75" thickBot="1" x14ac:dyDescent="0.4">
      <c r="A30" s="13"/>
      <c r="B30" s="7" t="s">
        <v>19</v>
      </c>
      <c r="C30" s="8">
        <v>327.9</v>
      </c>
      <c r="D30" s="8">
        <v>3.5</v>
      </c>
      <c r="E30" s="8">
        <v>1.1000000000000001</v>
      </c>
      <c r="F30" s="8">
        <v>0</v>
      </c>
      <c r="G30" s="18">
        <v>0</v>
      </c>
    </row>
    <row r="31" spans="1:7" x14ac:dyDescent="0.25">
      <c r="A31" s="11" t="s">
        <v>26</v>
      </c>
      <c r="B31" s="3" t="s">
        <v>12</v>
      </c>
      <c r="C31" s="4">
        <v>90.6</v>
      </c>
      <c r="D31" s="4">
        <v>0.3</v>
      </c>
      <c r="E31" s="4">
        <v>0</v>
      </c>
      <c r="F31" s="4">
        <v>0</v>
      </c>
      <c r="G31" s="16">
        <v>0</v>
      </c>
    </row>
    <row r="32" spans="1:7" ht="18" x14ac:dyDescent="0.35">
      <c r="A32" s="12" t="s">
        <v>13</v>
      </c>
      <c r="B32" s="5" t="s">
        <v>21</v>
      </c>
      <c r="C32" s="6">
        <v>166.7</v>
      </c>
      <c r="D32" s="6">
        <v>0.4</v>
      </c>
      <c r="E32" s="6">
        <v>0</v>
      </c>
      <c r="F32" s="6">
        <v>0</v>
      </c>
      <c r="G32" s="17">
        <v>0</v>
      </c>
    </row>
    <row r="33" spans="1:7" ht="18" x14ac:dyDescent="0.35">
      <c r="A33" s="12" t="s">
        <v>15</v>
      </c>
      <c r="B33" s="5" t="s">
        <v>14</v>
      </c>
      <c r="C33" s="6">
        <v>162.6</v>
      </c>
      <c r="D33" s="6">
        <v>-3.3</v>
      </c>
      <c r="E33" s="6">
        <v>0.5</v>
      </c>
      <c r="F33" s="6">
        <v>0</v>
      </c>
      <c r="G33" s="17">
        <v>0</v>
      </c>
    </row>
    <row r="34" spans="1:7" ht="18" x14ac:dyDescent="0.35">
      <c r="A34" s="12"/>
      <c r="B34" s="5" t="s">
        <v>16</v>
      </c>
      <c r="C34" s="6">
        <v>120.2</v>
      </c>
      <c r="D34" s="6">
        <v>-36.4</v>
      </c>
      <c r="E34" s="6">
        <v>1.9</v>
      </c>
      <c r="F34" s="6">
        <v>0</v>
      </c>
      <c r="G34" s="17">
        <v>0</v>
      </c>
    </row>
    <row r="35" spans="1:7" ht="18.75" thickBot="1" x14ac:dyDescent="0.4">
      <c r="A35" s="13"/>
      <c r="B35" s="7" t="s">
        <v>27</v>
      </c>
      <c r="C35" s="8">
        <v>117.5</v>
      </c>
      <c r="D35" s="8">
        <v>-35.299999999999997</v>
      </c>
      <c r="E35" s="8">
        <v>3.1</v>
      </c>
      <c r="F35" s="8">
        <v>0</v>
      </c>
      <c r="G35" s="18">
        <v>0</v>
      </c>
    </row>
    <row r="36" spans="1:7" ht="15.75" thickBot="1" x14ac:dyDescent="0.3"/>
    <row r="37" spans="1:7" x14ac:dyDescent="0.25">
      <c r="A37" s="11" t="s">
        <v>28</v>
      </c>
      <c r="B37" s="3" t="s">
        <v>12</v>
      </c>
      <c r="C37" s="4">
        <v>95.6</v>
      </c>
      <c r="D37" s="4">
        <v>0</v>
      </c>
      <c r="E37" s="4">
        <v>-0.4</v>
      </c>
      <c r="F37" s="4">
        <v>0</v>
      </c>
      <c r="G37" s="16">
        <v>0</v>
      </c>
    </row>
    <row r="38" spans="1:7" ht="18" x14ac:dyDescent="0.35">
      <c r="A38" s="12" t="s">
        <v>13</v>
      </c>
      <c r="B38" s="5" t="s">
        <v>22</v>
      </c>
      <c r="C38" s="6">
        <v>207.4</v>
      </c>
      <c r="D38" s="6">
        <v>-0.6</v>
      </c>
      <c r="E38" s="6">
        <v>-2.6</v>
      </c>
      <c r="F38" s="6">
        <v>0</v>
      </c>
      <c r="G38" s="17">
        <v>0</v>
      </c>
    </row>
    <row r="39" spans="1:7" ht="18" x14ac:dyDescent="0.35">
      <c r="A39" s="12" t="s">
        <v>15</v>
      </c>
      <c r="B39" s="5" t="s">
        <v>16</v>
      </c>
      <c r="C39" s="6">
        <v>205.9</v>
      </c>
      <c r="D39" s="6">
        <v>-0.6</v>
      </c>
      <c r="E39" s="6">
        <v>-2.6</v>
      </c>
      <c r="F39" s="6">
        <v>0</v>
      </c>
      <c r="G39" s="17">
        <v>0</v>
      </c>
    </row>
    <row r="40" spans="1:7" ht="18" x14ac:dyDescent="0.35">
      <c r="A40" s="12"/>
      <c r="B40" s="5" t="s">
        <v>17</v>
      </c>
      <c r="C40" s="6">
        <v>204.9</v>
      </c>
      <c r="D40" s="6">
        <v>-2.1</v>
      </c>
      <c r="E40" s="6">
        <v>-3.7</v>
      </c>
      <c r="F40" s="6">
        <v>0</v>
      </c>
      <c r="G40" s="17">
        <v>0</v>
      </c>
    </row>
    <row r="41" spans="1:7" ht="18" x14ac:dyDescent="0.35">
      <c r="A41" s="12"/>
      <c r="B41" s="5" t="s">
        <v>18</v>
      </c>
      <c r="C41" s="6">
        <v>166.1</v>
      </c>
      <c r="D41" s="6">
        <v>-2.2000000000000002</v>
      </c>
      <c r="E41" s="6">
        <v>17.600000000000001</v>
      </c>
      <c r="F41" s="6">
        <v>0</v>
      </c>
      <c r="G41" s="17">
        <v>0</v>
      </c>
    </row>
    <row r="42" spans="1:7" ht="18.75" thickBot="1" x14ac:dyDescent="0.4">
      <c r="A42" s="13"/>
      <c r="B42" s="7" t="s">
        <v>23</v>
      </c>
      <c r="C42" s="8">
        <v>163.69999999999999</v>
      </c>
      <c r="D42" s="8">
        <v>-3.7</v>
      </c>
      <c r="E42" s="8">
        <v>16.399999999999999</v>
      </c>
      <c r="F42" s="8">
        <v>0</v>
      </c>
      <c r="G42" s="18">
        <v>0</v>
      </c>
    </row>
    <row r="43" spans="1:7" x14ac:dyDescent="0.25">
      <c r="A43" s="11" t="s">
        <v>29</v>
      </c>
      <c r="B43" s="3" t="s">
        <v>12</v>
      </c>
      <c r="C43" s="4">
        <v>223.4</v>
      </c>
      <c r="D43" s="4">
        <v>0</v>
      </c>
      <c r="E43" s="4">
        <v>0</v>
      </c>
      <c r="F43" s="4">
        <v>0</v>
      </c>
      <c r="G43" s="16">
        <v>0</v>
      </c>
    </row>
    <row r="44" spans="1:7" ht="18" x14ac:dyDescent="0.35">
      <c r="A44" s="12" t="s">
        <v>13</v>
      </c>
      <c r="B44" s="5" t="s">
        <v>21</v>
      </c>
      <c r="C44" s="6">
        <v>308.89999999999998</v>
      </c>
      <c r="D44" s="6">
        <v>0</v>
      </c>
      <c r="E44" s="6">
        <v>0</v>
      </c>
      <c r="F44" s="6">
        <v>0</v>
      </c>
      <c r="G44" s="17">
        <v>0</v>
      </c>
    </row>
    <row r="45" spans="1:7" ht="18" x14ac:dyDescent="0.35">
      <c r="A45" s="12" t="s">
        <v>15</v>
      </c>
      <c r="B45" s="5" t="s">
        <v>30</v>
      </c>
      <c r="C45" s="6">
        <v>308.89999999999998</v>
      </c>
      <c r="D45" s="6">
        <v>-1</v>
      </c>
      <c r="E45" s="6">
        <v>0</v>
      </c>
      <c r="F45" s="6">
        <v>0</v>
      </c>
      <c r="G45" s="17">
        <v>0</v>
      </c>
    </row>
    <row r="46" spans="1:7" ht="18" x14ac:dyDescent="0.35">
      <c r="A46" s="12"/>
      <c r="B46" s="5" t="s">
        <v>14</v>
      </c>
      <c r="C46" s="6">
        <v>308.89999999999998</v>
      </c>
      <c r="D46" s="6">
        <v>0</v>
      </c>
      <c r="E46" s="6">
        <v>1</v>
      </c>
      <c r="F46" s="6">
        <v>0</v>
      </c>
      <c r="G46" s="17">
        <v>0</v>
      </c>
    </row>
    <row r="47" spans="1:7" ht="18" x14ac:dyDescent="0.35">
      <c r="A47" s="12"/>
      <c r="B47" s="5" t="s">
        <v>18</v>
      </c>
      <c r="C47" s="6">
        <v>299.39999999999998</v>
      </c>
      <c r="D47" s="6">
        <v>-1.3</v>
      </c>
      <c r="E47" s="6">
        <v>1</v>
      </c>
      <c r="F47" s="6">
        <v>0</v>
      </c>
      <c r="G47" s="17">
        <v>0</v>
      </c>
    </row>
    <row r="48" spans="1:7" ht="18.75" thickBot="1" x14ac:dyDescent="0.4">
      <c r="A48" s="13"/>
      <c r="B48" s="7" t="s">
        <v>23</v>
      </c>
      <c r="C48" s="8">
        <v>298.5</v>
      </c>
      <c r="D48" s="8">
        <v>-3.3</v>
      </c>
      <c r="E48" s="8">
        <v>1</v>
      </c>
      <c r="F48" s="8">
        <v>0</v>
      </c>
      <c r="G48" s="18">
        <v>0</v>
      </c>
    </row>
    <row r="49" spans="1:7" x14ac:dyDescent="0.25">
      <c r="A49" s="11" t="s">
        <v>31</v>
      </c>
      <c r="B49" s="3" t="s">
        <v>12</v>
      </c>
      <c r="C49" s="4">
        <v>243.6</v>
      </c>
      <c r="D49" s="4">
        <v>0</v>
      </c>
      <c r="E49" s="4">
        <v>0</v>
      </c>
      <c r="F49" s="4">
        <v>0</v>
      </c>
      <c r="G49" s="16">
        <v>0</v>
      </c>
    </row>
    <row r="50" spans="1:7" ht="18" x14ac:dyDescent="0.35">
      <c r="A50" s="12" t="s">
        <v>13</v>
      </c>
      <c r="B50" s="5" t="s">
        <v>21</v>
      </c>
      <c r="C50" s="6">
        <v>343.1</v>
      </c>
      <c r="D50" s="6">
        <v>0</v>
      </c>
      <c r="E50" s="6">
        <v>0</v>
      </c>
      <c r="F50" s="6">
        <v>0</v>
      </c>
      <c r="G50" s="17">
        <v>0</v>
      </c>
    </row>
    <row r="51" spans="1:7" ht="18" x14ac:dyDescent="0.35">
      <c r="A51" s="12" t="s">
        <v>15</v>
      </c>
      <c r="B51" s="5" t="s">
        <v>14</v>
      </c>
      <c r="C51" s="6">
        <v>343.1</v>
      </c>
      <c r="D51" s="6">
        <v>0</v>
      </c>
      <c r="E51" s="6">
        <v>1.1000000000000001</v>
      </c>
      <c r="F51" s="6">
        <v>0</v>
      </c>
      <c r="G51" s="17">
        <v>0</v>
      </c>
    </row>
    <row r="52" spans="1:7" ht="18" x14ac:dyDescent="0.35">
      <c r="A52" s="12"/>
      <c r="B52" s="5" t="s">
        <v>17</v>
      </c>
      <c r="C52" s="6">
        <v>332.2</v>
      </c>
      <c r="D52" s="6">
        <v>-3.5</v>
      </c>
      <c r="E52" s="6">
        <v>0</v>
      </c>
      <c r="F52" s="6">
        <v>0</v>
      </c>
      <c r="G52" s="17">
        <v>0</v>
      </c>
    </row>
    <row r="53" spans="1:7" ht="18" x14ac:dyDescent="0.35">
      <c r="A53" s="12"/>
      <c r="B53" s="5" t="s">
        <v>32</v>
      </c>
      <c r="C53" s="6">
        <v>337.6</v>
      </c>
      <c r="D53" s="6">
        <v>-1</v>
      </c>
      <c r="E53" s="6">
        <v>1.1000000000000001</v>
      </c>
      <c r="F53" s="6">
        <v>0</v>
      </c>
      <c r="G53" s="17">
        <v>0</v>
      </c>
    </row>
    <row r="54" spans="1:7" ht="18.75" thickBot="1" x14ac:dyDescent="0.4">
      <c r="A54" s="13"/>
      <c r="B54" s="7" t="s">
        <v>18</v>
      </c>
      <c r="C54" s="8">
        <v>333.2</v>
      </c>
      <c r="D54" s="8">
        <v>-1</v>
      </c>
      <c r="E54" s="8">
        <v>1.1000000000000001</v>
      </c>
      <c r="F54" s="8">
        <v>0</v>
      </c>
      <c r="G54" s="18">
        <v>0</v>
      </c>
    </row>
    <row r="55" spans="1:7" x14ac:dyDescent="0.25">
      <c r="A55" s="11" t="s">
        <v>33</v>
      </c>
      <c r="B55" s="3" t="s">
        <v>12</v>
      </c>
      <c r="C55" s="4">
        <v>243.6</v>
      </c>
      <c r="D55" s="4">
        <v>0</v>
      </c>
      <c r="E55" s="4">
        <v>0</v>
      </c>
      <c r="F55" s="4">
        <v>0</v>
      </c>
      <c r="G55" s="16">
        <v>0</v>
      </c>
    </row>
    <row r="56" spans="1:7" ht="18" x14ac:dyDescent="0.35">
      <c r="A56" s="12" t="s">
        <v>13</v>
      </c>
      <c r="B56" s="5" t="s">
        <v>21</v>
      </c>
      <c r="C56" s="6">
        <v>343.1</v>
      </c>
      <c r="D56" s="6">
        <v>0</v>
      </c>
      <c r="E56" s="6">
        <v>0</v>
      </c>
      <c r="F56" s="6">
        <v>0</v>
      </c>
      <c r="G56" s="17">
        <v>0</v>
      </c>
    </row>
    <row r="57" spans="1:7" ht="18" x14ac:dyDescent="0.35">
      <c r="A57" s="12" t="s">
        <v>15</v>
      </c>
      <c r="B57" s="5" t="s">
        <v>14</v>
      </c>
      <c r="C57" s="6">
        <v>343.1</v>
      </c>
      <c r="D57" s="6">
        <v>0</v>
      </c>
      <c r="E57" s="6">
        <v>1.1000000000000001</v>
      </c>
      <c r="F57" s="6">
        <v>0</v>
      </c>
      <c r="G57" s="17">
        <v>0</v>
      </c>
    </row>
    <row r="58" spans="1:7" ht="18" x14ac:dyDescent="0.35">
      <c r="A58" s="12"/>
      <c r="B58" s="5" t="s">
        <v>27</v>
      </c>
      <c r="C58" s="6">
        <v>327.9</v>
      </c>
      <c r="D58" s="6">
        <v>-3.6</v>
      </c>
      <c r="E58" s="6">
        <v>0</v>
      </c>
      <c r="F58" s="6">
        <v>0</v>
      </c>
      <c r="G58" s="17">
        <v>0</v>
      </c>
    </row>
    <row r="59" spans="1:7" ht="18" x14ac:dyDescent="0.35">
      <c r="A59" s="12"/>
      <c r="B59" s="5" t="s">
        <v>32</v>
      </c>
      <c r="C59" s="6">
        <v>337.6</v>
      </c>
      <c r="D59" s="6">
        <v>-1</v>
      </c>
      <c r="E59" s="6">
        <v>1.1000000000000001</v>
      </c>
      <c r="F59" s="6">
        <v>0</v>
      </c>
      <c r="G59" s="17">
        <v>0</v>
      </c>
    </row>
    <row r="60" spans="1:7" ht="18.75" thickBot="1" x14ac:dyDescent="0.4">
      <c r="A60" s="13"/>
      <c r="B60" s="7" t="s">
        <v>18</v>
      </c>
      <c r="C60" s="8">
        <v>333.2</v>
      </c>
      <c r="D60" s="8">
        <v>-1</v>
      </c>
      <c r="E60" s="8">
        <v>1.1000000000000001</v>
      </c>
      <c r="F60" s="8">
        <v>0</v>
      </c>
      <c r="G60" s="18">
        <v>0</v>
      </c>
    </row>
    <row r="61" spans="1:7" x14ac:dyDescent="0.25">
      <c r="A61" s="11" t="s">
        <v>34</v>
      </c>
      <c r="B61" s="3" t="s">
        <v>12</v>
      </c>
      <c r="C61" s="4">
        <v>132</v>
      </c>
      <c r="D61" s="4">
        <v>0</v>
      </c>
      <c r="E61" s="4">
        <v>0</v>
      </c>
      <c r="F61" s="4">
        <v>0</v>
      </c>
      <c r="G61" s="16">
        <v>0</v>
      </c>
    </row>
    <row r="62" spans="1:7" ht="18" x14ac:dyDescent="0.35">
      <c r="A62" s="12" t="s">
        <v>13</v>
      </c>
      <c r="B62" s="5" t="s">
        <v>21</v>
      </c>
      <c r="C62" s="6">
        <v>252.5</v>
      </c>
      <c r="D62" s="6">
        <v>0</v>
      </c>
      <c r="E62" s="6">
        <v>0</v>
      </c>
      <c r="F62" s="6">
        <v>0</v>
      </c>
      <c r="G62" s="17">
        <v>0</v>
      </c>
    </row>
    <row r="63" spans="1:7" ht="18" x14ac:dyDescent="0.35">
      <c r="A63" s="12" t="s">
        <v>15</v>
      </c>
      <c r="B63" s="5" t="s">
        <v>14</v>
      </c>
      <c r="C63" s="6">
        <v>252.5</v>
      </c>
      <c r="D63" s="6">
        <v>0</v>
      </c>
      <c r="E63" s="6">
        <v>0.8</v>
      </c>
      <c r="F63" s="6">
        <v>0</v>
      </c>
      <c r="G63" s="17">
        <v>0</v>
      </c>
    </row>
    <row r="64" spans="1:7" ht="18" x14ac:dyDescent="0.35">
      <c r="A64" s="12"/>
      <c r="B64" s="5" t="s">
        <v>17</v>
      </c>
      <c r="C64" s="6">
        <v>247.1</v>
      </c>
      <c r="D64" s="6">
        <v>-2</v>
      </c>
      <c r="E64" s="6">
        <v>3.3</v>
      </c>
      <c r="F64" s="6">
        <v>0</v>
      </c>
      <c r="G64" s="17">
        <v>0</v>
      </c>
    </row>
    <row r="65" spans="1:7" ht="18" x14ac:dyDescent="0.35">
      <c r="A65" s="12"/>
      <c r="B65" s="5" t="s">
        <v>27</v>
      </c>
      <c r="C65" s="6">
        <v>245</v>
      </c>
      <c r="D65" s="6">
        <v>-2</v>
      </c>
      <c r="E65" s="6">
        <v>3.3</v>
      </c>
      <c r="F65" s="6">
        <v>0</v>
      </c>
      <c r="G65" s="17">
        <v>0</v>
      </c>
    </row>
    <row r="66" spans="1:7" ht="18.75" thickBot="1" x14ac:dyDescent="0.4">
      <c r="A66" s="13"/>
      <c r="B66" s="7" t="s">
        <v>32</v>
      </c>
      <c r="C66" s="8">
        <v>249.8</v>
      </c>
      <c r="D66" s="8">
        <v>-0.5</v>
      </c>
      <c r="E66" s="8">
        <v>0.9</v>
      </c>
      <c r="F66" s="8">
        <v>0</v>
      </c>
      <c r="G66" s="18">
        <v>0</v>
      </c>
    </row>
    <row r="67" spans="1:7" x14ac:dyDescent="0.25">
      <c r="A67" s="11" t="s">
        <v>35</v>
      </c>
      <c r="B67" s="3" t="s">
        <v>12</v>
      </c>
      <c r="C67" s="4">
        <v>222.1</v>
      </c>
      <c r="D67" s="4">
        <v>0</v>
      </c>
      <c r="E67" s="4">
        <v>0</v>
      </c>
      <c r="F67" s="4">
        <v>0</v>
      </c>
      <c r="G67" s="16">
        <v>0</v>
      </c>
    </row>
    <row r="68" spans="1:7" ht="18" x14ac:dyDescent="0.35">
      <c r="A68" s="12" t="s">
        <v>13</v>
      </c>
      <c r="B68" s="5" t="s">
        <v>30</v>
      </c>
      <c r="C68" s="6">
        <v>371</v>
      </c>
      <c r="D68" s="6">
        <v>0</v>
      </c>
      <c r="E68" s="6">
        <v>1.3</v>
      </c>
      <c r="F68" s="6">
        <v>0</v>
      </c>
      <c r="G68" s="17">
        <v>0</v>
      </c>
    </row>
    <row r="69" spans="1:7" ht="18" x14ac:dyDescent="0.35">
      <c r="A69" s="12" t="s">
        <v>15</v>
      </c>
      <c r="B69" s="5" t="s">
        <v>22</v>
      </c>
      <c r="C69" s="6">
        <v>371.6</v>
      </c>
      <c r="D69" s="6">
        <v>-3.2</v>
      </c>
      <c r="E69" s="6">
        <v>1.3</v>
      </c>
      <c r="F69" s="6">
        <v>0</v>
      </c>
      <c r="G69" s="17">
        <v>0</v>
      </c>
    </row>
    <row r="70" spans="1:7" ht="18" x14ac:dyDescent="0.35">
      <c r="A70" s="12"/>
      <c r="B70" s="5" t="s">
        <v>16</v>
      </c>
      <c r="C70" s="6">
        <v>368.4</v>
      </c>
      <c r="D70" s="6">
        <v>-3.2</v>
      </c>
      <c r="E70" s="6">
        <v>1.3</v>
      </c>
      <c r="F70" s="6">
        <v>0</v>
      </c>
      <c r="G70" s="17">
        <v>0</v>
      </c>
    </row>
    <row r="71" spans="1:7" ht="18" x14ac:dyDescent="0.35">
      <c r="A71" s="12"/>
      <c r="B71" s="5" t="s">
        <v>27</v>
      </c>
      <c r="C71" s="6">
        <v>364.1</v>
      </c>
      <c r="D71" s="6">
        <v>-7.2</v>
      </c>
      <c r="E71" s="6">
        <v>1.3</v>
      </c>
      <c r="F71" s="6">
        <v>0</v>
      </c>
      <c r="G71" s="17">
        <v>0</v>
      </c>
    </row>
    <row r="72" spans="1:7" ht="18.75" thickBot="1" x14ac:dyDescent="0.4">
      <c r="A72" s="13"/>
      <c r="B72" s="7" t="s">
        <v>18</v>
      </c>
      <c r="C72" s="8">
        <v>350</v>
      </c>
      <c r="D72" s="8">
        <v>8.6</v>
      </c>
      <c r="E72" s="8">
        <v>0</v>
      </c>
      <c r="F72" s="8">
        <v>0</v>
      </c>
      <c r="G72" s="18">
        <v>0</v>
      </c>
    </row>
    <row r="73" spans="1:7" ht="18" x14ac:dyDescent="0.35">
      <c r="A73" s="11" t="s">
        <v>36</v>
      </c>
      <c r="B73" s="3" t="s">
        <v>21</v>
      </c>
      <c r="C73" s="4">
        <v>368.8</v>
      </c>
      <c r="D73" s="4">
        <v>0</v>
      </c>
      <c r="E73" s="4">
        <v>0</v>
      </c>
      <c r="F73" s="4">
        <v>0</v>
      </c>
      <c r="G73" s="16">
        <v>0</v>
      </c>
    </row>
    <row r="74" spans="1:7" ht="18" x14ac:dyDescent="0.35">
      <c r="A74" s="12" t="s">
        <v>13</v>
      </c>
      <c r="B74" s="5" t="s">
        <v>30</v>
      </c>
      <c r="C74" s="6">
        <v>368.8</v>
      </c>
      <c r="D74" s="6">
        <v>-1.1000000000000001</v>
      </c>
      <c r="E74" s="6">
        <v>0</v>
      </c>
      <c r="F74" s="6">
        <v>0</v>
      </c>
      <c r="G74" s="17">
        <v>0</v>
      </c>
    </row>
    <row r="75" spans="1:7" ht="18" x14ac:dyDescent="0.35">
      <c r="A75" s="12" t="s">
        <v>15</v>
      </c>
      <c r="B75" s="5" t="s">
        <v>14</v>
      </c>
      <c r="C75" s="6">
        <v>368.8</v>
      </c>
      <c r="D75" s="6">
        <v>0</v>
      </c>
      <c r="E75" s="6">
        <v>1.1000000000000001</v>
      </c>
      <c r="F75" s="6">
        <v>0</v>
      </c>
      <c r="G75" s="17">
        <v>0</v>
      </c>
    </row>
    <row r="76" spans="1:7" ht="18" x14ac:dyDescent="0.35">
      <c r="A76" s="12"/>
      <c r="B76" s="5" t="s">
        <v>16</v>
      </c>
      <c r="C76" s="6">
        <v>349.9</v>
      </c>
      <c r="D76" s="6">
        <v>-1.1000000000000001</v>
      </c>
      <c r="E76" s="6">
        <v>0</v>
      </c>
      <c r="F76" s="6">
        <v>0</v>
      </c>
      <c r="G76" s="17">
        <v>0</v>
      </c>
    </row>
    <row r="77" spans="1:7" ht="18" x14ac:dyDescent="0.35">
      <c r="A77" s="12"/>
      <c r="B77" s="5" t="s">
        <v>27</v>
      </c>
      <c r="C77" s="6">
        <v>340.6</v>
      </c>
      <c r="D77" s="6">
        <v>-1.1000000000000001</v>
      </c>
      <c r="E77" s="6">
        <v>0</v>
      </c>
      <c r="F77" s="6">
        <v>0</v>
      </c>
      <c r="G77" s="17">
        <v>0</v>
      </c>
    </row>
    <row r="78" spans="1:7" ht="18.75" thickBot="1" x14ac:dyDescent="0.4">
      <c r="A78" s="13"/>
      <c r="B78" s="7" t="s">
        <v>18</v>
      </c>
      <c r="C78" s="8">
        <v>351.4</v>
      </c>
      <c r="D78" s="8">
        <v>0</v>
      </c>
      <c r="E78" s="8">
        <v>1.1000000000000001</v>
      </c>
      <c r="F78" s="8">
        <v>0</v>
      </c>
      <c r="G78" s="18">
        <v>0</v>
      </c>
    </row>
    <row r="79" spans="1:7" x14ac:dyDescent="0.25">
      <c r="A79" s="11" t="s">
        <v>37</v>
      </c>
      <c r="B79" s="3" t="s">
        <v>12</v>
      </c>
      <c r="C79" s="4">
        <v>244.2</v>
      </c>
      <c r="D79" s="4">
        <v>0</v>
      </c>
      <c r="E79" s="4">
        <v>0</v>
      </c>
      <c r="F79" s="4">
        <v>0</v>
      </c>
      <c r="G79" s="16">
        <v>0</v>
      </c>
    </row>
    <row r="80" spans="1:7" ht="18" x14ac:dyDescent="0.35">
      <c r="A80" s="12" t="s">
        <v>13</v>
      </c>
      <c r="B80" s="5" t="s">
        <v>21</v>
      </c>
      <c r="C80" s="6">
        <v>282.3</v>
      </c>
      <c r="D80" s="6">
        <v>0</v>
      </c>
      <c r="E80" s="6">
        <v>0</v>
      </c>
      <c r="F80" s="6">
        <v>0</v>
      </c>
      <c r="G80" s="17">
        <v>0</v>
      </c>
    </row>
    <row r="81" spans="1:7" ht="18" x14ac:dyDescent="0.35">
      <c r="A81" s="12" t="s">
        <v>15</v>
      </c>
      <c r="B81" s="5" t="s">
        <v>30</v>
      </c>
      <c r="C81" s="6">
        <v>282.3</v>
      </c>
      <c r="D81" s="6">
        <v>-1</v>
      </c>
      <c r="E81" s="6">
        <v>0</v>
      </c>
      <c r="F81" s="6">
        <v>0</v>
      </c>
      <c r="G81" s="17">
        <v>0</v>
      </c>
    </row>
    <row r="82" spans="1:7" ht="18" x14ac:dyDescent="0.35">
      <c r="A82" s="12"/>
      <c r="B82" s="5" t="s">
        <v>14</v>
      </c>
      <c r="C82" s="6">
        <v>282.3</v>
      </c>
      <c r="D82" s="6">
        <v>0</v>
      </c>
      <c r="E82" s="6">
        <v>1</v>
      </c>
      <c r="F82" s="6">
        <v>0</v>
      </c>
      <c r="G82" s="17">
        <v>0</v>
      </c>
    </row>
    <row r="83" spans="1:7" ht="18" x14ac:dyDescent="0.35">
      <c r="A83" s="12"/>
      <c r="B83" s="5" t="s">
        <v>16</v>
      </c>
      <c r="C83" s="6">
        <v>275.89999999999998</v>
      </c>
      <c r="D83" s="6">
        <v>-1</v>
      </c>
      <c r="E83" s="6">
        <v>0</v>
      </c>
      <c r="F83" s="6">
        <v>0</v>
      </c>
      <c r="G83" s="17">
        <v>0</v>
      </c>
    </row>
    <row r="84" spans="1:7" ht="18.75" thickBot="1" x14ac:dyDescent="0.4">
      <c r="A84" s="13"/>
      <c r="B84" s="7" t="s">
        <v>18</v>
      </c>
      <c r="C84" s="8">
        <v>275.89999999999998</v>
      </c>
      <c r="D84" s="8">
        <v>0</v>
      </c>
      <c r="E84" s="8">
        <v>1.1000000000000001</v>
      </c>
      <c r="F84" s="8">
        <v>0</v>
      </c>
      <c r="G84" s="18">
        <v>0</v>
      </c>
    </row>
    <row r="85" spans="1:7" x14ac:dyDescent="0.25">
      <c r="A85" s="11" t="s">
        <v>38</v>
      </c>
      <c r="B85" s="3" t="s">
        <v>12</v>
      </c>
      <c r="C85" s="4">
        <v>305.89999999999998</v>
      </c>
      <c r="D85" s="4">
        <v>0</v>
      </c>
      <c r="E85" s="4">
        <v>0</v>
      </c>
      <c r="F85" s="4">
        <v>0</v>
      </c>
      <c r="G85" s="16">
        <v>0</v>
      </c>
    </row>
    <row r="86" spans="1:7" ht="18" x14ac:dyDescent="0.35">
      <c r="A86" s="12" t="s">
        <v>13</v>
      </c>
      <c r="B86" s="5" t="s">
        <v>21</v>
      </c>
      <c r="C86" s="6">
        <v>338.5</v>
      </c>
      <c r="D86" s="6">
        <v>0</v>
      </c>
      <c r="E86" s="6">
        <v>0</v>
      </c>
      <c r="F86" s="6">
        <v>0</v>
      </c>
      <c r="G86" s="17">
        <v>0</v>
      </c>
    </row>
    <row r="87" spans="1:7" ht="18" x14ac:dyDescent="0.35">
      <c r="A87" s="12" t="s">
        <v>15</v>
      </c>
      <c r="B87" s="5" t="s">
        <v>30</v>
      </c>
      <c r="C87" s="6">
        <v>338.5</v>
      </c>
      <c r="D87" s="6">
        <v>-1.1000000000000001</v>
      </c>
      <c r="E87" s="6">
        <v>0</v>
      </c>
      <c r="F87" s="6">
        <v>0</v>
      </c>
      <c r="G87" s="17">
        <v>0</v>
      </c>
    </row>
    <row r="88" spans="1:7" ht="18" x14ac:dyDescent="0.35">
      <c r="A88" s="12"/>
      <c r="B88" s="5" t="s">
        <v>14</v>
      </c>
      <c r="C88" s="6">
        <v>338.5</v>
      </c>
      <c r="D88" s="6">
        <v>0</v>
      </c>
      <c r="E88" s="6">
        <v>1.1000000000000001</v>
      </c>
      <c r="F88" s="6">
        <v>0</v>
      </c>
      <c r="G88" s="17">
        <v>0</v>
      </c>
    </row>
    <row r="89" spans="1:7" ht="18" x14ac:dyDescent="0.35">
      <c r="A89" s="12"/>
      <c r="B89" s="5" t="s">
        <v>27</v>
      </c>
      <c r="C89" s="6">
        <v>317.60000000000002</v>
      </c>
      <c r="D89" s="6">
        <v>-1.1000000000000001</v>
      </c>
      <c r="E89" s="6">
        <v>0</v>
      </c>
      <c r="F89" s="6">
        <v>0</v>
      </c>
      <c r="G89" s="17">
        <v>0</v>
      </c>
    </row>
    <row r="90" spans="1:7" ht="18.75" thickBot="1" x14ac:dyDescent="0.4">
      <c r="A90" s="13"/>
      <c r="B90" s="7" t="s">
        <v>18</v>
      </c>
      <c r="C90" s="8">
        <v>325.89999999999998</v>
      </c>
      <c r="D90" s="8">
        <v>0</v>
      </c>
      <c r="E90" s="8">
        <v>1.1000000000000001</v>
      </c>
      <c r="F90" s="8">
        <v>0</v>
      </c>
      <c r="G90" s="18">
        <v>0</v>
      </c>
    </row>
    <row r="91" spans="1:7" x14ac:dyDescent="0.25">
      <c r="A91" s="11" t="s">
        <v>39</v>
      </c>
      <c r="B91" s="3" t="s">
        <v>12</v>
      </c>
      <c r="C91" s="4">
        <v>306.5</v>
      </c>
      <c r="D91" s="4">
        <v>0</v>
      </c>
      <c r="E91" s="4">
        <v>0</v>
      </c>
      <c r="F91" s="4">
        <v>0</v>
      </c>
      <c r="G91" s="16">
        <v>0</v>
      </c>
    </row>
    <row r="92" spans="1:7" ht="18" x14ac:dyDescent="0.35">
      <c r="A92" s="12" t="s">
        <v>13</v>
      </c>
      <c r="B92" s="5" t="s">
        <v>21</v>
      </c>
      <c r="C92" s="6">
        <v>339</v>
      </c>
      <c r="D92" s="6">
        <v>0</v>
      </c>
      <c r="E92" s="6">
        <v>0</v>
      </c>
      <c r="F92" s="6">
        <v>0</v>
      </c>
      <c r="G92" s="17">
        <v>0</v>
      </c>
    </row>
    <row r="93" spans="1:7" ht="18" x14ac:dyDescent="0.35">
      <c r="A93" s="12" t="s">
        <v>15</v>
      </c>
      <c r="B93" s="5" t="s">
        <v>30</v>
      </c>
      <c r="C93" s="6">
        <v>339</v>
      </c>
      <c r="D93" s="6">
        <v>-1.1000000000000001</v>
      </c>
      <c r="E93" s="6">
        <v>0</v>
      </c>
      <c r="F93" s="6">
        <v>0</v>
      </c>
      <c r="G93" s="17">
        <v>0</v>
      </c>
    </row>
    <row r="94" spans="1:7" ht="18" x14ac:dyDescent="0.35">
      <c r="A94" s="12"/>
      <c r="B94" s="5" t="s">
        <v>14</v>
      </c>
      <c r="C94" s="6">
        <v>339</v>
      </c>
      <c r="D94" s="6">
        <v>0</v>
      </c>
      <c r="E94" s="6">
        <v>1.1000000000000001</v>
      </c>
      <c r="F94" s="6">
        <v>0</v>
      </c>
      <c r="G94" s="17">
        <v>0</v>
      </c>
    </row>
    <row r="95" spans="1:7" ht="18" x14ac:dyDescent="0.35">
      <c r="A95" s="12"/>
      <c r="B95" s="5" t="s">
        <v>16</v>
      </c>
      <c r="C95" s="6">
        <v>326.39999999999998</v>
      </c>
      <c r="D95" s="6">
        <v>-1.1000000000000001</v>
      </c>
      <c r="E95" s="6">
        <v>0</v>
      </c>
      <c r="F95" s="6">
        <v>0</v>
      </c>
      <c r="G95" s="17">
        <v>0</v>
      </c>
    </row>
    <row r="96" spans="1:7" ht="18.75" thickBot="1" x14ac:dyDescent="0.4">
      <c r="A96" s="13"/>
      <c r="B96" s="7" t="s">
        <v>18</v>
      </c>
      <c r="C96" s="8">
        <v>326.39999999999998</v>
      </c>
      <c r="D96" s="8">
        <v>0</v>
      </c>
      <c r="E96" s="8">
        <v>1.1000000000000001</v>
      </c>
      <c r="F96" s="8">
        <v>0</v>
      </c>
      <c r="G96" s="18">
        <v>0</v>
      </c>
    </row>
    <row r="97" spans="1:7" x14ac:dyDescent="0.25">
      <c r="A97" s="11" t="s">
        <v>40</v>
      </c>
      <c r="B97" s="3" t="s">
        <v>12</v>
      </c>
      <c r="C97" s="4">
        <v>305.89999999999998</v>
      </c>
      <c r="D97" s="4">
        <v>0</v>
      </c>
      <c r="E97" s="4">
        <v>0</v>
      </c>
      <c r="F97" s="4">
        <v>0</v>
      </c>
      <c r="G97" s="16">
        <v>0</v>
      </c>
    </row>
    <row r="98" spans="1:7" ht="18" x14ac:dyDescent="0.35">
      <c r="A98" s="12" t="s">
        <v>13</v>
      </c>
      <c r="B98" s="5" t="s">
        <v>21</v>
      </c>
      <c r="C98" s="6">
        <v>338.5</v>
      </c>
      <c r="D98" s="6">
        <v>0</v>
      </c>
      <c r="E98" s="6">
        <v>0</v>
      </c>
      <c r="F98" s="6">
        <v>0</v>
      </c>
      <c r="G98" s="17">
        <v>0</v>
      </c>
    </row>
    <row r="99" spans="1:7" ht="18" x14ac:dyDescent="0.35">
      <c r="A99" s="12" t="s">
        <v>15</v>
      </c>
      <c r="B99" s="5" t="s">
        <v>30</v>
      </c>
      <c r="C99" s="6">
        <v>338.5</v>
      </c>
      <c r="D99" s="6">
        <v>-1.1000000000000001</v>
      </c>
      <c r="E99" s="6">
        <v>0</v>
      </c>
      <c r="F99" s="6">
        <v>0</v>
      </c>
      <c r="G99" s="17">
        <v>0</v>
      </c>
    </row>
    <row r="100" spans="1:7" ht="18" x14ac:dyDescent="0.35">
      <c r="A100" s="12"/>
      <c r="B100" s="5" t="s">
        <v>14</v>
      </c>
      <c r="C100" s="6">
        <v>338.5</v>
      </c>
      <c r="D100" s="6">
        <v>0</v>
      </c>
      <c r="E100" s="6">
        <v>1.1000000000000001</v>
      </c>
      <c r="F100" s="6">
        <v>0</v>
      </c>
      <c r="G100" s="17">
        <v>0</v>
      </c>
    </row>
    <row r="101" spans="1:7" ht="18" x14ac:dyDescent="0.35">
      <c r="A101" s="12"/>
      <c r="B101" s="5" t="s">
        <v>16</v>
      </c>
      <c r="C101" s="6">
        <v>324.39999999999998</v>
      </c>
      <c r="D101" s="6">
        <v>-1.1000000000000001</v>
      </c>
      <c r="E101" s="6">
        <v>0</v>
      </c>
      <c r="F101" s="6">
        <v>0</v>
      </c>
      <c r="G101" s="17">
        <v>0</v>
      </c>
    </row>
    <row r="102" spans="1:7" ht="18.75" thickBot="1" x14ac:dyDescent="0.4">
      <c r="A102" s="13"/>
      <c r="B102" s="7" t="s">
        <v>18</v>
      </c>
      <c r="C102" s="8">
        <v>325.89999999999998</v>
      </c>
      <c r="D102" s="8">
        <v>0</v>
      </c>
      <c r="E102" s="8">
        <v>1.1000000000000001</v>
      </c>
      <c r="F102" s="8">
        <v>0</v>
      </c>
      <c r="G102" s="18">
        <v>0</v>
      </c>
    </row>
    <row r="103" spans="1:7" x14ac:dyDescent="0.25">
      <c r="A103" s="11" t="s">
        <v>41</v>
      </c>
      <c r="B103" s="3" t="s">
        <v>12</v>
      </c>
      <c r="C103" s="4">
        <v>306.5</v>
      </c>
      <c r="D103" s="4">
        <v>0</v>
      </c>
      <c r="E103" s="4">
        <v>0</v>
      </c>
      <c r="F103" s="4">
        <v>0</v>
      </c>
      <c r="G103" s="16">
        <v>0</v>
      </c>
    </row>
    <row r="104" spans="1:7" ht="18" x14ac:dyDescent="0.35">
      <c r="A104" s="12" t="s">
        <v>13</v>
      </c>
      <c r="B104" s="5" t="s">
        <v>21</v>
      </c>
      <c r="C104" s="6">
        <v>339</v>
      </c>
      <c r="D104" s="6">
        <v>0</v>
      </c>
      <c r="E104" s="6">
        <v>0</v>
      </c>
      <c r="F104" s="6">
        <v>0</v>
      </c>
      <c r="G104" s="17">
        <v>0</v>
      </c>
    </row>
    <row r="105" spans="1:7" ht="18" x14ac:dyDescent="0.35">
      <c r="A105" s="12" t="s">
        <v>15</v>
      </c>
      <c r="B105" s="5" t="s">
        <v>30</v>
      </c>
      <c r="C105" s="6">
        <v>339</v>
      </c>
      <c r="D105" s="6">
        <v>-1.1000000000000001</v>
      </c>
      <c r="E105" s="6">
        <v>0</v>
      </c>
      <c r="F105" s="6">
        <v>0</v>
      </c>
      <c r="G105" s="17">
        <v>0</v>
      </c>
    </row>
    <row r="106" spans="1:7" ht="18" x14ac:dyDescent="0.35">
      <c r="A106" s="12"/>
      <c r="B106" s="5" t="s">
        <v>14</v>
      </c>
      <c r="C106" s="6">
        <v>339</v>
      </c>
      <c r="D106" s="6">
        <v>0</v>
      </c>
      <c r="E106" s="6">
        <v>1.1000000000000001</v>
      </c>
      <c r="F106" s="6">
        <v>0</v>
      </c>
      <c r="G106" s="17">
        <v>0</v>
      </c>
    </row>
    <row r="107" spans="1:7" ht="18" x14ac:dyDescent="0.35">
      <c r="A107" s="12"/>
      <c r="B107" s="5" t="s">
        <v>16</v>
      </c>
      <c r="C107" s="6">
        <v>326.39999999999998</v>
      </c>
      <c r="D107" s="6">
        <v>-1.1000000000000001</v>
      </c>
      <c r="E107" s="6">
        <v>0</v>
      </c>
      <c r="F107" s="6">
        <v>0</v>
      </c>
      <c r="G107" s="17">
        <v>0</v>
      </c>
    </row>
    <row r="108" spans="1:7" ht="18.75" thickBot="1" x14ac:dyDescent="0.4">
      <c r="A108" s="13"/>
      <c r="B108" s="7" t="s">
        <v>18</v>
      </c>
      <c r="C108" s="8">
        <v>326.39999999999998</v>
      </c>
      <c r="D108" s="8">
        <v>0</v>
      </c>
      <c r="E108" s="8">
        <v>1.1000000000000001</v>
      </c>
      <c r="F108" s="8">
        <v>0</v>
      </c>
      <c r="G108" s="18">
        <v>0</v>
      </c>
    </row>
    <row r="109" spans="1:7" x14ac:dyDescent="0.25">
      <c r="A109" s="11" t="s">
        <v>42</v>
      </c>
      <c r="B109" s="3" t="s">
        <v>12</v>
      </c>
      <c r="C109" s="4">
        <v>123.8</v>
      </c>
      <c r="D109" s="4">
        <v>0</v>
      </c>
      <c r="E109" s="4">
        <v>0</v>
      </c>
      <c r="F109" s="4">
        <v>0</v>
      </c>
      <c r="G109" s="16">
        <v>0</v>
      </c>
    </row>
    <row r="110" spans="1:7" ht="18" x14ac:dyDescent="0.35">
      <c r="A110" s="12" t="s">
        <v>13</v>
      </c>
      <c r="B110" s="5" t="s">
        <v>21</v>
      </c>
      <c r="C110" s="6">
        <v>186.3</v>
      </c>
      <c r="D110" s="6">
        <v>0</v>
      </c>
      <c r="E110" s="6">
        <v>0</v>
      </c>
      <c r="F110" s="6">
        <v>0</v>
      </c>
      <c r="G110" s="17">
        <v>0</v>
      </c>
    </row>
    <row r="111" spans="1:7" ht="18" x14ac:dyDescent="0.35">
      <c r="A111" s="12" t="s">
        <v>15</v>
      </c>
      <c r="B111" s="5" t="s">
        <v>30</v>
      </c>
      <c r="C111" s="6">
        <v>186.3</v>
      </c>
      <c r="D111" s="6">
        <v>0</v>
      </c>
      <c r="E111" s="6">
        <v>0.6</v>
      </c>
      <c r="F111" s="6">
        <v>0</v>
      </c>
      <c r="G111" s="17">
        <v>0</v>
      </c>
    </row>
    <row r="112" spans="1:7" ht="18" x14ac:dyDescent="0.35">
      <c r="A112" s="12"/>
      <c r="B112" s="5" t="s">
        <v>14</v>
      </c>
      <c r="C112" s="6">
        <v>186.3</v>
      </c>
      <c r="D112" s="6">
        <v>0.5</v>
      </c>
      <c r="E112" s="6">
        <v>0</v>
      </c>
      <c r="F112" s="6">
        <v>0</v>
      </c>
      <c r="G112" s="17">
        <v>0</v>
      </c>
    </row>
    <row r="113" spans="1:7" ht="18" x14ac:dyDescent="0.35">
      <c r="A113" s="12"/>
      <c r="B113" s="5" t="s">
        <v>16</v>
      </c>
      <c r="C113" s="6">
        <v>179.2</v>
      </c>
      <c r="D113" s="6">
        <v>1.5</v>
      </c>
      <c r="E113" s="6">
        <v>0.6</v>
      </c>
      <c r="F113" s="6">
        <v>0</v>
      </c>
      <c r="G113" s="17">
        <v>0</v>
      </c>
    </row>
    <row r="114" spans="1:7" ht="18.75" thickBot="1" x14ac:dyDescent="0.4">
      <c r="A114" s="13"/>
      <c r="B114" s="7" t="s">
        <v>17</v>
      </c>
      <c r="C114" s="8">
        <v>178</v>
      </c>
      <c r="D114" s="8">
        <v>3.2</v>
      </c>
      <c r="E114" s="8">
        <v>0.6</v>
      </c>
      <c r="F114" s="8">
        <v>0</v>
      </c>
      <c r="G114" s="18">
        <v>0</v>
      </c>
    </row>
    <row r="115" spans="1:7" x14ac:dyDescent="0.25">
      <c r="A115" s="11" t="s">
        <v>43</v>
      </c>
      <c r="B115" s="3" t="s">
        <v>12</v>
      </c>
      <c r="C115" s="4">
        <v>166</v>
      </c>
      <c r="D115" s="4">
        <v>0</v>
      </c>
      <c r="E115" s="4">
        <v>0</v>
      </c>
      <c r="F115" s="4">
        <v>0</v>
      </c>
      <c r="G115" s="16">
        <v>0</v>
      </c>
    </row>
    <row r="116" spans="1:7" ht="18" x14ac:dyDescent="0.35">
      <c r="A116" s="12" t="s">
        <v>13</v>
      </c>
      <c r="B116" s="5" t="s">
        <v>21</v>
      </c>
      <c r="C116" s="6">
        <v>273</v>
      </c>
      <c r="D116" s="6">
        <v>0</v>
      </c>
      <c r="E116" s="6">
        <v>0</v>
      </c>
      <c r="F116" s="6">
        <v>0</v>
      </c>
      <c r="G116" s="17">
        <v>0</v>
      </c>
    </row>
    <row r="117" spans="1:7" ht="18" x14ac:dyDescent="0.35">
      <c r="A117" s="12" t="s">
        <v>15</v>
      </c>
      <c r="B117" s="5" t="s">
        <v>30</v>
      </c>
      <c r="C117" s="6">
        <v>273</v>
      </c>
      <c r="D117" s="6">
        <v>0</v>
      </c>
      <c r="E117" s="6">
        <v>0.9</v>
      </c>
      <c r="F117" s="6">
        <v>0</v>
      </c>
      <c r="G117" s="17">
        <v>0</v>
      </c>
    </row>
    <row r="118" spans="1:7" ht="18" x14ac:dyDescent="0.35">
      <c r="A118" s="12"/>
      <c r="B118" s="5" t="s">
        <v>14</v>
      </c>
      <c r="C118" s="6">
        <v>273</v>
      </c>
      <c r="D118" s="6">
        <v>0.9</v>
      </c>
      <c r="E118" s="6">
        <v>0</v>
      </c>
      <c r="F118" s="6">
        <v>0</v>
      </c>
      <c r="G118" s="17">
        <v>0</v>
      </c>
    </row>
    <row r="119" spans="1:7" ht="18" x14ac:dyDescent="0.35">
      <c r="A119" s="12"/>
      <c r="B119" s="5" t="s">
        <v>16</v>
      </c>
      <c r="C119" s="6">
        <v>266.7</v>
      </c>
      <c r="D119" s="6">
        <v>1.2</v>
      </c>
      <c r="E119" s="6">
        <v>1</v>
      </c>
      <c r="F119" s="6">
        <v>0</v>
      </c>
      <c r="G119" s="17">
        <v>0</v>
      </c>
    </row>
    <row r="120" spans="1:7" ht="18.75" thickBot="1" x14ac:dyDescent="0.4">
      <c r="A120" s="13"/>
      <c r="B120" s="7" t="s">
        <v>27</v>
      </c>
      <c r="C120" s="8">
        <v>263.3</v>
      </c>
      <c r="D120" s="8">
        <v>4.2</v>
      </c>
      <c r="E120" s="8">
        <v>1</v>
      </c>
      <c r="F120" s="8">
        <v>0</v>
      </c>
      <c r="G120" s="18">
        <v>0</v>
      </c>
    </row>
    <row r="121" spans="1:7" x14ac:dyDescent="0.25">
      <c r="A121" s="11" t="s">
        <v>44</v>
      </c>
      <c r="B121" s="3" t="s">
        <v>12</v>
      </c>
      <c r="C121" s="4">
        <v>243.8</v>
      </c>
      <c r="D121" s="4">
        <v>0</v>
      </c>
      <c r="E121" s="4">
        <v>0</v>
      </c>
      <c r="F121" s="4">
        <v>0</v>
      </c>
      <c r="G121" s="16">
        <v>0</v>
      </c>
    </row>
    <row r="122" spans="1:7" ht="18" x14ac:dyDescent="0.35">
      <c r="A122" s="12" t="s">
        <v>45</v>
      </c>
      <c r="B122" s="5" t="s">
        <v>21</v>
      </c>
      <c r="C122" s="6">
        <v>343.3</v>
      </c>
      <c r="D122" s="6">
        <v>0</v>
      </c>
      <c r="E122" s="6">
        <v>0</v>
      </c>
      <c r="F122" s="6">
        <v>0</v>
      </c>
      <c r="G122" s="17">
        <v>0</v>
      </c>
    </row>
    <row r="123" spans="1:7" ht="18" x14ac:dyDescent="0.35">
      <c r="A123" s="12" t="s">
        <v>15</v>
      </c>
      <c r="B123" s="5" t="s">
        <v>14</v>
      </c>
      <c r="C123" s="6">
        <v>343.3</v>
      </c>
      <c r="D123" s="6">
        <v>1.1000000000000001</v>
      </c>
      <c r="E123" s="6">
        <v>-0.1</v>
      </c>
      <c r="F123" s="6">
        <v>0</v>
      </c>
      <c r="G123" s="17">
        <v>0</v>
      </c>
    </row>
    <row r="124" spans="1:7" ht="18" x14ac:dyDescent="0.35">
      <c r="A124" s="12"/>
      <c r="B124" s="5" t="s">
        <v>22</v>
      </c>
      <c r="C124" s="6">
        <v>328.7</v>
      </c>
      <c r="D124" s="6">
        <v>0</v>
      </c>
      <c r="E124" s="6">
        <v>5.5</v>
      </c>
      <c r="F124" s="6">
        <v>0</v>
      </c>
      <c r="G124" s="17">
        <v>0</v>
      </c>
    </row>
    <row r="125" spans="1:7" ht="18" x14ac:dyDescent="0.35">
      <c r="A125" s="12"/>
      <c r="B125" s="5" t="s">
        <v>18</v>
      </c>
      <c r="C125" s="6">
        <v>333.5</v>
      </c>
      <c r="D125" s="6">
        <v>1.2</v>
      </c>
      <c r="E125" s="6">
        <v>-1.2</v>
      </c>
      <c r="F125" s="6">
        <v>0</v>
      </c>
      <c r="G125" s="17">
        <v>0</v>
      </c>
    </row>
    <row r="126" spans="1:7" ht="18.75" thickBot="1" x14ac:dyDescent="0.4">
      <c r="A126" s="13"/>
      <c r="B126" s="7" t="s">
        <v>19</v>
      </c>
      <c r="C126" s="8">
        <v>328.1</v>
      </c>
      <c r="D126" s="8">
        <v>1.2</v>
      </c>
      <c r="E126" s="8">
        <v>-3.6</v>
      </c>
      <c r="F126" s="8">
        <v>0</v>
      </c>
      <c r="G126" s="18">
        <v>0</v>
      </c>
    </row>
    <row r="127" spans="1:7" x14ac:dyDescent="0.25">
      <c r="A127" s="11" t="s">
        <v>46</v>
      </c>
      <c r="B127" s="3" t="s">
        <v>12</v>
      </c>
      <c r="C127" s="4">
        <v>306.2</v>
      </c>
      <c r="D127" s="4">
        <v>0</v>
      </c>
      <c r="E127" s="4">
        <v>0</v>
      </c>
      <c r="F127" s="4">
        <v>0</v>
      </c>
      <c r="G127" s="16">
        <v>0</v>
      </c>
    </row>
    <row r="128" spans="1:7" ht="18" x14ac:dyDescent="0.35">
      <c r="A128" s="12" t="s">
        <v>45</v>
      </c>
      <c r="B128" s="5" t="s">
        <v>21</v>
      </c>
      <c r="C128" s="6">
        <v>338.8</v>
      </c>
      <c r="D128" s="6">
        <v>0</v>
      </c>
      <c r="E128" s="6">
        <v>0</v>
      </c>
      <c r="F128" s="6">
        <v>0</v>
      </c>
      <c r="G128" s="17">
        <v>0</v>
      </c>
    </row>
    <row r="129" spans="1:7" ht="18" x14ac:dyDescent="0.35">
      <c r="A129" s="12" t="s">
        <v>15</v>
      </c>
      <c r="B129" s="5" t="s">
        <v>30</v>
      </c>
      <c r="C129" s="6">
        <v>338.8</v>
      </c>
      <c r="D129" s="6">
        <v>0</v>
      </c>
      <c r="E129" s="6">
        <v>1.1000000000000001</v>
      </c>
      <c r="F129" s="6">
        <v>0</v>
      </c>
      <c r="G129" s="17">
        <v>0</v>
      </c>
    </row>
    <row r="130" spans="1:7" ht="18" x14ac:dyDescent="0.35">
      <c r="A130" s="12"/>
      <c r="B130" s="5" t="s">
        <v>14</v>
      </c>
      <c r="C130" s="6">
        <v>338.8</v>
      </c>
      <c r="D130" s="6">
        <v>1.1000000000000001</v>
      </c>
      <c r="E130" s="6">
        <v>0</v>
      </c>
      <c r="F130" s="6">
        <v>0</v>
      </c>
      <c r="G130" s="17">
        <v>0</v>
      </c>
    </row>
    <row r="131" spans="1:7" ht="18" x14ac:dyDescent="0.35">
      <c r="A131" s="12"/>
      <c r="B131" s="5" t="s">
        <v>16</v>
      </c>
      <c r="C131" s="6">
        <v>324.60000000000002</v>
      </c>
      <c r="D131" s="6">
        <v>0</v>
      </c>
      <c r="E131" s="6">
        <v>1.1000000000000001</v>
      </c>
      <c r="F131" s="6">
        <v>0</v>
      </c>
      <c r="G131" s="17">
        <v>0</v>
      </c>
    </row>
    <row r="132" spans="1:7" ht="18.75" thickBot="1" x14ac:dyDescent="0.4">
      <c r="A132" s="13"/>
      <c r="B132" s="7" t="s">
        <v>18</v>
      </c>
      <c r="C132" s="8">
        <v>326.10000000000002</v>
      </c>
      <c r="D132" s="8">
        <v>1.1000000000000001</v>
      </c>
      <c r="E132" s="8">
        <v>0</v>
      </c>
      <c r="F132" s="8">
        <v>0</v>
      </c>
      <c r="G132" s="18">
        <v>0</v>
      </c>
    </row>
    <row r="133" spans="1:7" x14ac:dyDescent="0.25">
      <c r="A133" s="11" t="s">
        <v>47</v>
      </c>
      <c r="B133" s="3" t="s">
        <v>12</v>
      </c>
      <c r="C133" s="4">
        <v>305.7</v>
      </c>
      <c r="D133" s="4">
        <v>0</v>
      </c>
      <c r="E133" s="4">
        <v>0</v>
      </c>
      <c r="F133" s="4">
        <v>0</v>
      </c>
      <c r="G133" s="16">
        <v>0</v>
      </c>
    </row>
    <row r="134" spans="1:7" ht="18" x14ac:dyDescent="0.35">
      <c r="A134" s="12" t="s">
        <v>45</v>
      </c>
      <c r="B134" s="5" t="s">
        <v>21</v>
      </c>
      <c r="C134" s="6">
        <v>338.3</v>
      </c>
      <c r="D134" s="6">
        <v>0</v>
      </c>
      <c r="E134" s="6">
        <v>0</v>
      </c>
      <c r="F134" s="6">
        <v>0</v>
      </c>
      <c r="G134" s="17">
        <v>0</v>
      </c>
    </row>
    <row r="135" spans="1:7" ht="18" x14ac:dyDescent="0.35">
      <c r="A135" s="12" t="s">
        <v>15</v>
      </c>
      <c r="B135" s="5" t="s">
        <v>30</v>
      </c>
      <c r="C135" s="6">
        <v>338.3</v>
      </c>
      <c r="D135" s="6">
        <v>0</v>
      </c>
      <c r="E135" s="6">
        <v>1.1000000000000001</v>
      </c>
      <c r="F135" s="6">
        <v>0</v>
      </c>
      <c r="G135" s="17">
        <v>0</v>
      </c>
    </row>
    <row r="136" spans="1:7" ht="18" x14ac:dyDescent="0.35">
      <c r="A136" s="12"/>
      <c r="B136" s="5" t="s">
        <v>14</v>
      </c>
      <c r="C136" s="6">
        <v>338.3</v>
      </c>
      <c r="D136" s="6">
        <v>1.1000000000000001</v>
      </c>
      <c r="E136" s="6">
        <v>0</v>
      </c>
      <c r="F136" s="6">
        <v>0</v>
      </c>
      <c r="G136" s="17">
        <v>0</v>
      </c>
    </row>
    <row r="137" spans="1:7" ht="18" x14ac:dyDescent="0.35">
      <c r="A137" s="12"/>
      <c r="B137" s="5" t="s">
        <v>16</v>
      </c>
      <c r="C137" s="6">
        <v>325.60000000000002</v>
      </c>
      <c r="D137" s="6">
        <v>0</v>
      </c>
      <c r="E137" s="6">
        <v>1.1000000000000001</v>
      </c>
      <c r="F137" s="6">
        <v>0</v>
      </c>
      <c r="G137" s="17">
        <v>0</v>
      </c>
    </row>
    <row r="138" spans="1:7" ht="18.75" thickBot="1" x14ac:dyDescent="0.4">
      <c r="A138" s="13"/>
      <c r="B138" s="7" t="s">
        <v>18</v>
      </c>
      <c r="C138" s="8">
        <v>325.60000000000002</v>
      </c>
      <c r="D138" s="8">
        <v>1.1000000000000001</v>
      </c>
      <c r="E138" s="8">
        <v>0</v>
      </c>
      <c r="F138" s="8">
        <v>0</v>
      </c>
      <c r="G138" s="18">
        <v>0</v>
      </c>
    </row>
    <row r="139" spans="1:7" x14ac:dyDescent="0.25">
      <c r="A139" s="11" t="s">
        <v>48</v>
      </c>
      <c r="B139" s="3" t="s">
        <v>12</v>
      </c>
      <c r="C139" s="4">
        <v>243.8</v>
      </c>
      <c r="D139" s="4">
        <v>0</v>
      </c>
      <c r="E139" s="4">
        <v>0</v>
      </c>
      <c r="F139" s="4">
        <v>0</v>
      </c>
      <c r="G139" s="16">
        <v>0</v>
      </c>
    </row>
    <row r="140" spans="1:7" ht="18" x14ac:dyDescent="0.35">
      <c r="A140" s="12" t="s">
        <v>45</v>
      </c>
      <c r="B140" s="5" t="s">
        <v>21</v>
      </c>
      <c r="C140" s="6">
        <v>343.3</v>
      </c>
      <c r="D140" s="6">
        <v>0</v>
      </c>
      <c r="E140" s="6">
        <v>0</v>
      </c>
      <c r="F140" s="6">
        <v>0</v>
      </c>
      <c r="G140" s="17">
        <v>0</v>
      </c>
    </row>
    <row r="141" spans="1:7" ht="18" x14ac:dyDescent="0.35">
      <c r="A141" s="12" t="s">
        <v>15</v>
      </c>
      <c r="B141" s="5" t="s">
        <v>14</v>
      </c>
      <c r="C141" s="6">
        <v>343.3</v>
      </c>
      <c r="D141" s="6">
        <v>1.1000000000000001</v>
      </c>
      <c r="E141" s="6">
        <v>0</v>
      </c>
      <c r="F141" s="6">
        <v>0</v>
      </c>
      <c r="G141" s="17">
        <v>0</v>
      </c>
    </row>
    <row r="142" spans="1:7" ht="18" x14ac:dyDescent="0.35">
      <c r="A142" s="12"/>
      <c r="B142" s="5" t="s">
        <v>27</v>
      </c>
      <c r="C142" s="6">
        <v>328.2</v>
      </c>
      <c r="D142" s="6">
        <v>0</v>
      </c>
      <c r="E142" s="6">
        <v>3.6</v>
      </c>
      <c r="F142" s="6">
        <v>0</v>
      </c>
      <c r="G142" s="17">
        <v>0</v>
      </c>
    </row>
    <row r="143" spans="1:7" ht="18" x14ac:dyDescent="0.35">
      <c r="A143" s="12"/>
      <c r="B143" s="5" t="s">
        <v>32</v>
      </c>
      <c r="C143" s="6">
        <v>337.8</v>
      </c>
      <c r="D143" s="6">
        <v>1.1000000000000001</v>
      </c>
      <c r="E143" s="6">
        <v>1</v>
      </c>
      <c r="F143" s="6">
        <v>0</v>
      </c>
      <c r="G143" s="17">
        <v>0</v>
      </c>
    </row>
    <row r="144" spans="1:7" ht="18.75" thickBot="1" x14ac:dyDescent="0.4">
      <c r="A144" s="13"/>
      <c r="B144" s="7" t="s">
        <v>18</v>
      </c>
      <c r="C144" s="8">
        <v>333.5</v>
      </c>
      <c r="D144" s="8">
        <v>1.1000000000000001</v>
      </c>
      <c r="E144" s="8">
        <v>1</v>
      </c>
      <c r="F144" s="8">
        <v>0</v>
      </c>
      <c r="G144" s="18">
        <v>0</v>
      </c>
    </row>
    <row r="145" spans="1:7" x14ac:dyDescent="0.25">
      <c r="A145" s="11" t="s">
        <v>49</v>
      </c>
      <c r="B145" s="3" t="s">
        <v>12</v>
      </c>
      <c r="C145" s="4">
        <v>243.8</v>
      </c>
      <c r="D145" s="4">
        <v>0</v>
      </c>
      <c r="E145" s="4">
        <v>0</v>
      </c>
      <c r="F145" s="4">
        <v>0</v>
      </c>
      <c r="G145" s="16">
        <v>0</v>
      </c>
    </row>
    <row r="146" spans="1:7" ht="18" x14ac:dyDescent="0.35">
      <c r="A146" s="12" t="s">
        <v>45</v>
      </c>
      <c r="B146" s="5" t="s">
        <v>21</v>
      </c>
      <c r="C146" s="6">
        <v>343.3</v>
      </c>
      <c r="D146" s="6">
        <v>0</v>
      </c>
      <c r="E146" s="6">
        <v>0</v>
      </c>
      <c r="F146" s="6">
        <v>0</v>
      </c>
      <c r="G146" s="17">
        <v>0</v>
      </c>
    </row>
    <row r="147" spans="1:7" ht="18" x14ac:dyDescent="0.35">
      <c r="A147" s="12" t="s">
        <v>15</v>
      </c>
      <c r="B147" s="5" t="s">
        <v>14</v>
      </c>
      <c r="C147" s="6">
        <v>343.3</v>
      </c>
      <c r="D147" s="6">
        <v>1.1000000000000001</v>
      </c>
      <c r="E147" s="6">
        <v>0</v>
      </c>
      <c r="F147" s="6">
        <v>0</v>
      </c>
      <c r="G147" s="17">
        <v>0</v>
      </c>
    </row>
    <row r="148" spans="1:7" ht="18" x14ac:dyDescent="0.35">
      <c r="A148" s="12"/>
      <c r="B148" s="5" t="s">
        <v>22</v>
      </c>
      <c r="C148" s="6">
        <v>328.9</v>
      </c>
      <c r="D148" s="6">
        <v>0</v>
      </c>
      <c r="E148" s="6">
        <v>6</v>
      </c>
      <c r="F148" s="6">
        <v>0</v>
      </c>
      <c r="G148" s="17">
        <v>0</v>
      </c>
    </row>
    <row r="149" spans="1:7" ht="18" x14ac:dyDescent="0.35">
      <c r="A149" s="12"/>
      <c r="B149" s="5" t="s">
        <v>18</v>
      </c>
      <c r="C149" s="6">
        <v>333.5</v>
      </c>
      <c r="D149" s="6">
        <v>1.2</v>
      </c>
      <c r="E149" s="6">
        <v>-1</v>
      </c>
      <c r="F149" s="6">
        <v>0</v>
      </c>
      <c r="G149" s="17">
        <v>0</v>
      </c>
    </row>
    <row r="150" spans="1:7" ht="18.75" thickBot="1" x14ac:dyDescent="0.4">
      <c r="A150" s="13"/>
      <c r="B150" s="7" t="s">
        <v>19</v>
      </c>
      <c r="C150" s="8">
        <v>328.1</v>
      </c>
      <c r="D150" s="8">
        <v>1.2</v>
      </c>
      <c r="E150" s="8">
        <v>-3.4</v>
      </c>
      <c r="F150" s="8">
        <v>0</v>
      </c>
      <c r="G150" s="18">
        <v>0</v>
      </c>
    </row>
    <row r="151" spans="1:7" x14ac:dyDescent="0.25">
      <c r="A151" s="11" t="s">
        <v>50</v>
      </c>
      <c r="B151" s="3" t="s">
        <v>12</v>
      </c>
      <c r="C151" s="4">
        <v>306.2</v>
      </c>
      <c r="D151" s="4">
        <v>0</v>
      </c>
      <c r="E151" s="4">
        <v>0</v>
      </c>
      <c r="F151" s="4">
        <v>0</v>
      </c>
      <c r="G151" s="16">
        <v>0</v>
      </c>
    </row>
    <row r="152" spans="1:7" ht="18" x14ac:dyDescent="0.35">
      <c r="A152" s="12" t="s">
        <v>45</v>
      </c>
      <c r="B152" s="5" t="s">
        <v>21</v>
      </c>
      <c r="C152" s="6">
        <v>338.8</v>
      </c>
      <c r="D152" s="6">
        <v>0</v>
      </c>
      <c r="E152" s="6">
        <v>0</v>
      </c>
      <c r="F152" s="6">
        <v>0</v>
      </c>
      <c r="G152" s="17">
        <v>0</v>
      </c>
    </row>
    <row r="153" spans="1:7" ht="18" x14ac:dyDescent="0.35">
      <c r="A153" s="12" t="s">
        <v>15</v>
      </c>
      <c r="B153" s="5" t="s">
        <v>30</v>
      </c>
      <c r="C153" s="6">
        <v>338.8</v>
      </c>
      <c r="D153" s="6">
        <v>0</v>
      </c>
      <c r="E153" s="6">
        <v>1.1000000000000001</v>
      </c>
      <c r="F153" s="6">
        <v>0</v>
      </c>
      <c r="G153" s="17">
        <v>0</v>
      </c>
    </row>
    <row r="154" spans="1:7" ht="18" x14ac:dyDescent="0.35">
      <c r="A154" s="12"/>
      <c r="B154" s="5" t="s">
        <v>14</v>
      </c>
      <c r="C154" s="6">
        <v>338.8</v>
      </c>
      <c r="D154" s="6">
        <v>1.1000000000000001</v>
      </c>
      <c r="E154" s="6">
        <v>0</v>
      </c>
      <c r="F154" s="6">
        <v>0</v>
      </c>
      <c r="G154" s="17">
        <v>0</v>
      </c>
    </row>
    <row r="155" spans="1:7" ht="18" x14ac:dyDescent="0.35">
      <c r="A155" s="12"/>
      <c r="B155" s="5" t="s">
        <v>16</v>
      </c>
      <c r="C155" s="6">
        <v>324.60000000000002</v>
      </c>
      <c r="D155" s="6">
        <v>0</v>
      </c>
      <c r="E155" s="6">
        <v>1.1000000000000001</v>
      </c>
      <c r="F155" s="6">
        <v>0</v>
      </c>
      <c r="G155" s="17">
        <v>0</v>
      </c>
    </row>
    <row r="156" spans="1:7" ht="18.75" thickBot="1" x14ac:dyDescent="0.4">
      <c r="A156" s="13"/>
      <c r="B156" s="7" t="s">
        <v>18</v>
      </c>
      <c r="C156" s="8">
        <v>326.10000000000002</v>
      </c>
      <c r="D156" s="8">
        <v>1.1000000000000001</v>
      </c>
      <c r="E156" s="8">
        <v>0</v>
      </c>
      <c r="F156" s="8">
        <v>0</v>
      </c>
      <c r="G156" s="18">
        <v>0</v>
      </c>
    </row>
    <row r="157" spans="1:7" x14ac:dyDescent="0.25">
      <c r="A157" s="11" t="s">
        <v>51</v>
      </c>
      <c r="B157" s="3" t="s">
        <v>12</v>
      </c>
      <c r="C157" s="4">
        <v>305.7</v>
      </c>
      <c r="D157" s="4">
        <v>0</v>
      </c>
      <c r="E157" s="4">
        <v>0</v>
      </c>
      <c r="F157" s="4">
        <v>0</v>
      </c>
      <c r="G157" s="16">
        <v>0</v>
      </c>
    </row>
    <row r="158" spans="1:7" ht="18" x14ac:dyDescent="0.35">
      <c r="A158" s="12" t="s">
        <v>45</v>
      </c>
      <c r="B158" s="5" t="s">
        <v>21</v>
      </c>
      <c r="C158" s="6">
        <v>338.3</v>
      </c>
      <c r="D158" s="6">
        <v>0</v>
      </c>
      <c r="E158" s="6">
        <v>0</v>
      </c>
      <c r="F158" s="6">
        <v>0</v>
      </c>
      <c r="G158" s="17">
        <v>0</v>
      </c>
    </row>
    <row r="159" spans="1:7" ht="18" x14ac:dyDescent="0.35">
      <c r="A159" s="12" t="s">
        <v>15</v>
      </c>
      <c r="B159" s="5" t="s">
        <v>30</v>
      </c>
      <c r="C159" s="6">
        <v>338.3</v>
      </c>
      <c r="D159" s="6">
        <v>0</v>
      </c>
      <c r="E159" s="6">
        <v>1.1000000000000001</v>
      </c>
      <c r="F159" s="6">
        <v>0</v>
      </c>
      <c r="G159" s="17">
        <v>0</v>
      </c>
    </row>
    <row r="160" spans="1:7" ht="18" x14ac:dyDescent="0.35">
      <c r="A160" s="12"/>
      <c r="B160" s="5" t="s">
        <v>14</v>
      </c>
      <c r="C160" s="6">
        <v>338.3</v>
      </c>
      <c r="D160" s="6">
        <v>1.1000000000000001</v>
      </c>
      <c r="E160" s="6">
        <v>0</v>
      </c>
      <c r="F160" s="6">
        <v>0</v>
      </c>
      <c r="G160" s="17">
        <v>0</v>
      </c>
    </row>
    <row r="161" spans="1:7" ht="18" x14ac:dyDescent="0.35">
      <c r="A161" s="12"/>
      <c r="B161" s="5" t="s">
        <v>16</v>
      </c>
      <c r="C161" s="6">
        <v>325.60000000000002</v>
      </c>
      <c r="D161" s="6">
        <v>0</v>
      </c>
      <c r="E161" s="6">
        <v>1.1000000000000001</v>
      </c>
      <c r="F161" s="6">
        <v>0</v>
      </c>
      <c r="G161" s="17">
        <v>0</v>
      </c>
    </row>
    <row r="162" spans="1:7" ht="18.75" thickBot="1" x14ac:dyDescent="0.4">
      <c r="A162" s="13"/>
      <c r="B162" s="7" t="s">
        <v>18</v>
      </c>
      <c r="C162" s="8">
        <v>325.60000000000002</v>
      </c>
      <c r="D162" s="8">
        <v>1.1000000000000001</v>
      </c>
      <c r="E162" s="8">
        <v>0</v>
      </c>
      <c r="F162" s="8">
        <v>0</v>
      </c>
      <c r="G162" s="18">
        <v>0</v>
      </c>
    </row>
    <row r="163" spans="1:7" x14ac:dyDescent="0.25">
      <c r="A163" s="11" t="s">
        <v>52</v>
      </c>
      <c r="B163" s="3" t="s">
        <v>12</v>
      </c>
      <c r="C163" s="4">
        <v>243.8</v>
      </c>
      <c r="D163" s="4">
        <v>0</v>
      </c>
      <c r="E163" s="4">
        <v>0</v>
      </c>
      <c r="F163" s="4">
        <v>0</v>
      </c>
      <c r="G163" s="16">
        <v>0</v>
      </c>
    </row>
    <row r="164" spans="1:7" ht="18" x14ac:dyDescent="0.35">
      <c r="A164" s="12" t="s">
        <v>45</v>
      </c>
      <c r="B164" s="5" t="s">
        <v>21</v>
      </c>
      <c r="C164" s="6">
        <v>343.3</v>
      </c>
      <c r="D164" s="6">
        <v>0</v>
      </c>
      <c r="E164" s="6">
        <v>0</v>
      </c>
      <c r="F164" s="6">
        <v>0</v>
      </c>
      <c r="G164" s="17">
        <v>0</v>
      </c>
    </row>
    <row r="165" spans="1:7" ht="18" x14ac:dyDescent="0.35">
      <c r="A165" s="12" t="s">
        <v>15</v>
      </c>
      <c r="B165" s="5" t="s">
        <v>14</v>
      </c>
      <c r="C165" s="6">
        <v>343.3</v>
      </c>
      <c r="D165" s="6">
        <v>1.1000000000000001</v>
      </c>
      <c r="E165" s="6">
        <v>0</v>
      </c>
      <c r="F165" s="6">
        <v>0</v>
      </c>
      <c r="G165" s="17">
        <v>0</v>
      </c>
    </row>
    <row r="166" spans="1:7" ht="18" x14ac:dyDescent="0.35">
      <c r="A166" s="12"/>
      <c r="B166" s="5" t="s">
        <v>27</v>
      </c>
      <c r="C166" s="6">
        <v>328.2</v>
      </c>
      <c r="D166" s="6">
        <v>0</v>
      </c>
      <c r="E166" s="6">
        <v>3.6</v>
      </c>
      <c r="F166" s="6">
        <v>0</v>
      </c>
      <c r="G166" s="17">
        <v>0</v>
      </c>
    </row>
    <row r="167" spans="1:7" ht="18" x14ac:dyDescent="0.35">
      <c r="A167" s="12"/>
      <c r="B167" s="5" t="s">
        <v>32</v>
      </c>
      <c r="C167" s="6">
        <v>337.8</v>
      </c>
      <c r="D167" s="6">
        <v>1.1000000000000001</v>
      </c>
      <c r="E167" s="6">
        <v>1</v>
      </c>
      <c r="F167" s="6">
        <v>0</v>
      </c>
      <c r="G167" s="17">
        <v>0</v>
      </c>
    </row>
    <row r="168" spans="1:7" ht="18.75" thickBot="1" x14ac:dyDescent="0.4">
      <c r="A168" s="13"/>
      <c r="B168" s="7" t="s">
        <v>18</v>
      </c>
      <c r="C168" s="8">
        <v>333.5</v>
      </c>
      <c r="D168" s="8">
        <v>1.1000000000000001</v>
      </c>
      <c r="E168" s="8">
        <v>1</v>
      </c>
      <c r="F168" s="8">
        <v>0</v>
      </c>
      <c r="G168" s="18">
        <v>0</v>
      </c>
    </row>
    <row r="169" spans="1:7" x14ac:dyDescent="0.25">
      <c r="A169" s="11" t="s">
        <v>53</v>
      </c>
      <c r="B169" s="3" t="s">
        <v>12</v>
      </c>
      <c r="C169" s="4">
        <v>243.8</v>
      </c>
      <c r="D169" s="4">
        <v>0</v>
      </c>
      <c r="E169" s="4">
        <v>0</v>
      </c>
      <c r="F169" s="4">
        <v>0</v>
      </c>
      <c r="G169" s="16">
        <v>0</v>
      </c>
    </row>
    <row r="170" spans="1:7" ht="18" x14ac:dyDescent="0.35">
      <c r="A170" s="12" t="s">
        <v>45</v>
      </c>
      <c r="B170" s="5" t="s">
        <v>21</v>
      </c>
      <c r="C170" s="6">
        <v>343.3</v>
      </c>
      <c r="D170" s="6">
        <v>0</v>
      </c>
      <c r="E170" s="6">
        <v>0</v>
      </c>
      <c r="F170" s="6">
        <v>0</v>
      </c>
      <c r="G170" s="17">
        <v>0</v>
      </c>
    </row>
    <row r="171" spans="1:7" ht="18" x14ac:dyDescent="0.35">
      <c r="A171" s="12" t="s">
        <v>15</v>
      </c>
      <c r="B171" s="5" t="s">
        <v>14</v>
      </c>
      <c r="C171" s="6">
        <v>343.3</v>
      </c>
      <c r="D171" s="6">
        <v>1.1000000000000001</v>
      </c>
      <c r="E171" s="6">
        <v>0</v>
      </c>
      <c r="F171" s="6">
        <v>0</v>
      </c>
      <c r="G171" s="17">
        <v>0</v>
      </c>
    </row>
    <row r="172" spans="1:7" ht="18" x14ac:dyDescent="0.35">
      <c r="A172" s="12"/>
      <c r="B172" s="5" t="s">
        <v>22</v>
      </c>
      <c r="C172" s="6">
        <v>328.9</v>
      </c>
      <c r="D172" s="6">
        <v>0</v>
      </c>
      <c r="E172" s="6">
        <v>6</v>
      </c>
      <c r="F172" s="6">
        <v>0</v>
      </c>
      <c r="G172" s="17">
        <v>0</v>
      </c>
    </row>
    <row r="173" spans="1:7" ht="18" x14ac:dyDescent="0.35">
      <c r="A173" s="12"/>
      <c r="B173" s="5" t="s">
        <v>18</v>
      </c>
      <c r="C173" s="6">
        <v>333.5</v>
      </c>
      <c r="D173" s="6">
        <v>1.2</v>
      </c>
      <c r="E173" s="6">
        <v>-1</v>
      </c>
      <c r="F173" s="6">
        <v>0</v>
      </c>
      <c r="G173" s="17">
        <v>0</v>
      </c>
    </row>
    <row r="174" spans="1:7" ht="18.75" thickBot="1" x14ac:dyDescent="0.4">
      <c r="A174" s="13"/>
      <c r="B174" s="7" t="s">
        <v>23</v>
      </c>
      <c r="C174" s="8">
        <v>332.5</v>
      </c>
      <c r="D174" s="8">
        <v>1.2</v>
      </c>
      <c r="E174" s="8">
        <v>-3.4</v>
      </c>
      <c r="F174" s="8">
        <v>0</v>
      </c>
      <c r="G174" s="18">
        <v>0</v>
      </c>
    </row>
    <row r="175" spans="1:7" x14ac:dyDescent="0.25">
      <c r="A175" s="11" t="s">
        <v>54</v>
      </c>
      <c r="B175" s="3" t="s">
        <v>12</v>
      </c>
      <c r="C175" s="4">
        <v>306.2</v>
      </c>
      <c r="D175" s="4">
        <v>0</v>
      </c>
      <c r="E175" s="4">
        <v>0</v>
      </c>
      <c r="F175" s="4">
        <v>0</v>
      </c>
      <c r="G175" s="16">
        <v>0</v>
      </c>
    </row>
    <row r="176" spans="1:7" ht="18" x14ac:dyDescent="0.35">
      <c r="A176" s="12" t="s">
        <v>45</v>
      </c>
      <c r="B176" s="5" t="s">
        <v>21</v>
      </c>
      <c r="C176" s="6">
        <v>338.8</v>
      </c>
      <c r="D176" s="6">
        <v>0</v>
      </c>
      <c r="E176" s="6">
        <v>0</v>
      </c>
      <c r="F176" s="6">
        <v>0</v>
      </c>
      <c r="G176" s="17">
        <v>0</v>
      </c>
    </row>
    <row r="177" spans="1:7" ht="18" x14ac:dyDescent="0.35">
      <c r="A177" s="12" t="s">
        <v>15</v>
      </c>
      <c r="B177" s="5" t="s">
        <v>30</v>
      </c>
      <c r="C177" s="6">
        <v>338.8</v>
      </c>
      <c r="D177" s="6">
        <v>0</v>
      </c>
      <c r="E177" s="6">
        <v>1.1000000000000001</v>
      </c>
      <c r="F177" s="6">
        <v>0</v>
      </c>
      <c r="G177" s="17">
        <v>0</v>
      </c>
    </row>
    <row r="178" spans="1:7" ht="18" x14ac:dyDescent="0.35">
      <c r="A178" s="12"/>
      <c r="B178" s="5" t="s">
        <v>14</v>
      </c>
      <c r="C178" s="6">
        <v>338.8</v>
      </c>
      <c r="D178" s="6">
        <v>1.1000000000000001</v>
      </c>
      <c r="E178" s="6">
        <v>0</v>
      </c>
      <c r="F178" s="6">
        <v>0</v>
      </c>
      <c r="G178" s="17">
        <v>0</v>
      </c>
    </row>
    <row r="179" spans="1:7" ht="18" x14ac:dyDescent="0.35">
      <c r="A179" s="12"/>
      <c r="B179" s="5" t="s">
        <v>16</v>
      </c>
      <c r="C179" s="6">
        <v>324.60000000000002</v>
      </c>
      <c r="D179" s="6">
        <v>0</v>
      </c>
      <c r="E179" s="6">
        <v>1.1000000000000001</v>
      </c>
      <c r="F179" s="6">
        <v>0</v>
      </c>
      <c r="G179" s="17">
        <v>0</v>
      </c>
    </row>
    <row r="180" spans="1:7" ht="18.75" thickBot="1" x14ac:dyDescent="0.4">
      <c r="A180" s="13"/>
      <c r="B180" s="7" t="s">
        <v>18</v>
      </c>
      <c r="C180" s="8">
        <v>326.10000000000002</v>
      </c>
      <c r="D180" s="8">
        <v>1.1000000000000001</v>
      </c>
      <c r="E180" s="8">
        <v>0</v>
      </c>
      <c r="F180" s="8">
        <v>0</v>
      </c>
      <c r="G180" s="18">
        <v>0</v>
      </c>
    </row>
    <row r="181" spans="1:7" x14ac:dyDescent="0.25">
      <c r="A181" s="11" t="s">
        <v>55</v>
      </c>
      <c r="B181" s="3" t="s">
        <v>12</v>
      </c>
      <c r="C181" s="4">
        <v>305.7</v>
      </c>
      <c r="D181" s="4">
        <v>0</v>
      </c>
      <c r="E181" s="4">
        <v>0</v>
      </c>
      <c r="F181" s="4">
        <v>0</v>
      </c>
      <c r="G181" s="16">
        <v>0</v>
      </c>
    </row>
    <row r="182" spans="1:7" ht="18" x14ac:dyDescent="0.35">
      <c r="A182" s="12" t="s">
        <v>45</v>
      </c>
      <c r="B182" s="5" t="s">
        <v>21</v>
      </c>
      <c r="C182" s="6">
        <v>338.3</v>
      </c>
      <c r="D182" s="6">
        <v>0</v>
      </c>
      <c r="E182" s="6">
        <v>0</v>
      </c>
      <c r="F182" s="6">
        <v>0</v>
      </c>
      <c r="G182" s="17">
        <v>0</v>
      </c>
    </row>
    <row r="183" spans="1:7" ht="18" x14ac:dyDescent="0.35">
      <c r="A183" s="12" t="s">
        <v>15</v>
      </c>
      <c r="B183" s="5" t="s">
        <v>30</v>
      </c>
      <c r="C183" s="6">
        <v>338.3</v>
      </c>
      <c r="D183" s="6">
        <v>0</v>
      </c>
      <c r="E183" s="6">
        <v>1.1000000000000001</v>
      </c>
      <c r="F183" s="6">
        <v>0</v>
      </c>
      <c r="G183" s="17">
        <v>0</v>
      </c>
    </row>
    <row r="184" spans="1:7" ht="18" x14ac:dyDescent="0.35">
      <c r="A184" s="12"/>
      <c r="B184" s="5" t="s">
        <v>14</v>
      </c>
      <c r="C184" s="6">
        <v>338.3</v>
      </c>
      <c r="D184" s="6">
        <v>1.1000000000000001</v>
      </c>
      <c r="E184" s="6">
        <v>0</v>
      </c>
      <c r="F184" s="6">
        <v>0</v>
      </c>
      <c r="G184" s="17">
        <v>0</v>
      </c>
    </row>
    <row r="185" spans="1:7" ht="18" x14ac:dyDescent="0.35">
      <c r="A185" s="12"/>
      <c r="B185" s="5" t="s">
        <v>16</v>
      </c>
      <c r="C185" s="6">
        <v>325.60000000000002</v>
      </c>
      <c r="D185" s="6">
        <v>0</v>
      </c>
      <c r="E185" s="6">
        <v>1.1000000000000001</v>
      </c>
      <c r="F185" s="6">
        <v>0</v>
      </c>
      <c r="G185" s="17">
        <v>0</v>
      </c>
    </row>
    <row r="186" spans="1:7" ht="18.75" thickBot="1" x14ac:dyDescent="0.4">
      <c r="A186" s="13"/>
      <c r="B186" s="7" t="s">
        <v>18</v>
      </c>
      <c r="C186" s="8">
        <v>325.60000000000002</v>
      </c>
      <c r="D186" s="8">
        <v>1.1000000000000001</v>
      </c>
      <c r="E186" s="8">
        <v>0</v>
      </c>
      <c r="F186" s="8">
        <v>0</v>
      </c>
      <c r="G186" s="18">
        <v>0</v>
      </c>
    </row>
    <row r="187" spans="1:7" x14ac:dyDescent="0.25">
      <c r="A187" s="11" t="s">
        <v>56</v>
      </c>
      <c r="B187" s="3" t="s">
        <v>12</v>
      </c>
      <c r="C187" s="4">
        <v>243.8</v>
      </c>
      <c r="D187" s="4">
        <v>0</v>
      </c>
      <c r="E187" s="4">
        <v>0</v>
      </c>
      <c r="F187" s="4">
        <v>0</v>
      </c>
      <c r="G187" s="16">
        <v>0</v>
      </c>
    </row>
    <row r="188" spans="1:7" ht="18" x14ac:dyDescent="0.35">
      <c r="A188" s="12" t="s">
        <v>45</v>
      </c>
      <c r="B188" s="5" t="s">
        <v>21</v>
      </c>
      <c r="C188" s="6">
        <v>343.3</v>
      </c>
      <c r="D188" s="6">
        <v>0</v>
      </c>
      <c r="E188" s="6">
        <v>0</v>
      </c>
      <c r="F188" s="6">
        <v>0</v>
      </c>
      <c r="G188" s="17">
        <v>0</v>
      </c>
    </row>
    <row r="189" spans="1:7" ht="18" x14ac:dyDescent="0.35">
      <c r="A189" s="12" t="s">
        <v>15</v>
      </c>
      <c r="B189" s="5" t="s">
        <v>14</v>
      </c>
      <c r="C189" s="6">
        <v>343.3</v>
      </c>
      <c r="D189" s="6">
        <v>1.1000000000000001</v>
      </c>
      <c r="E189" s="6">
        <v>0</v>
      </c>
      <c r="F189" s="6">
        <v>0</v>
      </c>
      <c r="G189" s="17">
        <v>0</v>
      </c>
    </row>
    <row r="190" spans="1:7" ht="18" x14ac:dyDescent="0.35">
      <c r="A190" s="12"/>
      <c r="B190" s="5" t="s">
        <v>17</v>
      </c>
      <c r="C190" s="6">
        <v>332.5</v>
      </c>
      <c r="D190" s="6">
        <v>0</v>
      </c>
      <c r="E190" s="6">
        <v>3.6</v>
      </c>
      <c r="F190" s="6">
        <v>0</v>
      </c>
      <c r="G190" s="17">
        <v>0</v>
      </c>
    </row>
    <row r="191" spans="1:7" ht="18.75" thickBot="1" x14ac:dyDescent="0.4">
      <c r="A191" s="13"/>
      <c r="B191" s="7" t="s">
        <v>18</v>
      </c>
      <c r="C191" s="8">
        <v>333.5</v>
      </c>
      <c r="D191" s="8">
        <v>1.1000000000000001</v>
      </c>
      <c r="E191" s="8">
        <v>1</v>
      </c>
      <c r="F191" s="8">
        <v>0</v>
      </c>
      <c r="G191" s="18">
        <v>0</v>
      </c>
    </row>
    <row r="192" spans="1:7" ht="15.75" thickBot="1" x14ac:dyDescent="0.3"/>
    <row r="193" spans="1:7" x14ac:dyDescent="0.25">
      <c r="A193" s="11" t="s">
        <v>57</v>
      </c>
      <c r="B193" s="3" t="s">
        <v>12</v>
      </c>
      <c r="C193" s="4">
        <v>243.8</v>
      </c>
      <c r="D193" s="4">
        <v>0.2</v>
      </c>
      <c r="E193" s="4">
        <v>0</v>
      </c>
      <c r="F193" s="4">
        <v>0</v>
      </c>
      <c r="G193" s="16">
        <v>0</v>
      </c>
    </row>
    <row r="194" spans="1:7" ht="18" x14ac:dyDescent="0.35">
      <c r="A194" s="12" t="s">
        <v>45</v>
      </c>
      <c r="B194" s="5" t="s">
        <v>21</v>
      </c>
      <c r="C194" s="6">
        <v>343.3</v>
      </c>
      <c r="D194" s="6">
        <v>0.2</v>
      </c>
      <c r="E194" s="6">
        <v>0</v>
      </c>
      <c r="F194" s="6">
        <v>0</v>
      </c>
      <c r="G194" s="17">
        <v>0</v>
      </c>
    </row>
    <row r="195" spans="1:7" ht="18" x14ac:dyDescent="0.35">
      <c r="A195" s="12" t="s">
        <v>15</v>
      </c>
      <c r="B195" s="5" t="s">
        <v>22</v>
      </c>
      <c r="C195" s="6">
        <v>328.7</v>
      </c>
      <c r="D195" s="6">
        <v>0.2</v>
      </c>
      <c r="E195" s="6">
        <v>5.7</v>
      </c>
      <c r="F195" s="6">
        <v>0</v>
      </c>
      <c r="G195" s="17">
        <v>0</v>
      </c>
    </row>
    <row r="196" spans="1:7" ht="18" x14ac:dyDescent="0.35">
      <c r="A196" s="12"/>
      <c r="B196" s="5" t="s">
        <v>18</v>
      </c>
      <c r="C196" s="6">
        <v>330.7</v>
      </c>
      <c r="D196" s="6">
        <v>1.4</v>
      </c>
      <c r="E196" s="6">
        <v>-2.6</v>
      </c>
      <c r="F196" s="6">
        <v>0</v>
      </c>
      <c r="G196" s="17">
        <v>0</v>
      </c>
    </row>
    <row r="197" spans="1:7" ht="18.75" thickBot="1" x14ac:dyDescent="0.4">
      <c r="A197" s="13"/>
      <c r="B197" s="7" t="s">
        <v>23</v>
      </c>
      <c r="C197" s="8">
        <v>327.60000000000002</v>
      </c>
      <c r="D197" s="8">
        <v>1.4</v>
      </c>
      <c r="E197" s="8">
        <v>-5.0999999999999996</v>
      </c>
      <c r="F197" s="8">
        <v>0</v>
      </c>
      <c r="G197" s="18">
        <v>0</v>
      </c>
    </row>
    <row r="198" spans="1:7" ht="15.75" thickBot="1" x14ac:dyDescent="0.3"/>
    <row r="199" spans="1:7" x14ac:dyDescent="0.25">
      <c r="A199" s="11" t="s">
        <v>58</v>
      </c>
      <c r="B199" s="3" t="s">
        <v>12</v>
      </c>
      <c r="C199" s="4">
        <v>419.8</v>
      </c>
      <c r="D199" s="4">
        <v>1.1000000000000001</v>
      </c>
      <c r="E199" s="4">
        <v>0</v>
      </c>
      <c r="F199" s="4">
        <v>0</v>
      </c>
      <c r="G199" s="16">
        <v>0</v>
      </c>
    </row>
    <row r="200" spans="1:7" ht="18" x14ac:dyDescent="0.35">
      <c r="A200" s="12" t="s">
        <v>45</v>
      </c>
      <c r="B200" s="5" t="s">
        <v>21</v>
      </c>
      <c r="C200" s="6">
        <v>462.7</v>
      </c>
      <c r="D200" s="6">
        <v>1.2</v>
      </c>
      <c r="E200" s="6">
        <v>0</v>
      </c>
      <c r="F200" s="6">
        <v>0</v>
      </c>
      <c r="G200" s="17">
        <v>0</v>
      </c>
    </row>
    <row r="201" spans="1:7" ht="18" x14ac:dyDescent="0.35">
      <c r="A201" s="12" t="s">
        <v>15</v>
      </c>
      <c r="B201" s="5" t="s">
        <v>30</v>
      </c>
      <c r="C201" s="6">
        <v>462.7</v>
      </c>
      <c r="D201" s="6">
        <v>1.2</v>
      </c>
      <c r="E201" s="6">
        <v>1.5</v>
      </c>
      <c r="F201" s="6">
        <v>0</v>
      </c>
      <c r="G201" s="17">
        <v>0</v>
      </c>
    </row>
    <row r="202" spans="1:7" ht="18" x14ac:dyDescent="0.35">
      <c r="A202" s="12"/>
      <c r="B202" s="5" t="s">
        <v>16</v>
      </c>
      <c r="C202" s="6">
        <v>442.6</v>
      </c>
      <c r="D202" s="6">
        <v>1.1000000000000001</v>
      </c>
      <c r="E202" s="6">
        <v>1.5</v>
      </c>
      <c r="F202" s="6">
        <v>0</v>
      </c>
      <c r="G202" s="17">
        <v>0</v>
      </c>
    </row>
    <row r="203" spans="1:7" ht="18" x14ac:dyDescent="0.35">
      <c r="A203" s="12"/>
      <c r="B203" s="5" t="s">
        <v>27</v>
      </c>
      <c r="C203" s="6">
        <v>432.6</v>
      </c>
      <c r="D203" s="6">
        <v>1</v>
      </c>
      <c r="E203" s="6">
        <v>1.5</v>
      </c>
      <c r="F203" s="6">
        <v>0</v>
      </c>
      <c r="G203" s="17">
        <v>0</v>
      </c>
    </row>
    <row r="204" spans="1:7" ht="18.75" thickBot="1" x14ac:dyDescent="0.4">
      <c r="A204" s="13"/>
      <c r="B204" s="7" t="s">
        <v>32</v>
      </c>
      <c r="C204" s="8">
        <v>443.8</v>
      </c>
      <c r="D204" s="8">
        <v>3.1</v>
      </c>
      <c r="E204" s="8">
        <v>0</v>
      </c>
      <c r="F204" s="8">
        <v>0</v>
      </c>
      <c r="G204" s="18">
        <v>0</v>
      </c>
    </row>
    <row r="205" spans="1:7" x14ac:dyDescent="0.25">
      <c r="A205" s="11" t="s">
        <v>59</v>
      </c>
      <c r="B205" s="3" t="s">
        <v>12</v>
      </c>
      <c r="C205" s="4">
        <v>160.69999999999999</v>
      </c>
      <c r="D205" s="4">
        <v>0</v>
      </c>
      <c r="E205" s="4">
        <v>0</v>
      </c>
      <c r="F205" s="4">
        <v>0</v>
      </c>
      <c r="G205" s="16">
        <v>0</v>
      </c>
    </row>
    <row r="206" spans="1:7" ht="18" x14ac:dyDescent="0.35">
      <c r="A206" s="12" t="s">
        <v>45</v>
      </c>
      <c r="B206" s="5" t="s">
        <v>30</v>
      </c>
      <c r="C206" s="6">
        <v>244.9</v>
      </c>
      <c r="D206" s="6">
        <v>0</v>
      </c>
      <c r="E206" s="6">
        <v>0.8</v>
      </c>
      <c r="F206" s="6">
        <v>0</v>
      </c>
      <c r="G206" s="17">
        <v>0</v>
      </c>
    </row>
    <row r="207" spans="1:7" ht="18" x14ac:dyDescent="0.35">
      <c r="A207" s="12" t="s">
        <v>15</v>
      </c>
      <c r="B207" s="5" t="s">
        <v>14</v>
      </c>
      <c r="C207" s="6">
        <v>250.8</v>
      </c>
      <c r="D207" s="6">
        <v>0.7</v>
      </c>
      <c r="E207" s="6">
        <v>0</v>
      </c>
      <c r="F207" s="6">
        <v>0</v>
      </c>
      <c r="G207" s="17">
        <v>0</v>
      </c>
    </row>
    <row r="208" spans="1:7" ht="18" x14ac:dyDescent="0.35">
      <c r="A208" s="12"/>
      <c r="B208" s="5" t="s">
        <v>32</v>
      </c>
      <c r="C208" s="6">
        <v>251.5</v>
      </c>
      <c r="D208" s="6">
        <v>0.7</v>
      </c>
      <c r="E208" s="6">
        <v>2.6</v>
      </c>
      <c r="F208" s="6">
        <v>0</v>
      </c>
      <c r="G208" s="17">
        <v>0</v>
      </c>
    </row>
    <row r="209" spans="1:7" ht="18" x14ac:dyDescent="0.35">
      <c r="A209" s="12"/>
      <c r="B209" s="5" t="s">
        <v>18</v>
      </c>
      <c r="C209" s="6">
        <v>248.9</v>
      </c>
      <c r="D209" s="6">
        <v>0.7</v>
      </c>
      <c r="E209" s="6">
        <v>2.6</v>
      </c>
      <c r="F209" s="6">
        <v>0</v>
      </c>
      <c r="G209" s="17">
        <v>0</v>
      </c>
    </row>
    <row r="210" spans="1:7" ht="18.75" thickBot="1" x14ac:dyDescent="0.4">
      <c r="A210" s="13"/>
      <c r="B210" s="7" t="s">
        <v>23</v>
      </c>
      <c r="C210" s="8">
        <v>247.3</v>
      </c>
      <c r="D210" s="8">
        <v>0.7</v>
      </c>
      <c r="E210" s="8">
        <v>5.0999999999999996</v>
      </c>
      <c r="F210" s="8">
        <v>0</v>
      </c>
      <c r="G210" s="18">
        <v>0</v>
      </c>
    </row>
    <row r="211" spans="1:7" x14ac:dyDescent="0.25">
      <c r="A211" s="11" t="s">
        <v>60</v>
      </c>
      <c r="B211" s="3" t="s">
        <v>12</v>
      </c>
      <c r="C211" s="4">
        <v>242</v>
      </c>
      <c r="D211" s="4">
        <v>0</v>
      </c>
      <c r="E211" s="4">
        <v>0</v>
      </c>
      <c r="F211" s="4">
        <v>0</v>
      </c>
      <c r="G211" s="16">
        <v>0</v>
      </c>
    </row>
    <row r="212" spans="1:7" ht="18" x14ac:dyDescent="0.35">
      <c r="A212" s="12" t="s">
        <v>45</v>
      </c>
      <c r="B212" s="5" t="s">
        <v>30</v>
      </c>
      <c r="C212" s="6">
        <v>274.3</v>
      </c>
      <c r="D212" s="6">
        <v>0</v>
      </c>
      <c r="E212" s="6">
        <v>0.8</v>
      </c>
      <c r="F212" s="6">
        <v>0</v>
      </c>
      <c r="G212" s="17">
        <v>0</v>
      </c>
    </row>
    <row r="213" spans="1:7" ht="18" x14ac:dyDescent="0.35">
      <c r="A213" s="12" t="s">
        <v>15</v>
      </c>
      <c r="B213" s="5" t="s">
        <v>14</v>
      </c>
      <c r="C213" s="6">
        <v>285.3</v>
      </c>
      <c r="D213" s="6">
        <v>1</v>
      </c>
      <c r="E213" s="6">
        <v>0</v>
      </c>
      <c r="F213" s="6">
        <v>0</v>
      </c>
      <c r="G213" s="17">
        <v>0</v>
      </c>
    </row>
    <row r="214" spans="1:7" ht="18" x14ac:dyDescent="0.35">
      <c r="A214" s="12"/>
      <c r="B214" s="5" t="s">
        <v>32</v>
      </c>
      <c r="C214" s="6">
        <v>290.3</v>
      </c>
      <c r="D214" s="6">
        <v>1</v>
      </c>
      <c r="E214" s="6">
        <v>0.1</v>
      </c>
      <c r="F214" s="6">
        <v>0</v>
      </c>
      <c r="G214" s="17">
        <v>0</v>
      </c>
    </row>
    <row r="215" spans="1:7" ht="18" x14ac:dyDescent="0.35">
      <c r="A215" s="12"/>
      <c r="B215" s="5" t="s">
        <v>18</v>
      </c>
      <c r="C215" s="6">
        <v>288.89999999999998</v>
      </c>
      <c r="D215" s="6">
        <v>1</v>
      </c>
      <c r="E215" s="6">
        <v>0.1</v>
      </c>
      <c r="F215" s="6">
        <v>0</v>
      </c>
      <c r="G215" s="17">
        <v>0</v>
      </c>
    </row>
    <row r="216" spans="1:7" ht="18.75" thickBot="1" x14ac:dyDescent="0.4">
      <c r="A216" s="13"/>
      <c r="B216" s="7" t="s">
        <v>61</v>
      </c>
      <c r="C216" s="8">
        <v>283.10000000000002</v>
      </c>
      <c r="D216" s="8">
        <v>1</v>
      </c>
      <c r="E216" s="8">
        <v>0.1</v>
      </c>
      <c r="F216" s="8">
        <v>0</v>
      </c>
      <c r="G216" s="18">
        <v>0</v>
      </c>
    </row>
    <row r="217" spans="1:7" x14ac:dyDescent="0.25">
      <c r="A217" s="11" t="s">
        <v>62</v>
      </c>
      <c r="B217" s="3" t="s">
        <v>12</v>
      </c>
      <c r="C217" s="4">
        <v>216.3</v>
      </c>
      <c r="D217" s="4">
        <v>-0.9</v>
      </c>
      <c r="E217" s="4">
        <v>0.6</v>
      </c>
      <c r="F217" s="4">
        <v>0</v>
      </c>
      <c r="G217" s="16">
        <v>0</v>
      </c>
    </row>
    <row r="218" spans="1:7" ht="18" x14ac:dyDescent="0.35">
      <c r="A218" s="12" t="s">
        <v>45</v>
      </c>
      <c r="B218" s="5" t="s">
        <v>21</v>
      </c>
      <c r="C218" s="6">
        <v>329.7</v>
      </c>
      <c r="D218" s="6">
        <v>-0.6</v>
      </c>
      <c r="E218" s="6">
        <v>0.6</v>
      </c>
      <c r="F218" s="6">
        <v>0</v>
      </c>
      <c r="G218" s="17">
        <v>0</v>
      </c>
    </row>
    <row r="219" spans="1:7" ht="18" x14ac:dyDescent="0.35">
      <c r="A219" s="12" t="s">
        <v>15</v>
      </c>
      <c r="B219" s="5" t="s">
        <v>22</v>
      </c>
      <c r="C219" s="6">
        <v>306</v>
      </c>
      <c r="D219" s="6">
        <v>-0.6</v>
      </c>
      <c r="E219" s="6">
        <v>18.899999999999999</v>
      </c>
      <c r="F219" s="6">
        <v>0</v>
      </c>
      <c r="G219" s="17">
        <v>0</v>
      </c>
    </row>
    <row r="220" spans="1:7" ht="18" x14ac:dyDescent="0.35">
      <c r="A220" s="12"/>
      <c r="B220" s="5" t="s">
        <v>17</v>
      </c>
      <c r="C220" s="6">
        <v>302.3</v>
      </c>
      <c r="D220" s="6">
        <v>-3.5</v>
      </c>
      <c r="E220" s="6">
        <v>18.2</v>
      </c>
      <c r="F220" s="6">
        <v>0</v>
      </c>
      <c r="G220" s="17">
        <v>0</v>
      </c>
    </row>
    <row r="221" spans="1:7" ht="18" x14ac:dyDescent="0.35">
      <c r="A221" s="12"/>
      <c r="B221" s="5" t="s">
        <v>32</v>
      </c>
      <c r="C221" s="6">
        <v>294.8</v>
      </c>
      <c r="D221" s="6">
        <v>36.1</v>
      </c>
      <c r="E221" s="6">
        <v>-4.0999999999999996</v>
      </c>
      <c r="F221" s="6">
        <v>0</v>
      </c>
      <c r="G221" s="17">
        <v>0</v>
      </c>
    </row>
    <row r="222" spans="1:7" ht="18.75" thickBot="1" x14ac:dyDescent="0.4">
      <c r="A222" s="13"/>
      <c r="B222" s="7" t="s">
        <v>19</v>
      </c>
      <c r="C222" s="8">
        <v>291</v>
      </c>
      <c r="D222" s="8">
        <v>33.200000000000003</v>
      </c>
      <c r="E222" s="8">
        <v>-4.7</v>
      </c>
      <c r="F222" s="8">
        <v>0</v>
      </c>
      <c r="G222" s="18">
        <v>0</v>
      </c>
    </row>
    <row r="223" spans="1:7" x14ac:dyDescent="0.25">
      <c r="A223" s="11" t="s">
        <v>63</v>
      </c>
      <c r="B223" s="3" t="s">
        <v>12</v>
      </c>
      <c r="C223" s="4">
        <v>85.1</v>
      </c>
      <c r="D223" s="4">
        <v>0</v>
      </c>
      <c r="E223" s="4">
        <v>0</v>
      </c>
      <c r="F223" s="4">
        <v>0</v>
      </c>
      <c r="G223" s="16">
        <v>0</v>
      </c>
    </row>
    <row r="224" spans="1:7" ht="18" x14ac:dyDescent="0.35">
      <c r="A224" s="12" t="s">
        <v>13</v>
      </c>
      <c r="B224" s="5" t="s">
        <v>30</v>
      </c>
      <c r="C224" s="6">
        <v>185.2</v>
      </c>
      <c r="D224" s="6">
        <v>0</v>
      </c>
      <c r="E224" s="6">
        <v>0.7</v>
      </c>
      <c r="F224" s="6">
        <v>0</v>
      </c>
      <c r="G224" s="17">
        <v>0</v>
      </c>
    </row>
    <row r="225" spans="1:7" ht="18" x14ac:dyDescent="0.35">
      <c r="A225" s="12" t="s">
        <v>15</v>
      </c>
      <c r="B225" s="5" t="s">
        <v>14</v>
      </c>
      <c r="C225" s="6">
        <v>178.1</v>
      </c>
      <c r="D225" s="6">
        <v>0.7</v>
      </c>
      <c r="E225" s="6">
        <v>0</v>
      </c>
      <c r="F225" s="6">
        <v>0</v>
      </c>
      <c r="G225" s="17">
        <v>0</v>
      </c>
    </row>
    <row r="226" spans="1:7" ht="18.75" thickBot="1" x14ac:dyDescent="0.4">
      <c r="A226" s="13"/>
      <c r="B226" s="7" t="s">
        <v>27</v>
      </c>
      <c r="C226" s="8">
        <v>212.3</v>
      </c>
      <c r="D226" s="8">
        <v>4.8</v>
      </c>
      <c r="E226" s="8">
        <v>0.7</v>
      </c>
      <c r="F226" s="8">
        <v>0</v>
      </c>
      <c r="G226" s="18">
        <v>0</v>
      </c>
    </row>
  </sheetData>
  <mergeCells count="2">
    <mergeCell ref="A3:G3"/>
    <mergeCell ref="C4:G4"/>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1"/>
  <sheetViews>
    <sheetView zoomScale="85" zoomScaleNormal="85" workbookViewId="0">
      <selection activeCell="BK300" sqref="BK300"/>
    </sheetView>
  </sheetViews>
  <sheetFormatPr defaultRowHeight="15" x14ac:dyDescent="0.25"/>
  <cols>
    <col min="1" max="1" width="15.42578125" style="40" bestFit="1" customWidth="1"/>
    <col min="2" max="2" width="17.7109375" style="40" customWidth="1"/>
    <col min="3" max="3" width="44.42578125" style="40" customWidth="1"/>
    <col min="4" max="4" width="7.85546875" style="40" bestFit="1" customWidth="1"/>
    <col min="5" max="5" width="8" style="23" bestFit="1" customWidth="1"/>
    <col min="6" max="6" width="8.28515625" style="6" bestFit="1" customWidth="1"/>
    <col min="7" max="7" width="9" style="6" bestFit="1" customWidth="1"/>
    <col min="8" max="9" width="8.28515625" style="6" customWidth="1"/>
    <col min="10" max="10" width="8.42578125" style="6" bestFit="1" customWidth="1"/>
    <col min="11" max="45" width="9.140625" style="40"/>
    <col min="46" max="49" width="9.140625" style="40" customWidth="1"/>
    <col min="50" max="52" width="9.140625" style="40"/>
    <col min="53" max="53" width="9.5703125" style="40" bestFit="1" customWidth="1"/>
    <col min="54" max="54" width="2.7109375" style="40" customWidth="1"/>
    <col min="55" max="55" width="9.5703125" style="40" bestFit="1" customWidth="1"/>
    <col min="56" max="56" width="2.7109375" style="40" customWidth="1"/>
    <col min="57" max="57" width="6.7109375" style="40" customWidth="1"/>
    <col min="58" max="59" width="9.140625" style="40"/>
    <col min="60" max="61" width="9.140625" style="40" customWidth="1"/>
    <col min="62" max="16384" width="9.140625" style="40"/>
  </cols>
  <sheetData>
    <row r="1" spans="1:77" x14ac:dyDescent="0.25">
      <c r="E1" s="6"/>
    </row>
    <row r="2" spans="1:77" ht="17.25" x14ac:dyDescent="0.25">
      <c r="B2" s="67" t="s">
        <v>92</v>
      </c>
      <c r="C2" s="67"/>
      <c r="D2" s="67"/>
      <c r="E2" s="67"/>
      <c r="F2" s="67"/>
      <c r="P2" s="40" t="s">
        <v>65</v>
      </c>
      <c r="U2" s="27">
        <v>100</v>
      </c>
      <c r="V2" s="39" t="s">
        <v>149</v>
      </c>
      <c r="AY2" s="37"/>
      <c r="AZ2" s="37"/>
      <c r="BA2" s="37"/>
      <c r="BB2" s="37"/>
      <c r="BC2" s="37"/>
      <c r="BD2" s="37"/>
      <c r="BE2" s="37"/>
      <c r="BH2" s="37"/>
      <c r="BI2" s="37"/>
      <c r="BJ2" s="37"/>
    </row>
    <row r="3" spans="1:77" x14ac:dyDescent="0.25">
      <c r="A3" s="68" t="s">
        <v>93</v>
      </c>
      <c r="B3" s="68"/>
      <c r="C3" s="68"/>
      <c r="D3" s="68"/>
      <c r="E3" s="68"/>
      <c r="F3" s="68"/>
      <c r="G3" s="68"/>
      <c r="H3" s="68"/>
      <c r="P3" s="40" t="s">
        <v>66</v>
      </c>
      <c r="U3" s="27">
        <v>10</v>
      </c>
      <c r="V3" s="39" t="s">
        <v>147</v>
      </c>
      <c r="AY3" s="37"/>
      <c r="AZ3" s="6"/>
      <c r="BA3" s="6"/>
      <c r="BB3" s="6"/>
      <c r="BC3" s="6"/>
      <c r="BD3" s="6"/>
      <c r="BE3" s="6"/>
      <c r="BH3" s="6"/>
      <c r="BI3" s="6"/>
      <c r="BJ3" s="37"/>
    </row>
    <row r="4" spans="1:77" ht="16.5" thickBot="1" x14ac:dyDescent="0.3">
      <c r="E4" s="8"/>
      <c r="I4" s="42" t="s">
        <v>90</v>
      </c>
      <c r="J4" s="41"/>
      <c r="K4" s="41"/>
      <c r="L4" s="41"/>
      <c r="M4" s="41"/>
      <c r="P4" s="40" t="s">
        <v>72</v>
      </c>
      <c r="U4" s="27">
        <v>0.45</v>
      </c>
      <c r="V4" s="39" t="s">
        <v>148</v>
      </c>
      <c r="AY4" s="37"/>
      <c r="AZ4" s="6"/>
      <c r="BA4" s="6"/>
      <c r="BB4" s="6"/>
      <c r="BC4" s="6"/>
      <c r="BD4" s="6"/>
      <c r="BE4" s="6"/>
      <c r="BH4" s="6"/>
      <c r="BI4" s="6"/>
      <c r="BJ4" s="37"/>
      <c r="BT4" s="42" t="s">
        <v>90</v>
      </c>
      <c r="BU4" s="41"/>
      <c r="BV4" s="41"/>
      <c r="BW4" s="41"/>
      <c r="BX4" s="41"/>
    </row>
    <row r="5" spans="1:77" ht="15.75" thickBot="1" x14ac:dyDescent="0.3">
      <c r="B5" s="64" t="s">
        <v>0</v>
      </c>
      <c r="C5" s="65"/>
      <c r="D5" s="65"/>
      <c r="E5" s="65"/>
      <c r="F5" s="66"/>
      <c r="G5" s="22"/>
      <c r="H5" s="22"/>
      <c r="I5" s="73" t="s">
        <v>150</v>
      </c>
      <c r="J5" s="73"/>
      <c r="K5" s="73"/>
      <c r="L5" s="73"/>
      <c r="M5" s="73"/>
      <c r="AY5" s="37"/>
      <c r="AZ5" s="6"/>
      <c r="BA5" s="6"/>
      <c r="BB5" s="6"/>
      <c r="BC5" s="6"/>
      <c r="BD5" s="6"/>
      <c r="BE5" s="6"/>
      <c r="BH5" s="6"/>
      <c r="BI5" s="6"/>
      <c r="BJ5" s="37"/>
      <c r="BT5" s="73" t="s">
        <v>152</v>
      </c>
      <c r="BU5" s="73"/>
      <c r="BV5" s="73"/>
      <c r="BW5" s="73"/>
      <c r="BX5" s="73"/>
    </row>
    <row r="6" spans="1:77" ht="15.75" thickBot="1" x14ac:dyDescent="0.3">
      <c r="B6" s="21" t="s">
        <v>73</v>
      </c>
      <c r="C6" s="1" t="s">
        <v>2</v>
      </c>
      <c r="D6" s="69" t="s">
        <v>3</v>
      </c>
      <c r="E6" s="70"/>
      <c r="F6" s="71"/>
      <c r="I6" s="73"/>
      <c r="J6" s="73"/>
      <c r="K6" s="73"/>
      <c r="L6" s="73"/>
      <c r="M6" s="73"/>
      <c r="P6" s="72" t="s">
        <v>80</v>
      </c>
      <c r="Q6" s="72"/>
      <c r="S6" s="72" t="s">
        <v>77</v>
      </c>
      <c r="T6" s="72"/>
      <c r="U6" s="72"/>
      <c r="BJ6" s="37"/>
      <c r="BT6" s="73"/>
      <c r="BU6" s="73"/>
      <c r="BV6" s="73"/>
      <c r="BW6" s="73"/>
      <c r="BX6" s="73"/>
    </row>
    <row r="7" spans="1:77" ht="18.75" thickBot="1" x14ac:dyDescent="0.4">
      <c r="B7" s="9"/>
      <c r="C7" s="1"/>
      <c r="D7" s="1" t="s">
        <v>94</v>
      </c>
      <c r="E7" s="1" t="s">
        <v>95</v>
      </c>
      <c r="F7" s="1" t="s">
        <v>96</v>
      </c>
      <c r="I7" s="73"/>
      <c r="J7" s="73"/>
      <c r="K7" s="73"/>
      <c r="L7" s="73"/>
      <c r="M7" s="73"/>
      <c r="BJ7" s="37"/>
      <c r="BT7" s="73"/>
      <c r="BU7" s="73"/>
      <c r="BV7" s="73"/>
      <c r="BW7" s="73"/>
      <c r="BX7" s="73"/>
    </row>
    <row r="8" spans="1:77" ht="19.5" thickBot="1" x14ac:dyDescent="0.4">
      <c r="B8" s="10"/>
      <c r="C8" s="2"/>
      <c r="D8" s="2" t="s">
        <v>9</v>
      </c>
      <c r="E8" s="2" t="s">
        <v>9</v>
      </c>
      <c r="F8" s="2" t="s">
        <v>9</v>
      </c>
      <c r="I8" s="73"/>
      <c r="J8" s="73"/>
      <c r="K8" s="73"/>
      <c r="L8" s="73"/>
      <c r="M8" s="73"/>
      <c r="P8" s="29" t="s">
        <v>81</v>
      </c>
      <c r="Q8" s="29" t="s">
        <v>82</v>
      </c>
      <c r="R8" s="6"/>
      <c r="S8" s="29" t="s">
        <v>78</v>
      </c>
      <c r="T8" s="30"/>
      <c r="U8" s="29" t="s">
        <v>79</v>
      </c>
      <c r="Y8" s="25" t="s">
        <v>76</v>
      </c>
      <c r="Z8" s="24"/>
      <c r="AA8" s="24"/>
      <c r="AB8" s="26" t="s">
        <v>67</v>
      </c>
      <c r="AC8" s="24"/>
      <c r="AE8" s="24"/>
      <c r="AF8" s="26" t="s">
        <v>68</v>
      </c>
      <c r="AG8" s="24"/>
      <c r="AI8" s="24"/>
      <c r="AJ8" s="26" t="s">
        <v>69</v>
      </c>
      <c r="AK8" s="24"/>
      <c r="AM8" s="24"/>
      <c r="AN8" s="26" t="s">
        <v>70</v>
      </c>
      <c r="AO8" s="24"/>
      <c r="AQ8" s="24"/>
      <c r="AR8" s="26" t="s">
        <v>71</v>
      </c>
      <c r="AS8" s="24"/>
      <c r="AU8" s="26" t="s">
        <v>75</v>
      </c>
      <c r="AX8" s="31"/>
      <c r="AY8" s="55" t="s">
        <v>83</v>
      </c>
      <c r="AZ8" s="31"/>
      <c r="BA8" s="31"/>
      <c r="BB8" s="55" t="s">
        <v>84</v>
      </c>
      <c r="BC8" s="55"/>
      <c r="BD8" s="55"/>
      <c r="BE8" s="55"/>
      <c r="BG8" s="26" t="s">
        <v>74</v>
      </c>
      <c r="BI8" s="26" t="s">
        <v>159</v>
      </c>
      <c r="BJ8" s="44"/>
      <c r="BL8" s="26" t="s">
        <v>164</v>
      </c>
      <c r="BQ8" s="6"/>
      <c r="BR8" s="6"/>
      <c r="BS8" s="6"/>
      <c r="BT8" s="73"/>
      <c r="BU8" s="73"/>
      <c r="BV8" s="73"/>
      <c r="BW8" s="73"/>
      <c r="BX8" s="73"/>
      <c r="BY8" s="37"/>
    </row>
    <row r="9" spans="1:77" x14ac:dyDescent="0.25">
      <c r="A9" s="59" t="s">
        <v>97</v>
      </c>
      <c r="E9" s="40"/>
      <c r="F9" s="40"/>
      <c r="G9" s="40"/>
      <c r="H9" s="40"/>
      <c r="I9" s="40"/>
      <c r="P9" s="40">
        <f t="shared" ref="P9:Q72" si="0">ABS(E9)</f>
        <v>0</v>
      </c>
      <c r="Q9" s="40">
        <f t="shared" si="0"/>
        <v>0</v>
      </c>
      <c r="BH9" s="49"/>
      <c r="BI9" s="49"/>
      <c r="BJ9" s="50"/>
      <c r="BK9" s="49"/>
      <c r="BL9" s="49"/>
      <c r="BM9" s="49"/>
      <c r="BQ9" s="6"/>
      <c r="BR9" s="6"/>
      <c r="BS9" s="6"/>
      <c r="BT9" s="6"/>
      <c r="BU9" s="6"/>
      <c r="BV9" s="6"/>
      <c r="BW9" s="6"/>
      <c r="BX9" s="6"/>
      <c r="BY9" s="37"/>
    </row>
    <row r="10" spans="1:77" ht="15.75" thickBot="1" x14ac:dyDescent="0.3">
      <c r="A10" s="60"/>
      <c r="E10" s="40"/>
      <c r="F10" s="40"/>
      <c r="G10" s="40"/>
      <c r="H10" s="40"/>
      <c r="I10" s="40"/>
      <c r="P10" s="40">
        <f t="shared" si="0"/>
        <v>0</v>
      </c>
      <c r="Q10" s="40">
        <f t="shared" si="0"/>
        <v>0</v>
      </c>
      <c r="R10" s="6"/>
      <c r="S10" s="6" t="e">
        <f>LARGE(D9:D14,1)</f>
        <v>#NUM!</v>
      </c>
      <c r="U10" s="40" t="e">
        <f>IF(S10=D9,(LARGE(P9:Q9,1)),(IF(S10=D10,(LARGE(P10:Q10,1)),(IF(S10=D11,(LARGE(P11:Q11,1)),(IF(S10=D12,(LARGE(P12:Q12,1)),(IF(S10=D13,(LARGE(P13:Q13,1)),(IF(S10=D14,(LARGE(P14:Q14,1)))))))))))))</f>
        <v>#NUM!</v>
      </c>
      <c r="Y10" s="36" t="e">
        <f>SQRT((S10/$U$2)^2)</f>
        <v>#NUM!</v>
      </c>
      <c r="Z10" s="19"/>
      <c r="AA10" s="19"/>
      <c r="AB10" s="19" t="e">
        <f>SQRT(Y10)</f>
        <v>#NUM!</v>
      </c>
      <c r="AC10" s="19"/>
      <c r="AE10" s="19"/>
      <c r="AF10" s="20" t="e">
        <f>AB10+0.05</f>
        <v>#NUM!</v>
      </c>
      <c r="AG10" s="19"/>
      <c r="AI10" s="19"/>
      <c r="AJ10" s="28" t="e">
        <f>IF(AF10&lt;=1.5,1.5,(IF(AF10&lt;=2,2,(IF(AF10&lt;=2.5,2.5,(IF(AF10&lt;=3,3,(IF(AF10&lt;=3.5,3.5,(IF(AF10&lt;=4,4,(IF(AF10&lt;=4.5,4.5,(IF(AF10&lt;=5,5,"Too f*cking big!")))))))))))))))</f>
        <v>#NUM!</v>
      </c>
      <c r="AK10" s="19"/>
      <c r="AM10" s="19"/>
      <c r="AN10" s="19" t="e">
        <f>IF(ABS(U10)&gt;($U$3*AJ10),"Yes","No")</f>
        <v>#NUM!</v>
      </c>
      <c r="AR10" s="19" t="e">
        <f>IF(AN10="Yes",(((SQRT(U10^2)))*$U$4)/((AJ10*(AJ10^2))/6),"Not Applicable")</f>
        <v>#NUM!</v>
      </c>
      <c r="AU10" s="40" t="e">
        <f>IF(AR10="Not Applicable",S10/(AJ10^2),(S10/(AJ10^2))+AR10)</f>
        <v>#NUM!</v>
      </c>
      <c r="BG10" s="26" t="e">
        <f>IF(AJ10&gt;4,"Re-check foundation size…",(IF(AU10&lt;$U$2,"Pass!","Fail!")))</f>
        <v>#NUM!</v>
      </c>
      <c r="BH10" s="49"/>
      <c r="BI10" s="51"/>
      <c r="BJ10" s="52"/>
      <c r="BK10" s="51"/>
      <c r="BL10" s="51"/>
      <c r="BM10" s="51"/>
      <c r="BQ10" s="74" t="s">
        <v>151</v>
      </c>
      <c r="BR10" s="74"/>
      <c r="BS10" s="37"/>
      <c r="BT10" s="37"/>
      <c r="BU10" s="37"/>
      <c r="BV10" s="37"/>
      <c r="BW10" s="37"/>
      <c r="BX10" s="37"/>
      <c r="BY10" s="37"/>
    </row>
    <row r="11" spans="1:77" ht="16.5" thickTop="1" x14ac:dyDescent="0.25">
      <c r="A11" s="60"/>
      <c r="E11" s="40"/>
      <c r="F11" s="40"/>
      <c r="G11" s="40"/>
      <c r="H11" s="40"/>
      <c r="I11" s="40"/>
      <c r="P11" s="40">
        <f t="shared" si="0"/>
        <v>0</v>
      </c>
      <c r="Q11" s="40">
        <f t="shared" si="0"/>
        <v>0</v>
      </c>
      <c r="R11" s="6"/>
      <c r="S11" s="6">
        <f>IF(U11=P9,D9,(IF(U11=P10,D10,(IF(U11=P11,D11,(IF(U11=P12,D12,(IF(U11=P13,D13,(IF(U11=P14,D14)))))))))))</f>
        <v>0</v>
      </c>
      <c r="U11" s="40">
        <f>LARGE((P9:P14),1)</f>
        <v>0</v>
      </c>
      <c r="Y11" s="36">
        <f t="shared" ref="Y11:Y12" si="1">SQRT((S11/$U$2)^2)</f>
        <v>0</v>
      </c>
      <c r="Z11" s="19"/>
      <c r="AA11" s="19"/>
      <c r="AB11" s="19">
        <f>SQRT(Y11)</f>
        <v>0</v>
      </c>
      <c r="AC11" s="19"/>
      <c r="AE11" s="19"/>
      <c r="AF11" s="20">
        <f>AB11+0.05</f>
        <v>0.05</v>
      </c>
      <c r="AG11" s="19"/>
      <c r="AI11" s="19"/>
      <c r="AJ11" s="28">
        <f>IF(AF11&lt;=1.5,1.5,(IF(AF11&lt;=2,2,(IF(AF11&lt;=2.5,2.5,(IF(AF11&lt;=3,3,(IF(AF11&lt;=3.5,3.5,(IF(AF11&lt;=4,4,(IF(AF11&lt;=4.5,4.5,(IF(AF11&lt;=5,5,"Too f*cking big!")))))))))))))))</f>
        <v>1.5</v>
      </c>
      <c r="AK11" s="19"/>
      <c r="AM11" s="19"/>
      <c r="AN11" s="19" t="str">
        <f>IF(ABS(U11)&gt;($U$3*AJ11),"Yes","No")</f>
        <v>No</v>
      </c>
      <c r="AR11" s="19" t="str">
        <f>IF(AN11="Yes",(((SQRT(U11^2)))*$U$4)/((AJ11*(AJ11^2))/6),"Not Applicable")</f>
        <v>Not Applicable</v>
      </c>
      <c r="AU11" s="40">
        <f>IF(AR11="Not Applicable",S11/(AJ11^2),(S11/(AJ11^2))+AR11)</f>
        <v>0</v>
      </c>
      <c r="AY11" s="54">
        <f>B9</f>
        <v>0</v>
      </c>
      <c r="AZ11" s="35" t="s">
        <v>87</v>
      </c>
      <c r="BA11" s="56" t="str">
        <f>IF(S11=0,"No data…",IF(ISNUMBER(AJ10)=FALSE,"Too big!",IF(ISNUMBER(AJ11)=FALSE,"Too big!",IF(ISNUMBER(AJ12)=FALSE,"Too big!",LARGE(AJ10:AJ12,1)))))</f>
        <v>No data…</v>
      </c>
      <c r="BB11" s="56" t="s">
        <v>85</v>
      </c>
      <c r="BC11" s="56" t="str">
        <f>IF(U11=0,"No data…",IF(ISNUMBER(AJ10)=FALSE,"Too big!",IF(ISNUMBER(AJ11)=FALSE,"Too big!",IF(ISNUMBER(AJ12)=FALSE,"Too big!",LARGE(AJ10:AJ12,1)))))</f>
        <v>No data…</v>
      </c>
      <c r="BD11" s="35" t="s">
        <v>86</v>
      </c>
      <c r="BG11" s="26" t="str">
        <f>IF(AJ11&gt;4,"Re-check foundation size…",IF(AU11&lt;$U$2,"Pass!","Fail!"))</f>
        <v>Pass!</v>
      </c>
      <c r="BH11" s="49"/>
      <c r="BI11" s="51" t="str">
        <f>IF(D9&lt;0,"Warning! Uplift.",(IF(D10&lt;0,"Warning! Uplift.",(IF(D11&lt;0,"Warning! Uplift.",(IF(D12&lt;0,"Warning! Uplift.",(IF(D13&lt;0,"Warning! Uplift.",(IF(D14&lt;0,"Warning! Uplift.","/")))))))))))</f>
        <v>/</v>
      </c>
      <c r="BJ11" s="51"/>
      <c r="BK11" s="51"/>
      <c r="BL11" s="51" t="e">
        <f>IF(U10&gt;$BT$23,"Warning! High shear.",(IF(U11&gt;$BT$23,"Warning! High shear.",(IF(U12&gt;$BT$23,"Warning! High Shear.","/")))))</f>
        <v>#NUM!</v>
      </c>
      <c r="BM11" s="51"/>
      <c r="BQ11" s="37"/>
      <c r="BR11" s="37"/>
      <c r="BS11" s="37"/>
      <c r="BT11" s="37"/>
      <c r="BU11" s="37"/>
      <c r="BV11" s="37"/>
      <c r="BW11" s="37"/>
      <c r="BX11" s="37"/>
      <c r="BY11" s="37"/>
    </row>
    <row r="12" spans="1:77" x14ac:dyDescent="0.25">
      <c r="A12" s="60"/>
      <c r="E12" s="40"/>
      <c r="F12" s="40"/>
      <c r="G12" s="40"/>
      <c r="H12" s="40"/>
      <c r="I12" s="40"/>
      <c r="P12" s="40">
        <f t="shared" si="0"/>
        <v>0</v>
      </c>
      <c r="Q12" s="40">
        <f t="shared" si="0"/>
        <v>0</v>
      </c>
      <c r="R12" s="6"/>
      <c r="S12" s="6">
        <f>IF(U12=Q9,D9,(IF(U12=Q10,D10,(IF(U12=Q11,D11,(IF(U12=Q12,D12,(IF(U12=Q13,D13,(IF(U12=Q14,D14)))))))))))</f>
        <v>0</v>
      </c>
      <c r="U12" s="40">
        <f>LARGE((Q9:Q14),1)</f>
        <v>0</v>
      </c>
      <c r="Y12" s="36">
        <f t="shared" si="1"/>
        <v>0</v>
      </c>
      <c r="Z12" s="19"/>
      <c r="AA12" s="19"/>
      <c r="AB12" s="19">
        <f>SQRT(Y12)</f>
        <v>0</v>
      </c>
      <c r="AC12" s="19"/>
      <c r="AE12" s="19"/>
      <c r="AF12" s="20">
        <f>AB12+0.05</f>
        <v>0.05</v>
      </c>
      <c r="AG12" s="19"/>
      <c r="AI12" s="19"/>
      <c r="AJ12" s="28">
        <f>IF(AF12&lt;=1.5,1.5,(IF(AF12&lt;=2,2,(IF(AF12&lt;=2.5,2.5,(IF(AF12&lt;=3,3,(IF(AF12&lt;=3.5,3.5,(IF(AF12&lt;=4,4,(IF(AF12&lt;=4.5,4.5,(IF(AF12&lt;=5,5,"Too f*cking big!")))))))))))))))</f>
        <v>1.5</v>
      </c>
      <c r="AK12" s="19"/>
      <c r="AM12" s="19"/>
      <c r="AN12" s="19" t="str">
        <f>IF(ABS(U12)&gt;($U$3*AJ12),"Yes","No")</f>
        <v>No</v>
      </c>
      <c r="AR12" s="19" t="str">
        <f>IF(AN12="Yes",(((SQRT(U12^2)))*$U$4)/((AJ12*(AJ12^2))/6),"Not Applicable")</f>
        <v>Not Applicable</v>
      </c>
      <c r="AU12" s="40">
        <f>IF(AR12="Not Applicable",S12/(AJ12^2),(S12/(AJ12^2))+AR12)</f>
        <v>0</v>
      </c>
      <c r="BG12" s="26" t="str">
        <f>IF(AJ12&gt;4,"Re-check foundation size…",IF(AU12&lt;$U$2,"Pass!","Fail!"))</f>
        <v>Pass!</v>
      </c>
      <c r="BH12" s="49"/>
      <c r="BI12" s="51"/>
      <c r="BJ12" s="52"/>
      <c r="BK12" s="51"/>
      <c r="BL12" s="51"/>
      <c r="BM12" s="51"/>
      <c r="BQ12" s="37" t="s">
        <v>88</v>
      </c>
      <c r="BR12" s="37"/>
      <c r="BS12" s="53" t="e">
        <f>LARGE(BA11:BA43,1)</f>
        <v>#NUM!</v>
      </c>
      <c r="BT12" s="37" t="s">
        <v>86</v>
      </c>
      <c r="BU12" s="38" t="s">
        <v>85</v>
      </c>
      <c r="BV12" s="53" t="e">
        <f>LARGE(BC11:BC43,1)</f>
        <v>#NUM!</v>
      </c>
      <c r="BW12" s="37" t="s">
        <v>86</v>
      </c>
      <c r="BX12" s="37"/>
      <c r="BY12" s="6"/>
    </row>
    <row r="13" spans="1:77" x14ac:dyDescent="0.25">
      <c r="A13" s="60"/>
      <c r="E13" s="40"/>
      <c r="F13" s="40"/>
      <c r="G13" s="40"/>
      <c r="H13" s="40"/>
      <c r="I13" s="40"/>
      <c r="P13" s="40">
        <f t="shared" si="0"/>
        <v>0</v>
      </c>
      <c r="Q13" s="40">
        <f t="shared" si="0"/>
        <v>0</v>
      </c>
      <c r="R13" s="6"/>
      <c r="S13" s="6"/>
      <c r="V13" s="6"/>
      <c r="BH13" s="49"/>
      <c r="BI13" s="51"/>
      <c r="BJ13" s="52"/>
      <c r="BK13" s="51"/>
      <c r="BL13" s="51"/>
      <c r="BM13" s="51"/>
      <c r="BQ13" s="37" t="s">
        <v>89</v>
      </c>
      <c r="BR13" s="37"/>
      <c r="BS13" s="38" t="e">
        <f>IF(BS12=BA11,B9,(IF(BS12=BA17,B15,(IF(BS12=BA23,B21,(IF(BS12=BA29,B27,(IF(BS12=BA35,B33,(IF(BS12=BA41,B39,(IF(BS12=BA47,B45,(IF(BS12=BA53,B51,(IF(BS12=BA59,B57,(IF(BS12=BA65,B63,(IF(BS12=BA71,B69,(IF(BS12=BA77,B75,(IF(BS12=BA11,B9,(IF(BS12=BA83,B81,(IF(BS12=BA89,B87,(IF(BS12=BA95,B93,(IF(BS12=BA101,B99,(IF(BS12=BA107,B105,(IF(BS12=BA113,B111,(IF(BS12=BA119,B117,(IF(BS12=BA125,B123,(IF(BS12=BA131,B129,(IF(BS12=BA137,B135,(IF(BS12=BA143,B141,(IF(BS12=BA149,B147,(IF(BS12=BA155,B153,(IF(BS12=BA161,B159,(IF(BS12=BA167,B165,(IF(BS12=BA173,B171,(IF(BS12=BA179,B177,(IF(BS12=BA185,B183,(IF(BS12=BA191,B189,(IF(BS12=BA197,B195,(IF(BS12=BA203,B201,(IF(BS12=BA209,B207,(IF(BS12=BA215,B213,(IF(BS12=BA221,B219,(IF(BS12=BA227,B225,(IF(BS12=BA233,B231,(IF(BS12=BA239,B237,(IF(BS12=BA245,B243,(IF(BS12=BA251,B249,(IF(BS12=BA257,B255,(IF(BS12=BA263,B261,(IF(BS12=BA269,B267,(IF(BS12=BA275,B273,(IF(BS12=BA281,B279,(IF(BS12=BA287,B285,(IF(BS12=BA293,B291,(IF(BS12=BA299,B297,(IF(BS12=BA305,B303,)))))))))))))))))))))))))))))))))))))))))))))))))))))))))))))))))))))))))))))))))))))))))))))))))))))</f>
        <v>#NUM!</v>
      </c>
      <c r="BT13" s="37"/>
      <c r="BU13" s="37"/>
      <c r="BV13" s="37"/>
      <c r="BW13" s="37"/>
      <c r="BX13" s="37"/>
      <c r="BY13" s="6"/>
    </row>
    <row r="14" spans="1:77" x14ac:dyDescent="0.25">
      <c r="A14" s="61"/>
      <c r="E14" s="40"/>
      <c r="F14" s="40"/>
      <c r="G14" s="40"/>
      <c r="H14" s="40"/>
      <c r="I14" s="40"/>
      <c r="P14" s="40">
        <f t="shared" si="0"/>
        <v>0</v>
      </c>
      <c r="Q14" s="40">
        <f t="shared" si="0"/>
        <v>0</v>
      </c>
      <c r="R14" s="6"/>
      <c r="S14" s="6"/>
      <c r="V14" s="6"/>
      <c r="BH14" s="49"/>
      <c r="BI14" s="51"/>
      <c r="BJ14" s="52"/>
      <c r="BK14" s="51"/>
      <c r="BL14" s="51"/>
      <c r="BM14" s="51"/>
      <c r="BQ14" s="37"/>
      <c r="BR14" s="37"/>
      <c r="BS14" s="37"/>
      <c r="BT14" s="37"/>
      <c r="BU14" s="37"/>
      <c r="BV14" s="37"/>
      <c r="BW14" s="37"/>
      <c r="BX14" s="37"/>
      <c r="BY14" s="6"/>
    </row>
    <row r="15" spans="1:77" ht="15.75" thickBot="1" x14ac:dyDescent="0.3">
      <c r="A15" s="59" t="s">
        <v>98</v>
      </c>
      <c r="E15" s="40"/>
      <c r="F15" s="40"/>
      <c r="G15" s="40"/>
      <c r="H15" s="40"/>
      <c r="I15" s="40"/>
      <c r="P15" s="40">
        <f t="shared" si="0"/>
        <v>0</v>
      </c>
      <c r="Q15" s="40">
        <f t="shared" si="0"/>
        <v>0</v>
      </c>
      <c r="R15" s="6"/>
      <c r="S15" s="6"/>
      <c r="V15" s="6"/>
      <c r="BH15" s="49"/>
      <c r="BI15" s="51"/>
      <c r="BJ15" s="51"/>
      <c r="BK15" s="51"/>
      <c r="BL15" s="51"/>
      <c r="BM15" s="51"/>
      <c r="BQ15" s="37" t="s">
        <v>91</v>
      </c>
      <c r="BR15" s="37"/>
      <c r="BS15" s="33" t="e">
        <f>IF(BS12&lt;3,"Use pad foundations throughout.",(IF(BS12&lt;5,"Pad foundations may be used in most areas, but consider the use of a raft.","Piled foundations required in some areas.")))</f>
        <v>#NUM!</v>
      </c>
      <c r="BT15" s="33"/>
      <c r="BU15" s="33"/>
      <c r="BV15" s="33"/>
      <c r="BW15" s="33"/>
      <c r="BX15" s="33"/>
      <c r="BY15" s="33"/>
    </row>
    <row r="16" spans="1:77" ht="15.75" thickTop="1" x14ac:dyDescent="0.25">
      <c r="A16" s="60"/>
      <c r="E16" s="40"/>
      <c r="F16" s="40"/>
      <c r="G16" s="40"/>
      <c r="H16" s="40"/>
      <c r="I16" s="40"/>
      <c r="P16" s="40">
        <f t="shared" si="0"/>
        <v>0</v>
      </c>
      <c r="Q16" s="40">
        <f t="shared" si="0"/>
        <v>0</v>
      </c>
      <c r="R16" s="6"/>
      <c r="S16" s="6" t="e">
        <f>LARGE(D15:D20,1)</f>
        <v>#NUM!</v>
      </c>
      <c r="U16" s="40" t="e">
        <f>IF(S16=D15,(LARGE(P15:Q15,1)),(IF(S16=D16,(LARGE(P16:Q16,1)),(IF(S16=D17,(LARGE(P17:Q17,1)),(IF(S16=D18,(LARGE(P18:Q18,1)),(IF(S16=D19,(LARGE(P19:Q19,1)),(IF(S16=D20,(LARGE(P20:Q20,1)))))))))))))</f>
        <v>#NUM!</v>
      </c>
      <c r="Y16" s="36" t="e">
        <f t="shared" ref="Y16:Y78" si="2">SQRT((S16/$U$2)^2)</f>
        <v>#NUM!</v>
      </c>
      <c r="Z16" s="19"/>
      <c r="AA16" s="19"/>
      <c r="AB16" s="19" t="e">
        <f>SQRT(Y16)</f>
        <v>#NUM!</v>
      </c>
      <c r="AC16" s="19"/>
      <c r="AE16" s="19"/>
      <c r="AF16" s="20" t="e">
        <f>AB16+0.05</f>
        <v>#NUM!</v>
      </c>
      <c r="AG16" s="19"/>
      <c r="AI16" s="19"/>
      <c r="AJ16" s="28" t="e">
        <f t="shared" ref="AJ16:AJ18" si="3">IF(AF16&lt;=1.5,1.5,(IF(AF16&lt;=2,2,(IF(AF16&lt;=2.5,2.5,(IF(AF16&lt;=3,3,(IF(AF16&lt;=3.5,3.5,(IF(AF16&lt;=4,4,(IF(AF16&lt;=4.5,4.5,(IF(AF16&lt;=5,5,"Too f*cking big!")))))))))))))))</f>
        <v>#NUM!</v>
      </c>
      <c r="AK16" s="19"/>
      <c r="AM16" s="19"/>
      <c r="AN16" s="19" t="e">
        <f>IF(ABS(U16)&gt;($U$3*AJ16),"Yes","No")</f>
        <v>#NUM!</v>
      </c>
      <c r="AR16" s="19" t="e">
        <f t="shared" ref="AR16:AR18" si="4">IF(AN16="Yes",(((SQRT(U16^2)))*$U$4)/((AJ16*(AJ16^2))/6),"Not Applicable")</f>
        <v>#NUM!</v>
      </c>
      <c r="AU16" s="40" t="e">
        <f>IF(AR16="Not Applicable",S16/(AJ16^2),(S16/(AJ16^2))+AR16)</f>
        <v>#NUM!</v>
      </c>
      <c r="BG16" s="26" t="e">
        <f>IF(AJ16&gt;4,"Re-check foundation size…",IF(AU16&lt;$U$2,"Pass!","Fail!"))</f>
        <v>#NUM!</v>
      </c>
      <c r="BH16" s="49"/>
      <c r="BI16" s="51"/>
      <c r="BJ16" s="51"/>
      <c r="BK16" s="51"/>
      <c r="BL16" s="51"/>
      <c r="BM16" s="51"/>
      <c r="BQ16" s="6"/>
      <c r="BR16" s="6"/>
      <c r="BS16" s="6"/>
      <c r="BT16" s="6"/>
      <c r="BU16" s="6"/>
      <c r="BV16" s="6"/>
      <c r="BW16" s="6"/>
      <c r="BX16" s="6"/>
      <c r="BY16" s="6"/>
    </row>
    <row r="17" spans="1:82" ht="15.75" x14ac:dyDescent="0.25">
      <c r="A17" s="60"/>
      <c r="E17" s="40"/>
      <c r="F17" s="40"/>
      <c r="G17" s="40"/>
      <c r="H17" s="40"/>
      <c r="I17" s="40"/>
      <c r="P17" s="40">
        <f t="shared" si="0"/>
        <v>0</v>
      </c>
      <c r="Q17" s="40">
        <f t="shared" si="0"/>
        <v>0</v>
      </c>
      <c r="R17" s="6"/>
      <c r="S17" s="6">
        <f>IF(U17=P15,D15,(IF(U17=P16,D16,(IF(U17=P17,D17,(IF(U17=P18,D18,(IF(U17=P19,D19,(IF(U17=P20,D20)))))))))))</f>
        <v>0</v>
      </c>
      <c r="U17" s="40">
        <f>LARGE((P15:P20),1)</f>
        <v>0</v>
      </c>
      <c r="Y17" s="36">
        <f t="shared" si="2"/>
        <v>0</v>
      </c>
      <c r="Z17" s="19"/>
      <c r="AA17" s="19"/>
      <c r="AB17" s="19">
        <f>SQRT(Y17)</f>
        <v>0</v>
      </c>
      <c r="AC17" s="19"/>
      <c r="AE17" s="19"/>
      <c r="AF17" s="20">
        <f>AB17+0.05</f>
        <v>0.05</v>
      </c>
      <c r="AG17" s="19"/>
      <c r="AI17" s="19"/>
      <c r="AJ17" s="28">
        <f t="shared" si="3"/>
        <v>1.5</v>
      </c>
      <c r="AK17" s="19"/>
      <c r="AM17" s="19"/>
      <c r="AN17" s="19" t="str">
        <f>IF(ABS(U17)&gt;($U$3*AJ17),"Yes","No")</f>
        <v>No</v>
      </c>
      <c r="AR17" s="19" t="str">
        <f t="shared" si="4"/>
        <v>Not Applicable</v>
      </c>
      <c r="AU17" s="40">
        <f>IF(AR17="Not Applicable",S17/(AJ17^2),(S17/(AJ17^2))+AR17)</f>
        <v>0</v>
      </c>
      <c r="AY17" s="54">
        <f>B15</f>
        <v>0</v>
      </c>
      <c r="AZ17" s="35" t="s">
        <v>87</v>
      </c>
      <c r="BA17" s="56" t="str">
        <f t="shared" ref="BA17" si="5">IF(S17=0,"No data…",IF(ISNUMBER(AJ16)=FALSE,"Too big!",IF(ISNUMBER(AJ17)=FALSE,"Too big!",IF(ISNUMBER(AJ18)=FALSE,"Too big!",LARGE(AJ16:AJ18,1)))))</f>
        <v>No data…</v>
      </c>
      <c r="BB17" s="56" t="s">
        <v>85</v>
      </c>
      <c r="BC17" s="58" t="str">
        <f t="shared" ref="BC17" si="6">IF(U17=0,"No data…",IF(ISNUMBER(AJ16)=FALSE,"Too big!",IF(ISNUMBER(AJ17)=FALSE,"Too big!",IF(ISNUMBER(AJ18)=FALSE,"Too big!",LARGE(AJ16:AJ18,1)))))</f>
        <v>No data…</v>
      </c>
      <c r="BD17" s="35" t="s">
        <v>86</v>
      </c>
      <c r="BG17" s="26" t="str">
        <f>IF(AJ17&gt;4,"Re-check foundation size…",IF(AU17&lt;$U$2,"Pass!","Fail!"))</f>
        <v>Pass!</v>
      </c>
      <c r="BH17" s="49"/>
      <c r="BI17" s="51" t="str">
        <f t="shared" ref="BI17" si="7">IF(D15&lt;0,"Warning! Uplift.",(IF(D16&lt;0,"Warning! Uplift.",(IF(D17&lt;0,"Warning! Uplift.",(IF(D18&lt;0,"Warning! Uplift.",(IF(D19&lt;0,"Warning! Uplift.",(IF(D20&lt;0,"Warning! Uplift.","/")))))))))))</f>
        <v>/</v>
      </c>
      <c r="BJ17" s="51"/>
      <c r="BK17" s="51"/>
      <c r="BL17" s="51" t="e">
        <f t="shared" ref="BL17" si="8">IF(U16&gt;$BT$23,"Warning! High shear.",(IF(U17&gt;$BT$23,"Warning! High shear.",(IF(U18&gt;$BT$23,"Warning! High Shear.","/")))))</f>
        <v>#NUM!</v>
      </c>
      <c r="BM17" s="51"/>
      <c r="BQ17" s="46" t="s">
        <v>158</v>
      </c>
      <c r="BR17" s="45" t="str">
        <f>IF(BI11="Warning! Uplift.","Uplift.",(IF(BI17="Warning! Uplift.","Uplift.",(IF(BI23="Warning! Uplift.","Uplift.",(IF(BI29="Warning! Uplift.","Uplift.",(IF(BI35="Warning! Uplift.","Uplift.",(IF(BI41="Warning! Uplift.","Uplift.",(IF(BI47="Warning! Uplift.","Uplift.",(IF(BI53="Warning! Uplift.","Uplift.",(IF(BI59="Warning! Uplift.","Uplift.",(IF(BI65="Warning! Uplift.","Uplift.",(IF(BI71="Warning! Uplift.","Uplift.",(IF(BI77="Warning! Uplift.","Uplift.",(IF(BI83="Warning! Uplift.","Uplift.",(IF(BI89="Warning! Uplift.","Uplift.",(IF(BI95="Warning! Uplift.","Uplift.",(IF(BI101="Warning! Uplift.","Uplift.",(IF(BI107="Warning! Uplift.","Uplift.",(IF(BI113="Warning! Uplift.","Uplift.",(IF(BI119="Warning! Uplift.","Uplift.",(IF(BI125="Warning! Uplift.","Uplift.",(IF(BI131="Warning! Uplift.","Uplift.",(IF(BI137="Warning! Uplift.","Uplift.",(IF(BI143="Warning! Uplift.","Uplift.",(IF(BI149="Warning! Uplift.","Uplift.",(IF(BI155="Warning! Uplift.","Uplift.",(IF(BI161="Warning! Uplift.","Uplift.",(IF(BI167="Warning! Uplift.","Uplift.",(IF(BI173="Warning! Uplift.","Uplift.",(IF(BI179="Warning! Uplift.","Uplift.",(IF(BI185="Warning! Uplift.","Uplift.",(IF(BI191="Warning! Uplift.","Uplift.",(IF(BI197="Warning! Uplift.","Uplift.",(IF(BI203="Warning! Uplift.","Uplift.",(IF(BI209="Warning! Uplift.","Uplift.",(IF(BI215="Warning! Uplift.","Uplift.",(IF(BI221="Warning! Uplift.","Uplift.",(IF(BI227="Warning! Uplift.","Uplift.",(IF(BI233="Warning! Uplift.","Uplift.",(IF(BI239="Warning! Uplift.","Uplift.",(IF(BI245="Warning! Uplift.","Uplift.",(IF(BI251="Warning! Uplift.","Uplift.",(IF(BI257="Warning! Uplift.","Uplift.",(IF(BI263="Warning! Uplift.","Uplift.",(IF(BI269="Warning! Uplift.","Uplift.",(IF(BI275="Warning! Uplift.","Uplift.",(IF(BI281="Warning! Uplift.","Uplift.",(IF(BI287="Warning! Uplift.","Uplift.",(IF(BI293="Warning! Uplift.","Uplift.",(IF(BI297="Warning! Uplift.","Uplift.",(IF(BI303="Warning! Uplift.","Uplift.","No uplift occurs.")))))))))))))))))))))))))))))))))))))))))))))))))))))))))))))))))))))))))))))))))))))))))))))))))))</f>
        <v>No uplift occurs.</v>
      </c>
      <c r="BT17" s="62" t="str">
        <f>IF(BR17="Uplift.","Warning, uplift occurs in this structure. See column 'BI' to determine where.","No uplift occurs in this structure under the given load conditions.")</f>
        <v>No uplift occurs in this structure under the given load conditions.</v>
      </c>
      <c r="BU17" s="62"/>
      <c r="BV17" s="62"/>
      <c r="BW17" s="62"/>
      <c r="BX17" s="62"/>
      <c r="BY17" s="62"/>
    </row>
    <row r="18" spans="1:82" x14ac:dyDescent="0.25">
      <c r="A18" s="60"/>
      <c r="E18" s="40"/>
      <c r="F18" s="40"/>
      <c r="G18" s="40"/>
      <c r="H18" s="40"/>
      <c r="I18" s="40"/>
      <c r="P18" s="40">
        <f t="shared" si="0"/>
        <v>0</v>
      </c>
      <c r="Q18" s="40">
        <f t="shared" si="0"/>
        <v>0</v>
      </c>
      <c r="R18" s="6"/>
      <c r="S18" s="6">
        <f>IF(U18=Q15,D15,(IF(U18=Q16,D16,(IF(U18=Q17,D17,(IF(U18=Q18,D18,(IF(U18=Q19,D19,(IF(U18=Q20,D20)))))))))))</f>
        <v>0</v>
      </c>
      <c r="U18" s="40">
        <f>LARGE((Q15:Q20),1)</f>
        <v>0</v>
      </c>
      <c r="Y18" s="36">
        <f t="shared" si="2"/>
        <v>0</v>
      </c>
      <c r="Z18" s="19"/>
      <c r="AA18" s="19"/>
      <c r="AB18" s="19">
        <f>SQRT(Y18)</f>
        <v>0</v>
      </c>
      <c r="AC18" s="19"/>
      <c r="AE18" s="19"/>
      <c r="AF18" s="20">
        <f>AB18+0.05</f>
        <v>0.05</v>
      </c>
      <c r="AG18" s="19"/>
      <c r="AI18" s="19"/>
      <c r="AJ18" s="28">
        <f t="shared" si="3"/>
        <v>1.5</v>
      </c>
      <c r="AK18" s="19"/>
      <c r="AM18" s="19"/>
      <c r="AN18" s="19" t="str">
        <f>IF(ABS(U18)&gt;($U$3*AJ18),"Yes","No")</f>
        <v>No</v>
      </c>
      <c r="AR18" s="19" t="str">
        <f t="shared" si="4"/>
        <v>Not Applicable</v>
      </c>
      <c r="AU18" s="40">
        <f>IF(AR18="Not Applicable",S18/(AJ18^2),(S18/(AJ18^2))+AR18)</f>
        <v>0</v>
      </c>
      <c r="BG18" s="26" t="str">
        <f>IF(AJ18&gt;4,"Re-check foundation size…",IF(AU18&lt;$U$2,"Pass!","Fail!"))</f>
        <v>Pass!</v>
      </c>
      <c r="BH18" s="49"/>
      <c r="BI18" s="51"/>
      <c r="BJ18" s="51"/>
      <c r="BK18" s="51"/>
      <c r="BL18" s="51"/>
      <c r="BM18" s="51"/>
      <c r="BT18" s="62"/>
      <c r="BU18" s="62"/>
      <c r="BV18" s="62"/>
      <c r="BW18" s="62"/>
      <c r="BX18" s="62"/>
      <c r="BY18" s="62"/>
    </row>
    <row r="19" spans="1:82" ht="18" customHeight="1" x14ac:dyDescent="0.25">
      <c r="A19" s="60"/>
      <c r="E19" s="40"/>
      <c r="F19" s="40"/>
      <c r="G19" s="40"/>
      <c r="H19" s="40"/>
      <c r="I19" s="40"/>
      <c r="P19" s="40">
        <f t="shared" si="0"/>
        <v>0</v>
      </c>
      <c r="Q19" s="40">
        <f t="shared" si="0"/>
        <v>0</v>
      </c>
      <c r="R19" s="6"/>
      <c r="S19" s="6"/>
      <c r="BH19" s="49"/>
      <c r="BI19" s="51"/>
      <c r="BJ19" s="51"/>
      <c r="BK19" s="51"/>
      <c r="BL19" s="51"/>
      <c r="BM19" s="51"/>
      <c r="BQ19" s="46" t="s">
        <v>158</v>
      </c>
      <c r="BR19" s="45" t="s">
        <v>160</v>
      </c>
      <c r="BS19" s="47">
        <f>COUNTIF(BG10:BG308,"Fail!")</f>
        <v>0</v>
      </c>
      <c r="BT19" s="63" t="str">
        <f>IF(BS19=0,"All foundations pass.","Some foundations fail due to the bearing pressure exerted by large shear forces. Consider increasing the size of these foundations.")</f>
        <v>All foundations pass.</v>
      </c>
      <c r="BU19" s="63"/>
      <c r="BV19" s="63"/>
      <c r="BW19" s="63"/>
      <c r="BX19" s="63"/>
      <c r="BY19" s="63"/>
    </row>
    <row r="20" spans="1:82" x14ac:dyDescent="0.25">
      <c r="A20" s="61"/>
      <c r="E20" s="40"/>
      <c r="F20" s="40"/>
      <c r="G20" s="40"/>
      <c r="H20" s="40"/>
      <c r="I20" s="40"/>
      <c r="P20" s="40">
        <f t="shared" si="0"/>
        <v>0</v>
      </c>
      <c r="Q20" s="40">
        <f t="shared" si="0"/>
        <v>0</v>
      </c>
      <c r="R20" s="6"/>
      <c r="S20" s="6"/>
      <c r="BH20" s="49"/>
      <c r="BI20" s="51"/>
      <c r="BJ20" s="51"/>
      <c r="BK20" s="51"/>
      <c r="BL20" s="51"/>
      <c r="BM20" s="51"/>
      <c r="BT20" s="63"/>
      <c r="BU20" s="63"/>
      <c r="BV20" s="63"/>
      <c r="BW20" s="63"/>
      <c r="BX20" s="63"/>
      <c r="BY20" s="63"/>
    </row>
    <row r="21" spans="1:82" x14ac:dyDescent="0.25">
      <c r="A21" s="59" t="s">
        <v>99</v>
      </c>
      <c r="E21" s="40"/>
      <c r="F21" s="40"/>
      <c r="G21" s="40"/>
      <c r="H21" s="40"/>
      <c r="I21" s="40"/>
      <c r="P21" s="40">
        <f t="shared" si="0"/>
        <v>0</v>
      </c>
      <c r="Q21" s="40">
        <f t="shared" si="0"/>
        <v>0</v>
      </c>
      <c r="R21" s="6"/>
      <c r="S21" s="6"/>
      <c r="BH21" s="49"/>
      <c r="BI21" s="51"/>
      <c r="BJ21" s="51"/>
      <c r="BK21" s="51"/>
      <c r="BL21" s="51"/>
      <c r="BM21" s="51"/>
      <c r="BT21" s="63"/>
      <c r="BU21" s="63"/>
      <c r="BV21" s="63"/>
      <c r="BW21" s="63"/>
      <c r="BX21" s="63"/>
      <c r="BY21" s="63"/>
    </row>
    <row r="22" spans="1:82" x14ac:dyDescent="0.25">
      <c r="A22" s="60"/>
      <c r="E22" s="40"/>
      <c r="F22" s="40"/>
      <c r="G22" s="40"/>
      <c r="H22" s="40"/>
      <c r="I22" s="40"/>
      <c r="P22" s="40">
        <f t="shared" si="0"/>
        <v>0</v>
      </c>
      <c r="Q22" s="40">
        <f t="shared" si="0"/>
        <v>0</v>
      </c>
      <c r="R22" s="6"/>
      <c r="S22" s="6" t="e">
        <f>LARGE(D21:D26,1)</f>
        <v>#NUM!</v>
      </c>
      <c r="U22" s="40" t="e">
        <f>IF(S22=D21,(LARGE(P21:Q21,1)),(IF(S22=D22,(LARGE(P22:Q22,1)),(IF(S22=D23,(LARGE(P23:Q23,1)),(IF(S22=D24,(LARGE(P24:Q24,1)),(IF(S22=D25,(LARGE(P25:Q25,1)),(IF(S22=D26,(LARGE(P26:Q26,1)))))))))))))</f>
        <v>#NUM!</v>
      </c>
      <c r="Y22" s="36" t="e">
        <f t="shared" ref="Y22" si="9">SQRT((S22/$U$2)^2)</f>
        <v>#NUM!</v>
      </c>
      <c r="Z22" s="19"/>
      <c r="AA22" s="19"/>
      <c r="AB22" s="19" t="e">
        <f>SQRT(Y22)</f>
        <v>#NUM!</v>
      </c>
      <c r="AC22" s="19"/>
      <c r="AE22" s="19"/>
      <c r="AF22" s="20" t="e">
        <f>AB22+0.05</f>
        <v>#NUM!</v>
      </c>
      <c r="AG22" s="19"/>
      <c r="AI22" s="19"/>
      <c r="AJ22" s="28" t="e">
        <f t="shared" ref="AJ22:AJ24" si="10">IF(AF22&lt;=1.5,1.5,(IF(AF22&lt;=2,2,(IF(AF22&lt;=2.5,2.5,(IF(AF22&lt;=3,3,(IF(AF22&lt;=3.5,3.5,(IF(AF22&lt;=4,4,(IF(AF22&lt;=4.5,4.5,(IF(AF22&lt;=5,5,"Too f*cking big!")))))))))))))))</f>
        <v>#NUM!</v>
      </c>
      <c r="AK22" s="19"/>
      <c r="AM22" s="19"/>
      <c r="AN22" s="19" t="e">
        <f>IF(ABS(U22)&gt;($U$3*AJ22),"Yes","No")</f>
        <v>#NUM!</v>
      </c>
      <c r="AR22" s="19" t="e">
        <f t="shared" ref="AR22:AR24" si="11">IF(AN22="Yes",(((SQRT(U22^2)))*$U$4)/((AJ22*(AJ22^2))/6),"Not Applicable")</f>
        <v>#NUM!</v>
      </c>
      <c r="AU22" s="40" t="e">
        <f>IF(AR22="Not Applicable",S22/(AJ22^2),(S22/(AJ22^2))+AR22)</f>
        <v>#NUM!</v>
      </c>
      <c r="BG22" s="26" t="e">
        <f>IF(AJ22&gt;4,"Re-check foundation size…",IF(AU22&lt;$U$2,"Pass!","Fail!"))</f>
        <v>#NUM!</v>
      </c>
      <c r="BH22" s="49"/>
      <c r="BI22" s="51"/>
      <c r="BJ22" s="51"/>
      <c r="BK22" s="51"/>
      <c r="BL22" s="51"/>
      <c r="BM22" s="51"/>
    </row>
    <row r="23" spans="1:82" ht="15.75" x14ac:dyDescent="0.25">
      <c r="A23" s="60"/>
      <c r="E23" s="40"/>
      <c r="F23" s="40"/>
      <c r="G23" s="40"/>
      <c r="H23" s="40"/>
      <c r="I23" s="40"/>
      <c r="P23" s="40">
        <f t="shared" si="0"/>
        <v>0</v>
      </c>
      <c r="Q23" s="40">
        <f t="shared" si="0"/>
        <v>0</v>
      </c>
      <c r="R23" s="6"/>
      <c r="S23" s="6">
        <f>IF(U23=P21,D21,(IF(U23=P22,D22,(IF(U23=P23,D23,(IF(U23=P24,D24,(IF(U23=P25,D25,(IF(U23=P26,D26)))))))))))</f>
        <v>0</v>
      </c>
      <c r="U23" s="40">
        <f>LARGE((P21:P26),1)</f>
        <v>0</v>
      </c>
      <c r="Y23" s="36">
        <f t="shared" si="2"/>
        <v>0</v>
      </c>
      <c r="Z23" s="19"/>
      <c r="AA23" s="19"/>
      <c r="AB23" s="19">
        <f>SQRT(Y23)</f>
        <v>0</v>
      </c>
      <c r="AC23" s="19"/>
      <c r="AE23" s="19"/>
      <c r="AF23" s="20">
        <f>AB23+0.05</f>
        <v>0.05</v>
      </c>
      <c r="AG23" s="19"/>
      <c r="AI23" s="19"/>
      <c r="AJ23" s="28">
        <f t="shared" si="10"/>
        <v>1.5</v>
      </c>
      <c r="AK23" s="19"/>
      <c r="AM23" s="19"/>
      <c r="AN23" s="19" t="str">
        <f>IF(ABS(U23)&gt;($U$3*AJ23),"Yes","No")</f>
        <v>No</v>
      </c>
      <c r="AR23" s="19" t="str">
        <f t="shared" si="11"/>
        <v>Not Applicable</v>
      </c>
      <c r="AU23" s="40">
        <f>IF(AR23="Not Applicable",S23/(AJ23^2),(S23/(AJ23^2))+AR23)</f>
        <v>0</v>
      </c>
      <c r="AY23" s="54">
        <f>B21</f>
        <v>0</v>
      </c>
      <c r="AZ23" s="35" t="s">
        <v>87</v>
      </c>
      <c r="BA23" s="56" t="str">
        <f t="shared" ref="BA23" si="12">IF(S23=0,"No data…",IF(ISNUMBER(AJ22)=FALSE,"Too big!",IF(ISNUMBER(AJ23)=FALSE,"Too big!",IF(ISNUMBER(AJ24)=FALSE,"Too big!",LARGE(AJ22:AJ24,1)))))</f>
        <v>No data…</v>
      </c>
      <c r="BB23" s="56" t="s">
        <v>85</v>
      </c>
      <c r="BC23" s="58" t="str">
        <f t="shared" ref="BC23" si="13">IF(U23=0,"No data…",IF(ISNUMBER(AJ22)=FALSE,"Too big!",IF(ISNUMBER(AJ23)=FALSE,"Too big!",IF(ISNUMBER(AJ24)=FALSE,"Too big!",LARGE(AJ22:AJ24,1)))))</f>
        <v>No data…</v>
      </c>
      <c r="BD23" s="35" t="s">
        <v>86</v>
      </c>
      <c r="BG23" s="26" t="str">
        <f>IF(AJ23&gt;4,"Re-check foundation size…",IF(AU23&lt;$U$2,"Pass!","Fail!"))</f>
        <v>Pass!</v>
      </c>
      <c r="BH23" s="49"/>
      <c r="BI23" s="51" t="str">
        <f t="shared" ref="BI23" si="14">IF(D21&lt;0,"Warning! Uplift.",(IF(D22&lt;0,"Warning! Uplift.",(IF(D23&lt;0,"Warning! Uplift.",(IF(D24&lt;0,"Warning! Uplift.",(IF(D25&lt;0,"Warning! Uplift.",(IF(D26&lt;0,"Warning! Uplift.","/")))))))))))</f>
        <v>/</v>
      </c>
      <c r="BJ23" s="51"/>
      <c r="BK23" s="51"/>
      <c r="BL23" s="51" t="e">
        <f t="shared" ref="BL23" si="15">IF(U22&gt;$BT$23,"Warning! High shear.",(IF(U23&gt;$BT$23,"Warning! High shear.",(IF(U24&gt;$BT$23,"Warning! High Shear.","/")))))</f>
        <v>#NUM!</v>
      </c>
      <c r="BM23" s="51"/>
      <c r="BQ23" s="46" t="s">
        <v>158</v>
      </c>
      <c r="BR23" s="45" t="s">
        <v>161</v>
      </c>
      <c r="BT23" s="27">
        <v>100</v>
      </c>
      <c r="BU23" s="75" t="s">
        <v>162</v>
      </c>
      <c r="BV23" s="76"/>
    </row>
    <row r="24" spans="1:82" x14ac:dyDescent="0.25">
      <c r="A24" s="60"/>
      <c r="E24" s="40"/>
      <c r="F24" s="40"/>
      <c r="G24" s="40"/>
      <c r="H24" s="40"/>
      <c r="I24" s="40"/>
      <c r="P24" s="40">
        <f t="shared" si="0"/>
        <v>0</v>
      </c>
      <c r="Q24" s="40">
        <f t="shared" si="0"/>
        <v>0</v>
      </c>
      <c r="R24" s="6"/>
      <c r="S24" s="6">
        <f>IF(U24=Q21,D21,(IF(U24=Q22,D22,(IF(U24=Q23,D23,(IF(U24=Q24,D24,(IF(U24=Q25,D25,(IF(U24=Q26,D26)))))))))))</f>
        <v>0</v>
      </c>
      <c r="U24" s="40">
        <f>LARGE((Q21:Q26),1)</f>
        <v>0</v>
      </c>
      <c r="Y24" s="36">
        <f t="shared" si="2"/>
        <v>0</v>
      </c>
      <c r="Z24" s="19"/>
      <c r="AA24" s="19"/>
      <c r="AB24" s="19">
        <f>SQRT(Y24)</f>
        <v>0</v>
      </c>
      <c r="AC24" s="19"/>
      <c r="AE24" s="19"/>
      <c r="AF24" s="20">
        <f>AB24+0.05</f>
        <v>0.05</v>
      </c>
      <c r="AG24" s="19"/>
      <c r="AI24" s="19"/>
      <c r="AJ24" s="28">
        <f t="shared" si="10"/>
        <v>1.5</v>
      </c>
      <c r="AK24" s="19"/>
      <c r="AM24" s="19"/>
      <c r="AN24" s="19" t="str">
        <f>IF(ABS(U24)&gt;($U$3*AJ24),"Yes","No")</f>
        <v>No</v>
      </c>
      <c r="AR24" s="19" t="str">
        <f t="shared" si="11"/>
        <v>Not Applicable</v>
      </c>
      <c r="AU24" s="40">
        <f>IF(AR24="Not Applicable",S24/(AJ24^2),(S24/(AJ24^2))+AR24)</f>
        <v>0</v>
      </c>
      <c r="BG24" s="26" t="str">
        <f>IF(AJ24&gt;4,"Re-check foundation size…",IF(AU24&lt;$U$2,"Pass!","Fail!"))</f>
        <v>Pass!</v>
      </c>
      <c r="BH24" s="49"/>
      <c r="BI24" s="51"/>
      <c r="BJ24" s="51"/>
      <c r="BK24" s="51"/>
      <c r="BL24" s="51"/>
      <c r="BM24" s="51"/>
    </row>
    <row r="25" spans="1:82" x14ac:dyDescent="0.25">
      <c r="A25" s="60"/>
      <c r="E25" s="40"/>
      <c r="F25" s="40"/>
      <c r="G25" s="40"/>
      <c r="H25" s="40"/>
      <c r="I25" s="40"/>
      <c r="P25" s="40">
        <f t="shared" si="0"/>
        <v>0</v>
      </c>
      <c r="Q25" s="40">
        <f t="shared" si="0"/>
        <v>0</v>
      </c>
      <c r="R25" s="6"/>
      <c r="S25" s="6"/>
      <c r="BH25" s="49"/>
      <c r="BI25" s="51"/>
      <c r="BJ25" s="51"/>
      <c r="BK25" s="51"/>
      <c r="BL25" s="51"/>
      <c r="BM25" s="51"/>
      <c r="BQ25" s="46" t="s">
        <v>158</v>
      </c>
      <c r="BR25" s="45" t="s">
        <v>163</v>
      </c>
      <c r="BT25" s="40">
        <f>COUNTIF(BL9:BL317,"Warning! High shear.")</f>
        <v>0</v>
      </c>
    </row>
    <row r="26" spans="1:82" x14ac:dyDescent="0.25">
      <c r="A26" s="61"/>
      <c r="E26" s="40"/>
      <c r="F26" s="40"/>
      <c r="G26" s="40"/>
      <c r="H26" s="40"/>
      <c r="I26" s="40"/>
      <c r="P26" s="40">
        <f t="shared" si="0"/>
        <v>0</v>
      </c>
      <c r="Q26" s="40">
        <f t="shared" si="0"/>
        <v>0</v>
      </c>
      <c r="R26" s="6"/>
      <c r="S26" s="6"/>
      <c r="BH26" s="49"/>
      <c r="BI26" s="51"/>
      <c r="BJ26" s="51"/>
      <c r="BK26" s="51"/>
      <c r="BL26" s="51"/>
      <c r="BM26" s="51"/>
    </row>
    <row r="27" spans="1:82" x14ac:dyDescent="0.25">
      <c r="A27" s="59" t="s">
        <v>100</v>
      </c>
      <c r="E27" s="40"/>
      <c r="F27" s="40"/>
      <c r="G27" s="40"/>
      <c r="H27" s="40"/>
      <c r="I27" s="40"/>
      <c r="P27" s="40">
        <f t="shared" si="0"/>
        <v>0</v>
      </c>
      <c r="Q27" s="40">
        <f t="shared" si="0"/>
        <v>0</v>
      </c>
      <c r="R27" s="6"/>
      <c r="S27" s="6"/>
      <c r="BH27" s="49"/>
      <c r="BI27" s="51"/>
      <c r="BJ27" s="51"/>
      <c r="BK27" s="51"/>
      <c r="BL27" s="51"/>
      <c r="BM27" s="51"/>
      <c r="BT27" s="63" t="str">
        <f>IF(BT25=0,"No high shear forces are experienced, as specified above.","Some high shear occurs in this structure, probably where bracing is connected to the base of a column. Check column 'BL' to determine where it occurs, and consider re-designing.")</f>
        <v>No high shear forces are experienced, as specified above.</v>
      </c>
      <c r="BU27" s="63"/>
      <c r="BV27" s="63"/>
      <c r="BW27" s="63"/>
      <c r="BX27" s="63"/>
      <c r="BY27" s="63"/>
      <c r="BZ27" s="63"/>
      <c r="CA27" s="63"/>
      <c r="CB27" s="63"/>
      <c r="CC27" s="63"/>
      <c r="CD27" s="63"/>
    </row>
    <row r="28" spans="1:82" x14ac:dyDescent="0.25">
      <c r="A28" s="60"/>
      <c r="E28" s="40"/>
      <c r="F28" s="40"/>
      <c r="G28" s="40"/>
      <c r="H28" s="40"/>
      <c r="I28" s="40"/>
      <c r="P28" s="40">
        <f t="shared" si="0"/>
        <v>0</v>
      </c>
      <c r="Q28" s="40">
        <f t="shared" si="0"/>
        <v>0</v>
      </c>
      <c r="R28" s="6"/>
      <c r="S28" s="6" t="e">
        <f>LARGE(D27:D32,1)</f>
        <v>#NUM!</v>
      </c>
      <c r="U28" s="40" t="e">
        <f>IF(S28=D27,(LARGE(P27:Q27,1)),(IF(S28=D28,(LARGE(P28:Q28,1)),(IF(S28=D29,(LARGE(P29:Q29,1)),(IF(S28=D30,(LARGE(P30:Q30,1)),(IF(S28=D31,(LARGE(P31:Q31,1)),(IF(S28=D32,(LARGE(P32:Q32,1)))))))))))))</f>
        <v>#NUM!</v>
      </c>
      <c r="Y28" s="36" t="e">
        <f t="shared" ref="Y28" si="16">SQRT((S28/$U$2)^2)</f>
        <v>#NUM!</v>
      </c>
      <c r="Z28" s="19"/>
      <c r="AA28" s="19"/>
      <c r="AB28" s="19" t="e">
        <f>SQRT(Y28)</f>
        <v>#NUM!</v>
      </c>
      <c r="AC28" s="19"/>
      <c r="AE28" s="19"/>
      <c r="AF28" s="20" t="e">
        <f>AB28+0.05</f>
        <v>#NUM!</v>
      </c>
      <c r="AG28" s="19"/>
      <c r="AI28" s="19"/>
      <c r="AJ28" s="28" t="e">
        <f t="shared" ref="AJ28:AJ30" si="17">IF(AF28&lt;=1.5,1.5,(IF(AF28&lt;=2,2,(IF(AF28&lt;=2.5,2.5,(IF(AF28&lt;=3,3,(IF(AF28&lt;=3.5,3.5,(IF(AF28&lt;=4,4,(IF(AF28&lt;=4.5,4.5,(IF(AF28&lt;=5,5,"Too f*cking big!")))))))))))))))</f>
        <v>#NUM!</v>
      </c>
      <c r="AK28" s="19"/>
      <c r="AM28" s="19"/>
      <c r="AN28" s="19" t="e">
        <f>IF(ABS(U28)&gt;($U$3*AJ28),"Yes","No")</f>
        <v>#NUM!</v>
      </c>
      <c r="AR28" s="19" t="e">
        <f t="shared" ref="AR28:AR90" si="18">IF(AN28="Yes",(((SQRT(U28^2)))*$U$4)/((AJ28*(AJ28^2))/6),"Not Applicable")</f>
        <v>#NUM!</v>
      </c>
      <c r="AU28" s="40" t="e">
        <f>IF(AR28="Not Applicable",S28/(AJ28^2),(S28/(AJ28^2))+AR28)</f>
        <v>#NUM!</v>
      </c>
      <c r="BG28" s="26" t="e">
        <f>IF(AJ28&gt;4,"Re-check foundation size…",IF(AU28&lt;$U$2,"Pass!","Fail!"))</f>
        <v>#NUM!</v>
      </c>
      <c r="BH28" s="49"/>
      <c r="BI28" s="51"/>
      <c r="BJ28" s="51"/>
      <c r="BK28" s="51"/>
      <c r="BL28" s="51"/>
      <c r="BM28" s="51"/>
      <c r="BT28" s="63"/>
      <c r="BU28" s="63"/>
      <c r="BV28" s="63"/>
      <c r="BW28" s="63"/>
      <c r="BX28" s="63"/>
      <c r="BY28" s="63"/>
      <c r="BZ28" s="63"/>
      <c r="CA28" s="63"/>
      <c r="CB28" s="63"/>
      <c r="CC28" s="63"/>
      <c r="CD28" s="63"/>
    </row>
    <row r="29" spans="1:82" ht="15.75" x14ac:dyDescent="0.25">
      <c r="A29" s="60"/>
      <c r="E29" s="40"/>
      <c r="F29" s="40"/>
      <c r="G29" s="40"/>
      <c r="H29" s="40"/>
      <c r="I29" s="40"/>
      <c r="P29" s="40">
        <f t="shared" si="0"/>
        <v>0</v>
      </c>
      <c r="Q29" s="40">
        <f t="shared" si="0"/>
        <v>0</v>
      </c>
      <c r="R29" s="6"/>
      <c r="S29" s="6">
        <f>IF(U29=P27,D27,(IF(U29=P28,D28,(IF(U29=P29,D29,(IF(U29=P30,D30,(IF(U29=P31,D31,(IF(U29=P32,D32)))))))))))</f>
        <v>0</v>
      </c>
      <c r="U29" s="40">
        <f>LARGE((P27:P32),1)</f>
        <v>0</v>
      </c>
      <c r="Y29" s="36">
        <f t="shared" si="2"/>
        <v>0</v>
      </c>
      <c r="Z29" s="19"/>
      <c r="AA29" s="19"/>
      <c r="AB29" s="19">
        <f>SQRT(Y29)</f>
        <v>0</v>
      </c>
      <c r="AC29" s="19"/>
      <c r="AE29" s="19"/>
      <c r="AF29" s="20">
        <f>AB29+0.05</f>
        <v>0.05</v>
      </c>
      <c r="AG29" s="19"/>
      <c r="AI29" s="19"/>
      <c r="AJ29" s="28">
        <f t="shared" si="17"/>
        <v>1.5</v>
      </c>
      <c r="AK29" s="19"/>
      <c r="AM29" s="19"/>
      <c r="AN29" s="19" t="str">
        <f>IF(ABS(U29)&gt;($U$3*AJ29),"Yes","No")</f>
        <v>No</v>
      </c>
      <c r="AR29" s="19" t="str">
        <f t="shared" si="18"/>
        <v>Not Applicable</v>
      </c>
      <c r="AU29" s="40">
        <f>IF(AR29="Not Applicable",S29/(AJ29^2),(S29/(AJ29^2))+AR29)</f>
        <v>0</v>
      </c>
      <c r="AY29" s="54">
        <f>B27</f>
        <v>0</v>
      </c>
      <c r="AZ29" s="35" t="s">
        <v>87</v>
      </c>
      <c r="BA29" s="56" t="str">
        <f t="shared" ref="BA29" si="19">IF(S29=0,"No data…",IF(ISNUMBER(AJ28)=FALSE,"Too big!",IF(ISNUMBER(AJ29)=FALSE,"Too big!",IF(ISNUMBER(AJ30)=FALSE,"Too big!",LARGE(AJ28:AJ30,1)))))</f>
        <v>No data…</v>
      </c>
      <c r="BB29" s="56" t="s">
        <v>85</v>
      </c>
      <c r="BC29" s="58" t="str">
        <f t="shared" ref="BC29" si="20">IF(U29=0,"No data…",IF(ISNUMBER(AJ28)=FALSE,"Too big!",IF(ISNUMBER(AJ29)=FALSE,"Too big!",IF(ISNUMBER(AJ30)=FALSE,"Too big!",LARGE(AJ28:AJ30,1)))))</f>
        <v>No data…</v>
      </c>
      <c r="BD29" s="35" t="s">
        <v>86</v>
      </c>
      <c r="BG29" s="26" t="str">
        <f>IF(AJ29&gt;4,"Re-check foundation size…",IF(AU29&lt;$U$2,"Pass!","Fail!"))</f>
        <v>Pass!</v>
      </c>
      <c r="BH29" s="49"/>
      <c r="BI29" s="51" t="str">
        <f t="shared" ref="BI29" si="21">IF(D27&lt;0,"Warning! Uplift.",(IF(D28&lt;0,"Warning! Uplift.",(IF(D29&lt;0,"Warning! Uplift.",(IF(D30&lt;0,"Warning! Uplift.",(IF(D31&lt;0,"Warning! Uplift.",(IF(D32&lt;0,"Warning! Uplift.","/")))))))))))</f>
        <v>/</v>
      </c>
      <c r="BJ29" s="51"/>
      <c r="BK29" s="51"/>
      <c r="BL29" s="51" t="e">
        <f t="shared" ref="BL29" si="22">IF(U28&gt;$BT$23,"Warning! High shear.",(IF(U29&gt;$BT$23,"Warning! High shear.",(IF(U30&gt;$BT$23,"Warning! High Shear.","/")))))</f>
        <v>#NUM!</v>
      </c>
      <c r="BM29" s="51"/>
      <c r="BT29" s="63"/>
      <c r="BU29" s="63"/>
      <c r="BV29" s="63"/>
      <c r="BW29" s="63"/>
      <c r="BX29" s="63"/>
      <c r="BY29" s="63"/>
      <c r="BZ29" s="63"/>
      <c r="CA29" s="63"/>
      <c r="CB29" s="63"/>
      <c r="CC29" s="63"/>
      <c r="CD29" s="63"/>
    </row>
    <row r="30" spans="1:82" x14ac:dyDescent="0.25">
      <c r="A30" s="60"/>
      <c r="E30" s="40"/>
      <c r="F30" s="40"/>
      <c r="G30" s="40"/>
      <c r="H30" s="40"/>
      <c r="I30" s="40"/>
      <c r="P30" s="40">
        <f t="shared" si="0"/>
        <v>0</v>
      </c>
      <c r="Q30" s="40">
        <f t="shared" si="0"/>
        <v>0</v>
      </c>
      <c r="R30" s="6"/>
      <c r="S30" s="6">
        <f>IF(U30=Q27,D27,(IF(U30=Q28,D28,(IF(U30=Q29,D29,(IF(U30=Q30,D30,(IF(U30=Q31,D31,(IF(U30=Q32,D32)))))))))))</f>
        <v>0</v>
      </c>
      <c r="U30" s="40">
        <f>LARGE((Q27:Q32),1)</f>
        <v>0</v>
      </c>
      <c r="Y30" s="36">
        <f t="shared" si="2"/>
        <v>0</v>
      </c>
      <c r="Z30" s="19"/>
      <c r="AA30" s="19"/>
      <c r="AB30" s="19">
        <f>SQRT(Y30)</f>
        <v>0</v>
      </c>
      <c r="AC30" s="19"/>
      <c r="AE30" s="19"/>
      <c r="AF30" s="20">
        <f>AB30+0.05</f>
        <v>0.05</v>
      </c>
      <c r="AG30" s="19"/>
      <c r="AI30" s="19"/>
      <c r="AJ30" s="28">
        <f t="shared" si="17"/>
        <v>1.5</v>
      </c>
      <c r="AK30" s="19"/>
      <c r="AM30" s="19"/>
      <c r="AN30" s="19" t="str">
        <f>IF(ABS(U30)&gt;($U$3*AJ30),"Yes","No")</f>
        <v>No</v>
      </c>
      <c r="AR30" s="19" t="str">
        <f t="shared" si="18"/>
        <v>Not Applicable</v>
      </c>
      <c r="AU30" s="40">
        <f>IF(AR30="Not Applicable",S30/(AJ30^2),(S30/(AJ30^2))+AR30)</f>
        <v>0</v>
      </c>
      <c r="BG30" s="26" t="str">
        <f>IF(AJ30&gt;4,"Re-check foundation size…",IF(AU30&lt;$U$2,"Pass!","Fail!"))</f>
        <v>Pass!</v>
      </c>
      <c r="BH30" s="49"/>
      <c r="BI30" s="51"/>
      <c r="BJ30" s="51"/>
      <c r="BK30" s="51"/>
      <c r="BL30" s="51"/>
      <c r="BM30" s="51"/>
    </row>
    <row r="31" spans="1:82" x14ac:dyDescent="0.25">
      <c r="A31" s="60"/>
      <c r="E31" s="40"/>
      <c r="F31" s="40"/>
      <c r="G31" s="40"/>
      <c r="H31" s="40"/>
      <c r="I31" s="40"/>
      <c r="P31" s="40">
        <f t="shared" si="0"/>
        <v>0</v>
      </c>
      <c r="Q31" s="40">
        <f t="shared" si="0"/>
        <v>0</v>
      </c>
      <c r="R31" s="6"/>
      <c r="S31" s="6"/>
      <c r="BH31" s="49"/>
      <c r="BI31" s="51"/>
      <c r="BJ31" s="51"/>
      <c r="BK31" s="51"/>
      <c r="BL31" s="51"/>
      <c r="BM31" s="51"/>
    </row>
    <row r="32" spans="1:82" x14ac:dyDescent="0.25">
      <c r="A32" s="61"/>
      <c r="E32" s="40"/>
      <c r="F32" s="40"/>
      <c r="G32" s="40"/>
      <c r="H32" s="40"/>
      <c r="I32" s="40"/>
      <c r="P32" s="40">
        <f t="shared" si="0"/>
        <v>0</v>
      </c>
      <c r="Q32" s="40">
        <f t="shared" si="0"/>
        <v>0</v>
      </c>
      <c r="R32" s="6"/>
      <c r="S32" s="6"/>
      <c r="BH32" s="49"/>
      <c r="BI32" s="51"/>
      <c r="BJ32" s="51"/>
      <c r="BK32" s="51"/>
      <c r="BL32" s="51"/>
      <c r="BM32" s="51"/>
    </row>
    <row r="33" spans="1:65" x14ac:dyDescent="0.25">
      <c r="A33" s="59" t="s">
        <v>101</v>
      </c>
      <c r="E33" s="40"/>
      <c r="F33" s="40"/>
      <c r="G33" s="40"/>
      <c r="H33" s="40"/>
      <c r="I33" s="40"/>
      <c r="P33" s="40">
        <f t="shared" si="0"/>
        <v>0</v>
      </c>
      <c r="Q33" s="40">
        <f t="shared" si="0"/>
        <v>0</v>
      </c>
      <c r="BH33" s="49"/>
      <c r="BI33" s="51"/>
      <c r="BJ33" s="51"/>
      <c r="BK33" s="51"/>
      <c r="BL33" s="51"/>
      <c r="BM33" s="51"/>
    </row>
    <row r="34" spans="1:65" x14ac:dyDescent="0.25">
      <c r="A34" s="60"/>
      <c r="E34" s="40"/>
      <c r="F34" s="40"/>
      <c r="G34" s="40"/>
      <c r="H34" s="40"/>
      <c r="I34" s="40"/>
      <c r="P34" s="40">
        <f t="shared" si="0"/>
        <v>0</v>
      </c>
      <c r="Q34" s="40">
        <f t="shared" si="0"/>
        <v>0</v>
      </c>
      <c r="S34" s="6" t="e">
        <f>LARGE(D33:D38,1)</f>
        <v>#NUM!</v>
      </c>
      <c r="U34" s="40" t="e">
        <f>IF(S34=D33,(LARGE(P33:Q33,1)),(IF(S34=D34,(LARGE(P34:Q34,1)),(IF(S34=D35,(LARGE(P35:Q35,1)),(IF(S34=D36,(LARGE(P36:Q36,1)),(IF(S34=D37,(LARGE(P37:Q37,1)),(IF(S34=D38,(LARGE(P38:Q38,1)))))))))))))</f>
        <v>#NUM!</v>
      </c>
      <c r="Y34" s="36" t="e">
        <f t="shared" ref="Y34" si="23">SQRT((S34/$U$2)^2)</f>
        <v>#NUM!</v>
      </c>
      <c r="Z34" s="19"/>
      <c r="AA34" s="19"/>
      <c r="AB34" s="19" t="e">
        <f t="shared" ref="AB34:AB36" si="24">SQRT(Y34)</f>
        <v>#NUM!</v>
      </c>
      <c r="AC34" s="19"/>
      <c r="AE34" s="19"/>
      <c r="AF34" s="20" t="e">
        <f t="shared" ref="AF34:AF36" si="25">AB34+0.05</f>
        <v>#NUM!</v>
      </c>
      <c r="AG34" s="19"/>
      <c r="AI34" s="19"/>
      <c r="AJ34" s="28" t="e">
        <f t="shared" ref="AJ34:AJ36" si="26">IF(AF34&lt;=1.5,1.5,(IF(AF34&lt;=2,2,(IF(AF34&lt;=2.5,2.5,(IF(AF34&lt;=3,3,(IF(AF34&lt;=3.5,3.5,(IF(AF34&lt;=4,4,(IF(AF34&lt;=4.5,4.5,(IF(AF34&lt;=5,5,"Too f*cking big!")))))))))))))))</f>
        <v>#NUM!</v>
      </c>
      <c r="AK34" s="19"/>
      <c r="AM34" s="19"/>
      <c r="AN34" s="19" t="e">
        <f t="shared" ref="AN34:AN36" si="27">IF(ABS(U34)&gt;($U$3*AJ34),"Yes","No")</f>
        <v>#NUM!</v>
      </c>
      <c r="AR34" s="19" t="e">
        <f t="shared" si="18"/>
        <v>#NUM!</v>
      </c>
      <c r="AU34" s="40" t="e">
        <f t="shared" ref="AU34:AU36" si="28">IF(AR34="Not Applicable",S34/(AJ34^2),(S34/(AJ34^2))+AR34)</f>
        <v>#NUM!</v>
      </c>
      <c r="BG34" s="26" t="e">
        <f>IF(AJ34&gt;4,"Re-check foundation size…",IF(AU34&lt;$U$2,"Pass!","Fail!"))</f>
        <v>#NUM!</v>
      </c>
      <c r="BH34" s="49"/>
      <c r="BI34" s="51"/>
      <c r="BJ34" s="51"/>
      <c r="BK34" s="51"/>
      <c r="BL34" s="51"/>
      <c r="BM34" s="51"/>
    </row>
    <row r="35" spans="1:65" ht="15.75" x14ac:dyDescent="0.25">
      <c r="A35" s="60"/>
      <c r="E35" s="40"/>
      <c r="F35" s="40"/>
      <c r="G35" s="40"/>
      <c r="H35" s="40"/>
      <c r="I35" s="40"/>
      <c r="P35" s="40">
        <f t="shared" si="0"/>
        <v>0</v>
      </c>
      <c r="Q35" s="40">
        <f t="shared" si="0"/>
        <v>0</v>
      </c>
      <c r="S35" s="6">
        <f>IF(U35=P33,D33,(IF(U35=P34,D34,(IF(U35=P35,D35,(IF(U35=P36,D36,(IF(U35=P37,D37,(IF(U35=P38,D38)))))))))))</f>
        <v>0</v>
      </c>
      <c r="U35" s="40">
        <f t="shared" ref="U35" si="29">LARGE((P33:P38),1)</f>
        <v>0</v>
      </c>
      <c r="Y35" s="36">
        <f t="shared" si="2"/>
        <v>0</v>
      </c>
      <c r="Z35" s="19"/>
      <c r="AA35" s="19"/>
      <c r="AB35" s="19">
        <f t="shared" si="24"/>
        <v>0</v>
      </c>
      <c r="AC35" s="19"/>
      <c r="AE35" s="19"/>
      <c r="AF35" s="20">
        <f t="shared" si="25"/>
        <v>0.05</v>
      </c>
      <c r="AG35" s="19"/>
      <c r="AI35" s="19"/>
      <c r="AJ35" s="28">
        <f t="shared" si="26"/>
        <v>1.5</v>
      </c>
      <c r="AK35" s="19"/>
      <c r="AM35" s="19"/>
      <c r="AN35" s="19" t="str">
        <f t="shared" si="27"/>
        <v>No</v>
      </c>
      <c r="AR35" s="19" t="str">
        <f t="shared" si="18"/>
        <v>Not Applicable</v>
      </c>
      <c r="AU35" s="40">
        <f t="shared" si="28"/>
        <v>0</v>
      </c>
      <c r="AY35" s="54">
        <f>B33</f>
        <v>0</v>
      </c>
      <c r="AZ35" s="35" t="s">
        <v>87</v>
      </c>
      <c r="BA35" s="56" t="str">
        <f t="shared" ref="BA35" si="30">IF(S35=0,"No data…",IF(ISNUMBER(AJ34)=FALSE,"Too big!",IF(ISNUMBER(AJ35)=FALSE,"Too big!",IF(ISNUMBER(AJ36)=FALSE,"Too big!",LARGE(AJ34:AJ36,1)))))</f>
        <v>No data…</v>
      </c>
      <c r="BB35" s="56" t="s">
        <v>85</v>
      </c>
      <c r="BC35" s="58" t="str">
        <f t="shared" ref="BC35" si="31">IF(U35=0,"No data…",IF(ISNUMBER(AJ34)=FALSE,"Too big!",IF(ISNUMBER(AJ35)=FALSE,"Too big!",IF(ISNUMBER(AJ36)=FALSE,"Too big!",LARGE(AJ34:AJ36,1)))))</f>
        <v>No data…</v>
      </c>
      <c r="BD35" s="35" t="s">
        <v>86</v>
      </c>
      <c r="BG35" s="26" t="str">
        <f>IF(AJ35&gt;4,"Re-check foundation size…",IF(AU35&lt;$U$2,"Pass!","Fail!"))</f>
        <v>Pass!</v>
      </c>
      <c r="BH35" s="49"/>
      <c r="BI35" s="51" t="str">
        <f t="shared" ref="BI35" si="32">IF(D33&lt;0,"Warning! Uplift.",(IF(D34&lt;0,"Warning! Uplift.",(IF(D35&lt;0,"Warning! Uplift.",(IF(D36&lt;0,"Warning! Uplift.",(IF(D37&lt;0,"Warning! Uplift.",(IF(D38&lt;0,"Warning! Uplift.","/")))))))))))</f>
        <v>/</v>
      </c>
      <c r="BJ35" s="51"/>
      <c r="BK35" s="51"/>
      <c r="BL35" s="51" t="e">
        <f t="shared" ref="BL35" si="33">IF(U34&gt;$BT$23,"Warning! High shear.",(IF(U35&gt;$BT$23,"Warning! High shear.",(IF(U36&gt;$BT$23,"Warning! High Shear.","/")))))</f>
        <v>#NUM!</v>
      </c>
      <c r="BM35" s="51"/>
    </row>
    <row r="36" spans="1:65" x14ac:dyDescent="0.25">
      <c r="A36" s="60"/>
      <c r="E36" s="40"/>
      <c r="F36" s="40"/>
      <c r="G36" s="40"/>
      <c r="H36" s="40"/>
      <c r="I36" s="40"/>
      <c r="P36" s="40">
        <f t="shared" si="0"/>
        <v>0</v>
      </c>
      <c r="Q36" s="40">
        <f t="shared" si="0"/>
        <v>0</v>
      </c>
      <c r="S36" s="6">
        <f>IF(U36=Q33,D33,(IF(U36=Q34,D34,(IF(U36=Q35,D35,(IF(U36=Q36,D36,(IF(U36=Q37,D37,(IF(U36=Q38,D38)))))))))))</f>
        <v>0</v>
      </c>
      <c r="U36" s="40">
        <f t="shared" ref="U36" si="34">LARGE((Q33:Q38),1)</f>
        <v>0</v>
      </c>
      <c r="Y36" s="36">
        <f t="shared" si="2"/>
        <v>0</v>
      </c>
      <c r="Z36" s="19"/>
      <c r="AA36" s="19"/>
      <c r="AB36" s="19">
        <f t="shared" si="24"/>
        <v>0</v>
      </c>
      <c r="AC36" s="19"/>
      <c r="AE36" s="19"/>
      <c r="AF36" s="20">
        <f t="shared" si="25"/>
        <v>0.05</v>
      </c>
      <c r="AG36" s="19"/>
      <c r="AI36" s="19"/>
      <c r="AJ36" s="28">
        <f t="shared" si="26"/>
        <v>1.5</v>
      </c>
      <c r="AK36" s="19"/>
      <c r="AM36" s="19"/>
      <c r="AN36" s="19" t="str">
        <f t="shared" si="27"/>
        <v>No</v>
      </c>
      <c r="AR36" s="19" t="str">
        <f t="shared" si="18"/>
        <v>Not Applicable</v>
      </c>
      <c r="AU36" s="40">
        <f t="shared" si="28"/>
        <v>0</v>
      </c>
      <c r="BG36" s="26" t="str">
        <f>IF(AJ36&gt;4,"Re-check foundation size…",IF(AU36&lt;$U$2,"Pass!","Fail!"))</f>
        <v>Pass!</v>
      </c>
      <c r="BH36" s="49"/>
      <c r="BI36" s="51"/>
      <c r="BJ36" s="51"/>
      <c r="BK36" s="51"/>
      <c r="BL36" s="51"/>
      <c r="BM36" s="51"/>
    </row>
    <row r="37" spans="1:65" x14ac:dyDescent="0.25">
      <c r="A37" s="60"/>
      <c r="E37" s="40"/>
      <c r="F37" s="40"/>
      <c r="G37" s="40"/>
      <c r="H37" s="40"/>
      <c r="I37" s="40"/>
      <c r="P37" s="40">
        <f t="shared" si="0"/>
        <v>0</v>
      </c>
      <c r="Q37" s="40">
        <f t="shared" si="0"/>
        <v>0</v>
      </c>
      <c r="S37" s="6"/>
      <c r="BH37" s="49"/>
      <c r="BI37" s="51"/>
      <c r="BJ37" s="51"/>
      <c r="BK37" s="51"/>
      <c r="BL37" s="51"/>
      <c r="BM37" s="51"/>
    </row>
    <row r="38" spans="1:65" x14ac:dyDescent="0.25">
      <c r="A38" s="61"/>
      <c r="E38" s="40"/>
      <c r="F38" s="40"/>
      <c r="G38" s="40"/>
      <c r="H38" s="40"/>
      <c r="I38" s="40"/>
      <c r="P38" s="40">
        <f t="shared" si="0"/>
        <v>0</v>
      </c>
      <c r="Q38" s="40">
        <f t="shared" si="0"/>
        <v>0</v>
      </c>
      <c r="S38" s="6"/>
      <c r="BH38" s="49"/>
      <c r="BI38" s="51"/>
      <c r="BJ38" s="51"/>
      <c r="BK38" s="51"/>
      <c r="BL38" s="51"/>
      <c r="BM38" s="51"/>
    </row>
    <row r="39" spans="1:65" x14ac:dyDescent="0.25">
      <c r="A39" s="59" t="s">
        <v>102</v>
      </c>
      <c r="E39" s="40"/>
      <c r="F39" s="40"/>
      <c r="G39" s="40"/>
      <c r="H39" s="40"/>
      <c r="I39" s="40"/>
      <c r="P39" s="40">
        <f t="shared" si="0"/>
        <v>0</v>
      </c>
      <c r="Q39" s="40">
        <f t="shared" si="0"/>
        <v>0</v>
      </c>
      <c r="S39" s="6"/>
      <c r="BH39" s="49"/>
      <c r="BI39" s="51"/>
      <c r="BJ39" s="51"/>
      <c r="BK39" s="51"/>
      <c r="BL39" s="51"/>
      <c r="BM39" s="51"/>
    </row>
    <row r="40" spans="1:65" x14ac:dyDescent="0.25">
      <c r="A40" s="60"/>
      <c r="E40" s="40"/>
      <c r="F40" s="40"/>
      <c r="G40" s="40"/>
      <c r="H40" s="40"/>
      <c r="I40" s="40"/>
      <c r="P40" s="40">
        <f t="shared" si="0"/>
        <v>0</v>
      </c>
      <c r="Q40" s="40">
        <f t="shared" si="0"/>
        <v>0</v>
      </c>
      <c r="S40" s="6" t="e">
        <f>LARGE(D39:D44,1)</f>
        <v>#NUM!</v>
      </c>
      <c r="U40" s="40" t="e">
        <f>IF(S40=D39,(LARGE(P39:Q39,1)),(IF(S40=D40,(LARGE(P40:Q40,1)),(IF(S40=D41,(LARGE(P41:Q41,1)),(IF(S40=D42,(LARGE(P42:Q42,1)),(IF(S40=D43,(LARGE(P43:Q43,1)),(IF(S40=D44,(LARGE(P44:Q44,1)))))))))))))</f>
        <v>#NUM!</v>
      </c>
      <c r="Y40" s="36" t="e">
        <f t="shared" ref="Y40" si="35">SQRT((S40/$U$2)^2)</f>
        <v>#NUM!</v>
      </c>
      <c r="Z40" s="19"/>
      <c r="AA40" s="19"/>
      <c r="AB40" s="19" t="e">
        <f t="shared" ref="AB40:AB42" si="36">SQRT(Y40)</f>
        <v>#NUM!</v>
      </c>
      <c r="AC40" s="19"/>
      <c r="AE40" s="19"/>
      <c r="AF40" s="20" t="e">
        <f t="shared" ref="AF40:AF42" si="37">AB40+0.05</f>
        <v>#NUM!</v>
      </c>
      <c r="AG40" s="19"/>
      <c r="AI40" s="19"/>
      <c r="AJ40" s="28" t="e">
        <f t="shared" ref="AJ40:AJ42" si="38">IF(AF40&lt;=1.5,1.5,(IF(AF40&lt;=2,2,(IF(AF40&lt;=2.5,2.5,(IF(AF40&lt;=3,3,(IF(AF40&lt;=3.5,3.5,(IF(AF40&lt;=4,4,(IF(AF40&lt;=4.5,4.5,(IF(AF40&lt;=5,5,"Too f*cking big!")))))))))))))))</f>
        <v>#NUM!</v>
      </c>
      <c r="AK40" s="19"/>
      <c r="AM40" s="19"/>
      <c r="AN40" s="19" t="e">
        <f t="shared" ref="AN40:AN42" si="39">IF(ABS(U40)&gt;($U$3*AJ40),"Yes","No")</f>
        <v>#NUM!</v>
      </c>
      <c r="AR40" s="19" t="e">
        <f t="shared" si="18"/>
        <v>#NUM!</v>
      </c>
      <c r="AU40" s="40" t="e">
        <f t="shared" ref="AU40:AU42" si="40">IF(AR40="Not Applicable",S40/(AJ40^2),(S40/(AJ40^2))+AR40)</f>
        <v>#NUM!</v>
      </c>
      <c r="BG40" s="26" t="e">
        <f>IF(AJ40&gt;4,"Re-check foundation size…",IF(AU40&lt;$U$2,"Pass!","Fail!"))</f>
        <v>#NUM!</v>
      </c>
      <c r="BH40" s="49"/>
      <c r="BI40" s="51"/>
      <c r="BJ40" s="51"/>
      <c r="BK40" s="51"/>
      <c r="BL40" s="51"/>
      <c r="BM40" s="51"/>
    </row>
    <row r="41" spans="1:65" ht="15.75" x14ac:dyDescent="0.25">
      <c r="A41" s="60"/>
      <c r="E41" s="40"/>
      <c r="F41" s="40"/>
      <c r="G41" s="40"/>
      <c r="H41" s="40"/>
      <c r="I41" s="40"/>
      <c r="P41" s="40">
        <f t="shared" si="0"/>
        <v>0</v>
      </c>
      <c r="Q41" s="40">
        <f t="shared" si="0"/>
        <v>0</v>
      </c>
      <c r="S41" s="6">
        <f>IF(U41=P39,D39,(IF(U41=P40,D40,(IF(U41=P41,D41,(IF(U41=P42,D42,(IF(U41=P43,D43,(IF(U41=P44,D44)))))))))))</f>
        <v>0</v>
      </c>
      <c r="U41" s="40">
        <f t="shared" ref="U41" si="41">LARGE((P39:P44),1)</f>
        <v>0</v>
      </c>
      <c r="Y41" s="36">
        <f t="shared" si="2"/>
        <v>0</v>
      </c>
      <c r="Z41" s="19"/>
      <c r="AA41" s="19"/>
      <c r="AB41" s="19">
        <f t="shared" si="36"/>
        <v>0</v>
      </c>
      <c r="AC41" s="19"/>
      <c r="AE41" s="19"/>
      <c r="AF41" s="20">
        <f t="shared" si="37"/>
        <v>0.05</v>
      </c>
      <c r="AG41" s="19"/>
      <c r="AI41" s="19"/>
      <c r="AJ41" s="28">
        <f t="shared" si="38"/>
        <v>1.5</v>
      </c>
      <c r="AK41" s="19"/>
      <c r="AM41" s="19"/>
      <c r="AN41" s="19" t="str">
        <f t="shared" si="39"/>
        <v>No</v>
      </c>
      <c r="AR41" s="19" t="str">
        <f t="shared" si="18"/>
        <v>Not Applicable</v>
      </c>
      <c r="AU41" s="40">
        <f t="shared" si="40"/>
        <v>0</v>
      </c>
      <c r="AY41" s="54">
        <f>B39</f>
        <v>0</v>
      </c>
      <c r="AZ41" s="35" t="s">
        <v>87</v>
      </c>
      <c r="BA41" s="56" t="str">
        <f t="shared" ref="BA41" si="42">IF(S41=0,"No data…",IF(ISNUMBER(AJ40)=FALSE,"Too big!",IF(ISNUMBER(AJ41)=FALSE,"Too big!",IF(ISNUMBER(AJ42)=FALSE,"Too big!",LARGE(AJ40:AJ42,1)))))</f>
        <v>No data…</v>
      </c>
      <c r="BB41" s="56" t="s">
        <v>85</v>
      </c>
      <c r="BC41" s="58" t="str">
        <f t="shared" ref="BC41" si="43">IF(U41=0,"No data…",IF(ISNUMBER(AJ40)=FALSE,"Too big!",IF(ISNUMBER(AJ41)=FALSE,"Too big!",IF(ISNUMBER(AJ42)=FALSE,"Too big!",LARGE(AJ40:AJ42,1)))))</f>
        <v>No data…</v>
      </c>
      <c r="BD41" s="35" t="s">
        <v>86</v>
      </c>
      <c r="BG41" s="26" t="str">
        <f>IF(AJ41&gt;4,"Re-check foundation size…",IF(AU41&lt;$U$2,"Pass!","Fail!"))</f>
        <v>Pass!</v>
      </c>
      <c r="BH41" s="49"/>
      <c r="BI41" s="51" t="str">
        <f t="shared" ref="BI41" si="44">IF(D39&lt;0,"Warning! Uplift.",(IF(D40&lt;0,"Warning! Uplift.",(IF(D41&lt;0,"Warning! Uplift.",(IF(D42&lt;0,"Warning! Uplift.",(IF(D43&lt;0,"Warning! Uplift.",(IF(D44&lt;0,"Warning! Uplift.","/")))))))))))</f>
        <v>/</v>
      </c>
      <c r="BJ41" s="51"/>
      <c r="BK41" s="51"/>
      <c r="BL41" s="51" t="e">
        <f t="shared" ref="BL41" si="45">IF(U40&gt;$BT$23,"Warning! High shear.",(IF(U41&gt;$BT$23,"Warning! High shear.",(IF(U42&gt;$BT$23,"Warning! High Shear.","/")))))</f>
        <v>#NUM!</v>
      </c>
      <c r="BM41" s="51"/>
    </row>
    <row r="42" spans="1:65" x14ac:dyDescent="0.25">
      <c r="A42" s="60"/>
      <c r="E42" s="40"/>
      <c r="F42" s="40"/>
      <c r="G42" s="40"/>
      <c r="H42" s="40"/>
      <c r="I42" s="40"/>
      <c r="P42" s="40">
        <f t="shared" si="0"/>
        <v>0</v>
      </c>
      <c r="Q42" s="40">
        <f t="shared" si="0"/>
        <v>0</v>
      </c>
      <c r="S42" s="6">
        <f>IF(U42=Q39,D39,(IF(U42=Q40,D40,(IF(U42=Q41,D41,(IF(U42=Q42,D42,(IF(U42=Q43,D43,(IF(U42=Q44,D44)))))))))))</f>
        <v>0</v>
      </c>
      <c r="U42" s="40">
        <f t="shared" ref="U42" si="46">LARGE((Q39:Q44),1)</f>
        <v>0</v>
      </c>
      <c r="Y42" s="36">
        <f t="shared" si="2"/>
        <v>0</v>
      </c>
      <c r="Z42" s="19"/>
      <c r="AA42" s="19"/>
      <c r="AB42" s="19">
        <f t="shared" si="36"/>
        <v>0</v>
      </c>
      <c r="AC42" s="19"/>
      <c r="AE42" s="19"/>
      <c r="AF42" s="20">
        <f t="shared" si="37"/>
        <v>0.05</v>
      </c>
      <c r="AG42" s="19"/>
      <c r="AI42" s="19"/>
      <c r="AJ42" s="28">
        <f t="shared" si="38"/>
        <v>1.5</v>
      </c>
      <c r="AK42" s="19"/>
      <c r="AM42" s="19"/>
      <c r="AN42" s="19" t="str">
        <f t="shared" si="39"/>
        <v>No</v>
      </c>
      <c r="AR42" s="19" t="str">
        <f t="shared" si="18"/>
        <v>Not Applicable</v>
      </c>
      <c r="AU42" s="40">
        <f t="shared" si="40"/>
        <v>0</v>
      </c>
      <c r="BG42" s="26" t="str">
        <f>IF(AJ42&gt;4,"Re-check foundation size…",IF(AU42&lt;$U$2,"Pass!","Fail!"))</f>
        <v>Pass!</v>
      </c>
      <c r="BH42" s="49"/>
      <c r="BI42" s="51"/>
      <c r="BJ42" s="51"/>
      <c r="BK42" s="51"/>
      <c r="BL42" s="51"/>
      <c r="BM42" s="51"/>
    </row>
    <row r="43" spans="1:65" x14ac:dyDescent="0.25">
      <c r="A43" s="60"/>
      <c r="E43" s="40"/>
      <c r="F43" s="40"/>
      <c r="G43" s="40"/>
      <c r="H43" s="40"/>
      <c r="I43" s="40"/>
      <c r="P43" s="40">
        <f t="shared" si="0"/>
        <v>0</v>
      </c>
      <c r="Q43" s="40">
        <f t="shared" si="0"/>
        <v>0</v>
      </c>
      <c r="S43" s="6"/>
      <c r="BH43" s="49"/>
      <c r="BI43" s="51"/>
      <c r="BJ43" s="51"/>
      <c r="BK43" s="51"/>
      <c r="BL43" s="51"/>
      <c r="BM43" s="51"/>
    </row>
    <row r="44" spans="1:65" x14ac:dyDescent="0.25">
      <c r="A44" s="61"/>
      <c r="E44" s="40"/>
      <c r="F44" s="40"/>
      <c r="G44" s="40"/>
      <c r="H44" s="40"/>
      <c r="I44" s="40"/>
      <c r="P44" s="40">
        <f t="shared" si="0"/>
        <v>0</v>
      </c>
      <c r="Q44" s="40">
        <f t="shared" si="0"/>
        <v>0</v>
      </c>
      <c r="S44" s="6"/>
      <c r="BH44" s="49"/>
      <c r="BI44" s="51"/>
      <c r="BJ44" s="51"/>
      <c r="BK44" s="51"/>
      <c r="BL44" s="51"/>
      <c r="BM44" s="51"/>
    </row>
    <row r="45" spans="1:65" x14ac:dyDescent="0.25">
      <c r="A45" s="59" t="s">
        <v>103</v>
      </c>
      <c r="E45" s="40"/>
      <c r="F45" s="40"/>
      <c r="G45" s="40"/>
      <c r="H45" s="40"/>
      <c r="I45" s="40"/>
      <c r="P45" s="40">
        <f t="shared" si="0"/>
        <v>0</v>
      </c>
      <c r="Q45" s="40">
        <f t="shared" si="0"/>
        <v>0</v>
      </c>
      <c r="S45" s="6"/>
      <c r="BH45" s="49"/>
      <c r="BI45" s="51"/>
      <c r="BJ45" s="51"/>
      <c r="BK45" s="51"/>
      <c r="BL45" s="51"/>
      <c r="BM45" s="51"/>
    </row>
    <row r="46" spans="1:65" x14ac:dyDescent="0.25">
      <c r="A46" s="60"/>
      <c r="E46" s="40"/>
      <c r="F46" s="40"/>
      <c r="G46" s="40"/>
      <c r="H46" s="40"/>
      <c r="I46" s="40"/>
      <c r="P46" s="40">
        <f t="shared" si="0"/>
        <v>0</v>
      </c>
      <c r="Q46" s="40">
        <f t="shared" si="0"/>
        <v>0</v>
      </c>
      <c r="S46" s="6" t="e">
        <f>LARGE(D45:D50,1)</f>
        <v>#NUM!</v>
      </c>
      <c r="U46" s="40" t="e">
        <f>IF(S46=D45,(LARGE(P45:Q45,1)),(IF(S46=D46,(LARGE(P46:Q46,1)),(IF(S46=D47,(LARGE(P47:Q47,1)),(IF(S46=D48,(LARGE(P48:Q48,1)),(IF(S46=D49,(LARGE(P49:Q49,1)),(IF(S46=D50,(LARGE(P50:Q50,1)))))))))))))</f>
        <v>#NUM!</v>
      </c>
      <c r="Y46" s="36" t="e">
        <f t="shared" ref="Y46" si="47">SQRT((S46/$U$2)^2)</f>
        <v>#NUM!</v>
      </c>
      <c r="Z46" s="19"/>
      <c r="AA46" s="19"/>
      <c r="AB46" s="19" t="e">
        <f t="shared" ref="AB46:AB48" si="48">SQRT(Y46)</f>
        <v>#NUM!</v>
      </c>
      <c r="AC46" s="19"/>
      <c r="AE46" s="19"/>
      <c r="AF46" s="20" t="e">
        <f t="shared" ref="AF46:AF48" si="49">AB46+0.05</f>
        <v>#NUM!</v>
      </c>
      <c r="AG46" s="19"/>
      <c r="AI46" s="19"/>
      <c r="AJ46" s="28" t="e">
        <f t="shared" ref="AJ46:AJ48" si="50">IF(AF46&lt;=1.5,1.5,(IF(AF46&lt;=2,2,(IF(AF46&lt;=2.5,2.5,(IF(AF46&lt;=3,3,(IF(AF46&lt;=3.5,3.5,(IF(AF46&lt;=4,4,(IF(AF46&lt;=4.5,4.5,(IF(AF46&lt;=5,5,"Too f*cking big!")))))))))))))))</f>
        <v>#NUM!</v>
      </c>
      <c r="AK46" s="19"/>
      <c r="AM46" s="19"/>
      <c r="AN46" s="19" t="e">
        <f t="shared" ref="AN46:AN48" si="51">IF(ABS(U46)&gt;($U$3*AJ46),"Yes","No")</f>
        <v>#NUM!</v>
      </c>
      <c r="AR46" s="19" t="e">
        <f t="shared" si="18"/>
        <v>#NUM!</v>
      </c>
      <c r="AU46" s="40" t="e">
        <f t="shared" ref="AU46:AU48" si="52">IF(AR46="Not Applicable",S46/(AJ46^2),(S46/(AJ46^2))+AR46)</f>
        <v>#NUM!</v>
      </c>
      <c r="BG46" s="26" t="e">
        <f>IF(AJ46&gt;4,"Re-check foundation size…",IF(AU46&lt;$U$2,"Pass!","Fail!"))</f>
        <v>#NUM!</v>
      </c>
      <c r="BH46" s="49"/>
      <c r="BI46" s="51"/>
      <c r="BJ46" s="51"/>
      <c r="BK46" s="51"/>
      <c r="BL46" s="51"/>
      <c r="BM46" s="51"/>
    </row>
    <row r="47" spans="1:65" ht="15.75" x14ac:dyDescent="0.25">
      <c r="A47" s="60"/>
      <c r="E47" s="40"/>
      <c r="F47" s="40"/>
      <c r="G47" s="40"/>
      <c r="H47" s="40"/>
      <c r="I47" s="40"/>
      <c r="P47" s="40">
        <f t="shared" si="0"/>
        <v>0</v>
      </c>
      <c r="Q47" s="40">
        <f t="shared" si="0"/>
        <v>0</v>
      </c>
      <c r="S47" s="6">
        <f>IF(U47=P45,D45,(IF(U47=P46,D46,(IF(U47=P47,D47,(IF(U47=P48,D48,(IF(U47=P49,D49,(IF(U47=P50,D50)))))))))))</f>
        <v>0</v>
      </c>
      <c r="U47" s="40">
        <f t="shared" ref="U47" si="53">LARGE((P45:P50),1)</f>
        <v>0</v>
      </c>
      <c r="Y47" s="36">
        <f t="shared" si="2"/>
        <v>0</v>
      </c>
      <c r="Z47" s="19"/>
      <c r="AA47" s="19"/>
      <c r="AB47" s="19">
        <f t="shared" si="48"/>
        <v>0</v>
      </c>
      <c r="AC47" s="19"/>
      <c r="AE47" s="19"/>
      <c r="AF47" s="20">
        <f t="shared" si="49"/>
        <v>0.05</v>
      </c>
      <c r="AG47" s="19"/>
      <c r="AI47" s="19"/>
      <c r="AJ47" s="28">
        <f t="shared" si="50"/>
        <v>1.5</v>
      </c>
      <c r="AK47" s="19"/>
      <c r="AM47" s="19"/>
      <c r="AN47" s="19" t="str">
        <f t="shared" si="51"/>
        <v>No</v>
      </c>
      <c r="AR47" s="19" t="str">
        <f t="shared" si="18"/>
        <v>Not Applicable</v>
      </c>
      <c r="AU47" s="40">
        <f t="shared" si="52"/>
        <v>0</v>
      </c>
      <c r="AY47" s="54">
        <f>B45</f>
        <v>0</v>
      </c>
      <c r="AZ47" s="35" t="s">
        <v>87</v>
      </c>
      <c r="BA47" s="56" t="str">
        <f t="shared" ref="BA47" si="54">IF(S47=0,"No data…",IF(ISNUMBER(AJ46)=FALSE,"Too big!",IF(ISNUMBER(AJ47)=FALSE,"Too big!",IF(ISNUMBER(AJ48)=FALSE,"Too big!",LARGE(AJ46:AJ48,1)))))</f>
        <v>No data…</v>
      </c>
      <c r="BB47" s="56" t="s">
        <v>85</v>
      </c>
      <c r="BC47" s="58" t="str">
        <f t="shared" ref="BC47" si="55">IF(U47=0,"No data…",IF(ISNUMBER(AJ46)=FALSE,"Too big!",IF(ISNUMBER(AJ47)=FALSE,"Too big!",IF(ISNUMBER(AJ48)=FALSE,"Too big!",LARGE(AJ46:AJ48,1)))))</f>
        <v>No data…</v>
      </c>
      <c r="BD47" s="35" t="s">
        <v>86</v>
      </c>
      <c r="BG47" s="26" t="str">
        <f>IF(AJ47&gt;4,"Re-check foundation size…",IF(AU47&lt;$U$2,"Pass!","Fail!"))</f>
        <v>Pass!</v>
      </c>
      <c r="BH47" s="49"/>
      <c r="BI47" s="51" t="str">
        <f t="shared" ref="BI47" si="56">IF(D45&lt;0,"Warning! Uplift.",(IF(D46&lt;0,"Warning! Uplift.",(IF(D47&lt;0,"Warning! Uplift.",(IF(D48&lt;0,"Warning! Uplift.",(IF(D49&lt;0,"Warning! Uplift.",(IF(D50&lt;0,"Warning! Uplift.","/")))))))))))</f>
        <v>/</v>
      </c>
      <c r="BJ47" s="51"/>
      <c r="BK47" s="51"/>
      <c r="BL47" s="51" t="e">
        <f t="shared" ref="BL47" si="57">IF(U46&gt;$BT$23,"Warning! High shear.",(IF(U47&gt;$BT$23,"Warning! High shear.",(IF(U48&gt;$BT$23,"Warning! High Shear.","/")))))</f>
        <v>#NUM!</v>
      </c>
      <c r="BM47" s="51"/>
    </row>
    <row r="48" spans="1:65" x14ac:dyDescent="0.25">
      <c r="A48" s="60"/>
      <c r="E48" s="40"/>
      <c r="F48" s="40"/>
      <c r="G48" s="40"/>
      <c r="H48" s="40"/>
      <c r="I48" s="40"/>
      <c r="P48" s="40">
        <f t="shared" si="0"/>
        <v>0</v>
      </c>
      <c r="Q48" s="40">
        <f t="shared" si="0"/>
        <v>0</v>
      </c>
      <c r="S48" s="6">
        <f>IF(U48=Q45,D45,(IF(U48=Q46,D46,(IF(U48=Q47,D47,(IF(U48=Q48,D48,(IF(U48=Q49,D49,(IF(U48=Q50,D50)))))))))))</f>
        <v>0</v>
      </c>
      <c r="U48" s="40">
        <f t="shared" ref="U48" si="58">LARGE((Q45:Q50),1)</f>
        <v>0</v>
      </c>
      <c r="Y48" s="36">
        <f t="shared" si="2"/>
        <v>0</v>
      </c>
      <c r="Z48" s="19"/>
      <c r="AA48" s="19"/>
      <c r="AB48" s="19">
        <f t="shared" si="48"/>
        <v>0</v>
      </c>
      <c r="AC48" s="19"/>
      <c r="AE48" s="19"/>
      <c r="AF48" s="20">
        <f t="shared" si="49"/>
        <v>0.05</v>
      </c>
      <c r="AG48" s="19"/>
      <c r="AI48" s="19"/>
      <c r="AJ48" s="28">
        <f t="shared" si="50"/>
        <v>1.5</v>
      </c>
      <c r="AK48" s="19"/>
      <c r="AM48" s="19"/>
      <c r="AN48" s="19" t="str">
        <f t="shared" si="51"/>
        <v>No</v>
      </c>
      <c r="AR48" s="19" t="str">
        <f t="shared" si="18"/>
        <v>Not Applicable</v>
      </c>
      <c r="AU48" s="40">
        <f t="shared" si="52"/>
        <v>0</v>
      </c>
      <c r="BG48" s="26" t="str">
        <f>IF(AJ48&gt;4,"Re-check foundation size…",IF(AU48&lt;$U$2,"Pass!","Fail!"))</f>
        <v>Pass!</v>
      </c>
      <c r="BH48" s="49"/>
      <c r="BI48" s="51"/>
      <c r="BJ48" s="51"/>
      <c r="BK48" s="51"/>
      <c r="BL48" s="51"/>
      <c r="BM48" s="51"/>
    </row>
    <row r="49" spans="1:65" x14ac:dyDescent="0.25">
      <c r="A49" s="60"/>
      <c r="E49" s="40"/>
      <c r="F49" s="40"/>
      <c r="G49" s="40"/>
      <c r="H49" s="40"/>
      <c r="I49" s="40"/>
      <c r="P49" s="40">
        <f t="shared" si="0"/>
        <v>0</v>
      </c>
      <c r="Q49" s="40">
        <f t="shared" si="0"/>
        <v>0</v>
      </c>
      <c r="S49" s="6"/>
      <c r="BH49" s="49"/>
      <c r="BI49" s="51"/>
      <c r="BJ49" s="51"/>
      <c r="BK49" s="51"/>
      <c r="BL49" s="51"/>
      <c r="BM49" s="51"/>
    </row>
    <row r="50" spans="1:65" x14ac:dyDescent="0.25">
      <c r="A50" s="61"/>
      <c r="E50" s="40"/>
      <c r="F50" s="40"/>
      <c r="G50" s="40"/>
      <c r="H50" s="40"/>
      <c r="I50" s="40"/>
      <c r="P50" s="40">
        <f t="shared" si="0"/>
        <v>0</v>
      </c>
      <c r="Q50" s="40">
        <f t="shared" si="0"/>
        <v>0</v>
      </c>
      <c r="S50" s="6"/>
      <c r="BH50" s="49"/>
      <c r="BI50" s="51"/>
      <c r="BJ50" s="51"/>
      <c r="BK50" s="51"/>
      <c r="BL50" s="51"/>
      <c r="BM50" s="51"/>
    </row>
    <row r="51" spans="1:65" x14ac:dyDescent="0.25">
      <c r="A51" s="59" t="s">
        <v>104</v>
      </c>
      <c r="E51" s="40"/>
      <c r="F51" s="40"/>
      <c r="G51" s="40"/>
      <c r="H51" s="40"/>
      <c r="I51" s="40"/>
      <c r="P51" s="40">
        <f t="shared" si="0"/>
        <v>0</v>
      </c>
      <c r="Q51" s="40">
        <f t="shared" si="0"/>
        <v>0</v>
      </c>
      <c r="S51" s="6"/>
      <c r="BH51" s="49"/>
      <c r="BI51" s="51"/>
      <c r="BJ51" s="51"/>
      <c r="BK51" s="51"/>
      <c r="BL51" s="51"/>
      <c r="BM51" s="51"/>
    </row>
    <row r="52" spans="1:65" x14ac:dyDescent="0.25">
      <c r="A52" s="60"/>
      <c r="E52" s="40"/>
      <c r="F52" s="40"/>
      <c r="G52" s="40"/>
      <c r="H52" s="40"/>
      <c r="I52" s="40"/>
      <c r="P52" s="40">
        <f t="shared" si="0"/>
        <v>0</v>
      </c>
      <c r="Q52" s="40">
        <f t="shared" si="0"/>
        <v>0</v>
      </c>
      <c r="S52" s="6" t="e">
        <f>LARGE(D51:D56,1)</f>
        <v>#NUM!</v>
      </c>
      <c r="U52" s="40" t="e">
        <f>IF(S52=D51,(LARGE(P51:Q51,1)),(IF(S52=D52,(LARGE(P52:Q52,1)),(IF(S52=D53,(LARGE(P53:Q53,1)),(IF(S52=D54,(LARGE(P54:Q54,1)),(IF(S52=D55,(LARGE(P55:Q55,1)),(IF(S52=D56,(LARGE(P56:Q56,1)))))))))))))</f>
        <v>#NUM!</v>
      </c>
      <c r="Y52" s="36" t="e">
        <f t="shared" ref="Y52" si="59">SQRT((S52/$U$2)^2)</f>
        <v>#NUM!</v>
      </c>
      <c r="Z52" s="19"/>
      <c r="AA52" s="19"/>
      <c r="AB52" s="19" t="e">
        <f t="shared" ref="AB52:AB54" si="60">SQRT(Y52)</f>
        <v>#NUM!</v>
      </c>
      <c r="AC52" s="19"/>
      <c r="AE52" s="19"/>
      <c r="AF52" s="20" t="e">
        <f t="shared" ref="AF52:AF54" si="61">AB52+0.05</f>
        <v>#NUM!</v>
      </c>
      <c r="AG52" s="19"/>
      <c r="AI52" s="19"/>
      <c r="AJ52" s="28" t="e">
        <f t="shared" ref="AJ52:AJ54" si="62">IF(AF52&lt;=1.5,1.5,(IF(AF52&lt;=2,2,(IF(AF52&lt;=2.5,2.5,(IF(AF52&lt;=3,3,(IF(AF52&lt;=3.5,3.5,(IF(AF52&lt;=4,4,(IF(AF52&lt;=4.5,4.5,(IF(AF52&lt;=5,5,"Too f*cking big!")))))))))))))))</f>
        <v>#NUM!</v>
      </c>
      <c r="AK52" s="19"/>
      <c r="AM52" s="19"/>
      <c r="AN52" s="19" t="e">
        <f t="shared" ref="AN52:AN54" si="63">IF(ABS(U52)&gt;($U$3*AJ52),"Yes","No")</f>
        <v>#NUM!</v>
      </c>
      <c r="AR52" s="19" t="e">
        <f t="shared" si="18"/>
        <v>#NUM!</v>
      </c>
      <c r="AU52" s="40" t="e">
        <f t="shared" ref="AU52:AU54" si="64">IF(AR52="Not Applicable",S52/(AJ52^2),(S52/(AJ52^2))+AR52)</f>
        <v>#NUM!</v>
      </c>
      <c r="BG52" s="26" t="e">
        <f>IF(AJ52&gt;4,"Re-check foundation size…",IF(AU52&lt;$U$2,"Pass!","Fail!"))</f>
        <v>#NUM!</v>
      </c>
      <c r="BH52" s="49"/>
      <c r="BI52" s="51"/>
      <c r="BJ52" s="51"/>
      <c r="BK52" s="51"/>
      <c r="BL52" s="51"/>
      <c r="BM52" s="51"/>
    </row>
    <row r="53" spans="1:65" ht="15.75" x14ac:dyDescent="0.25">
      <c r="A53" s="60"/>
      <c r="E53" s="40"/>
      <c r="F53" s="40"/>
      <c r="G53" s="40"/>
      <c r="H53" s="40"/>
      <c r="I53" s="40"/>
      <c r="P53" s="40">
        <f t="shared" si="0"/>
        <v>0</v>
      </c>
      <c r="Q53" s="40">
        <f t="shared" si="0"/>
        <v>0</v>
      </c>
      <c r="S53" s="6">
        <f>IF(U53=P51,D51,(IF(U53=P52,D52,(IF(U53=P53,D53,(IF(U53=P54,D54,(IF(U53=P55,D55,(IF(U53=P56,D56)))))))))))</f>
        <v>0</v>
      </c>
      <c r="U53" s="40">
        <f t="shared" ref="U53" si="65">LARGE((P51:P56),1)</f>
        <v>0</v>
      </c>
      <c r="Y53" s="36">
        <f t="shared" si="2"/>
        <v>0</v>
      </c>
      <c r="Z53" s="19"/>
      <c r="AA53" s="19"/>
      <c r="AB53" s="19">
        <f t="shared" si="60"/>
        <v>0</v>
      </c>
      <c r="AC53" s="19"/>
      <c r="AE53" s="19"/>
      <c r="AF53" s="20">
        <f t="shared" si="61"/>
        <v>0.05</v>
      </c>
      <c r="AG53" s="19"/>
      <c r="AI53" s="19"/>
      <c r="AJ53" s="28">
        <f t="shared" si="62"/>
        <v>1.5</v>
      </c>
      <c r="AK53" s="19"/>
      <c r="AM53" s="19"/>
      <c r="AN53" s="19" t="str">
        <f t="shared" si="63"/>
        <v>No</v>
      </c>
      <c r="AR53" s="19" t="str">
        <f t="shared" si="18"/>
        <v>Not Applicable</v>
      </c>
      <c r="AU53" s="40">
        <f t="shared" si="64"/>
        <v>0</v>
      </c>
      <c r="AY53" s="54">
        <f>B51</f>
        <v>0</v>
      </c>
      <c r="AZ53" s="35" t="s">
        <v>87</v>
      </c>
      <c r="BA53" s="56" t="str">
        <f t="shared" ref="BA53" si="66">IF(S53=0,"No data…",IF(ISNUMBER(AJ52)=FALSE,"Too big!",IF(ISNUMBER(AJ53)=FALSE,"Too big!",IF(ISNUMBER(AJ54)=FALSE,"Too big!",LARGE(AJ52:AJ54,1)))))</f>
        <v>No data…</v>
      </c>
      <c r="BB53" s="56" t="s">
        <v>85</v>
      </c>
      <c r="BC53" s="58" t="str">
        <f t="shared" ref="BC53" si="67">IF(U53=0,"No data…",IF(ISNUMBER(AJ52)=FALSE,"Too big!",IF(ISNUMBER(AJ53)=FALSE,"Too big!",IF(ISNUMBER(AJ54)=FALSE,"Too big!",LARGE(AJ52:AJ54,1)))))</f>
        <v>No data…</v>
      </c>
      <c r="BD53" s="35" t="s">
        <v>86</v>
      </c>
      <c r="BG53" s="26" t="str">
        <f>IF(AJ53&gt;4,"Re-check foundation size…",IF(AU53&lt;$U$2,"Pass!","Fail!"))</f>
        <v>Pass!</v>
      </c>
      <c r="BH53" s="49"/>
      <c r="BI53" s="51" t="str">
        <f t="shared" ref="BI53" si="68">IF(D51&lt;0,"Warning! Uplift.",(IF(D52&lt;0,"Warning! Uplift.",(IF(D53&lt;0,"Warning! Uplift.",(IF(D54&lt;0,"Warning! Uplift.",(IF(D55&lt;0,"Warning! Uplift.",(IF(D56&lt;0,"Warning! Uplift.","/")))))))))))</f>
        <v>/</v>
      </c>
      <c r="BJ53" s="51"/>
      <c r="BK53" s="51"/>
      <c r="BL53" s="51" t="e">
        <f t="shared" ref="BL53" si="69">IF(U52&gt;$BT$23,"Warning! High shear.",(IF(U53&gt;$BT$23,"Warning! High shear.",(IF(U54&gt;$BT$23,"Warning! High Shear.","/")))))</f>
        <v>#NUM!</v>
      </c>
      <c r="BM53" s="51"/>
    </row>
    <row r="54" spans="1:65" x14ac:dyDescent="0.25">
      <c r="A54" s="60"/>
      <c r="E54" s="40"/>
      <c r="F54" s="40"/>
      <c r="G54" s="40"/>
      <c r="H54" s="40"/>
      <c r="I54" s="40"/>
      <c r="P54" s="40">
        <f t="shared" si="0"/>
        <v>0</v>
      </c>
      <c r="Q54" s="40">
        <f t="shared" si="0"/>
        <v>0</v>
      </c>
      <c r="S54" s="6">
        <f>IF(U54=Q51,D51,(IF(U54=Q52,D52,(IF(U54=Q53,D53,(IF(U54=Q54,D54,(IF(U54=Q55,D55,(IF(U54=Q56,D56)))))))))))</f>
        <v>0</v>
      </c>
      <c r="U54" s="40">
        <f t="shared" ref="U54" si="70">LARGE((Q51:Q56),1)</f>
        <v>0</v>
      </c>
      <c r="Y54" s="36">
        <f t="shared" si="2"/>
        <v>0</v>
      </c>
      <c r="Z54" s="19"/>
      <c r="AA54" s="19"/>
      <c r="AB54" s="19">
        <f t="shared" si="60"/>
        <v>0</v>
      </c>
      <c r="AC54" s="19"/>
      <c r="AE54" s="19"/>
      <c r="AF54" s="20">
        <f t="shared" si="61"/>
        <v>0.05</v>
      </c>
      <c r="AG54" s="19"/>
      <c r="AI54" s="19"/>
      <c r="AJ54" s="28">
        <f t="shared" si="62"/>
        <v>1.5</v>
      </c>
      <c r="AK54" s="19"/>
      <c r="AM54" s="19"/>
      <c r="AN54" s="19" t="str">
        <f t="shared" si="63"/>
        <v>No</v>
      </c>
      <c r="AR54" s="19" t="str">
        <f t="shared" si="18"/>
        <v>Not Applicable</v>
      </c>
      <c r="AU54" s="40">
        <f t="shared" si="64"/>
        <v>0</v>
      </c>
      <c r="BG54" s="26" t="str">
        <f>IF(AJ54&gt;4,"Re-check foundation size…",IF(AU54&lt;$U$2,"Pass!","Fail!"))</f>
        <v>Pass!</v>
      </c>
      <c r="BH54" s="49"/>
      <c r="BI54" s="51"/>
      <c r="BJ54" s="51"/>
      <c r="BK54" s="51"/>
      <c r="BL54" s="51"/>
      <c r="BM54" s="51"/>
    </row>
    <row r="55" spans="1:65" x14ac:dyDescent="0.25">
      <c r="A55" s="60"/>
      <c r="E55" s="40"/>
      <c r="F55" s="40"/>
      <c r="G55" s="40"/>
      <c r="H55" s="40"/>
      <c r="I55" s="40"/>
      <c r="P55" s="40">
        <f t="shared" si="0"/>
        <v>0</v>
      </c>
      <c r="Q55" s="40">
        <f t="shared" si="0"/>
        <v>0</v>
      </c>
      <c r="S55" s="6"/>
      <c r="BH55" s="49"/>
      <c r="BI55" s="51"/>
      <c r="BJ55" s="51"/>
      <c r="BK55" s="51"/>
      <c r="BL55" s="51"/>
      <c r="BM55" s="51"/>
    </row>
    <row r="56" spans="1:65" x14ac:dyDescent="0.25">
      <c r="A56" s="61"/>
      <c r="E56" s="40"/>
      <c r="F56" s="40"/>
      <c r="G56" s="40"/>
      <c r="H56" s="40"/>
      <c r="I56" s="40"/>
      <c r="P56" s="40">
        <f t="shared" si="0"/>
        <v>0</v>
      </c>
      <c r="Q56" s="40">
        <f t="shared" si="0"/>
        <v>0</v>
      </c>
      <c r="S56" s="6"/>
      <c r="BH56" s="49"/>
      <c r="BI56" s="51"/>
      <c r="BJ56" s="51"/>
      <c r="BK56" s="51"/>
      <c r="BL56" s="51"/>
      <c r="BM56" s="51"/>
    </row>
    <row r="57" spans="1:65" x14ac:dyDescent="0.25">
      <c r="A57" s="59" t="s">
        <v>105</v>
      </c>
      <c r="E57" s="40"/>
      <c r="F57" s="40"/>
      <c r="G57" s="40"/>
      <c r="H57" s="40"/>
      <c r="I57" s="40"/>
      <c r="P57" s="40">
        <f t="shared" si="0"/>
        <v>0</v>
      </c>
      <c r="Q57" s="40">
        <f t="shared" si="0"/>
        <v>0</v>
      </c>
      <c r="BH57" s="49"/>
      <c r="BI57" s="51"/>
      <c r="BJ57" s="51"/>
      <c r="BK57" s="51"/>
      <c r="BL57" s="51"/>
      <c r="BM57" s="51"/>
    </row>
    <row r="58" spans="1:65" x14ac:dyDescent="0.25">
      <c r="A58" s="60"/>
      <c r="E58" s="40"/>
      <c r="F58" s="40"/>
      <c r="G58" s="40"/>
      <c r="H58" s="40"/>
      <c r="I58" s="40"/>
      <c r="P58" s="40">
        <f t="shared" si="0"/>
        <v>0</v>
      </c>
      <c r="Q58" s="40">
        <f t="shared" si="0"/>
        <v>0</v>
      </c>
      <c r="S58" s="6" t="e">
        <f>LARGE(D57:D62,1)</f>
        <v>#NUM!</v>
      </c>
      <c r="U58" s="40" t="e">
        <f>IF(S58=D57,(LARGE(P57:Q57,1)),(IF(S58=D58,(LARGE(P58:Q58,1)),(IF(S58=D59,(LARGE(P59:Q59,1)),(IF(S58=D60,(LARGE(P60:Q60,1)),(IF(S58=D61,(LARGE(P61:Q61,1)),(IF(S58=D62,(LARGE(P62:Q62,1)))))))))))))</f>
        <v>#NUM!</v>
      </c>
      <c r="Y58" s="36" t="e">
        <f t="shared" ref="Y58" si="71">SQRT((S58/$U$2)^2)</f>
        <v>#NUM!</v>
      </c>
      <c r="Z58" s="19"/>
      <c r="AA58" s="19"/>
      <c r="AB58" s="19" t="e">
        <f t="shared" ref="AB58:AB60" si="72">SQRT(Y58)</f>
        <v>#NUM!</v>
      </c>
      <c r="AC58" s="19"/>
      <c r="AE58" s="19"/>
      <c r="AF58" s="20" t="e">
        <f t="shared" ref="AF58:AF60" si="73">AB58+0.05</f>
        <v>#NUM!</v>
      </c>
      <c r="AG58" s="19"/>
      <c r="AI58" s="19"/>
      <c r="AJ58" s="28" t="e">
        <f t="shared" ref="AJ58:AJ60" si="74">IF(AF58&lt;=1.5,1.5,(IF(AF58&lt;=2,2,(IF(AF58&lt;=2.5,2.5,(IF(AF58&lt;=3,3,(IF(AF58&lt;=3.5,3.5,(IF(AF58&lt;=4,4,(IF(AF58&lt;=4.5,4.5,(IF(AF58&lt;=5,5,"Too f*cking big!")))))))))))))))</f>
        <v>#NUM!</v>
      </c>
      <c r="AK58" s="19"/>
      <c r="AM58" s="19"/>
      <c r="AN58" s="19" t="e">
        <f t="shared" ref="AN58:AN60" si="75">IF(ABS(U58)&gt;($U$3*AJ58),"Yes","No")</f>
        <v>#NUM!</v>
      </c>
      <c r="AR58" s="19" t="e">
        <f t="shared" si="18"/>
        <v>#NUM!</v>
      </c>
      <c r="AU58" s="40" t="e">
        <f t="shared" ref="AU58:AU60" si="76">IF(AR58="Not Applicable",S58/(AJ58^2),(S58/(AJ58^2))+AR58)</f>
        <v>#NUM!</v>
      </c>
      <c r="BG58" s="26" t="e">
        <f>IF(AJ58&gt;4,"Re-check foundation size…",IF(AU58&lt;$U$2,"Pass!","Fail!"))</f>
        <v>#NUM!</v>
      </c>
      <c r="BH58" s="49"/>
      <c r="BI58" s="51"/>
      <c r="BJ58" s="51"/>
      <c r="BK58" s="51"/>
      <c r="BL58" s="51"/>
      <c r="BM58" s="51"/>
    </row>
    <row r="59" spans="1:65" ht="15.75" x14ac:dyDescent="0.25">
      <c r="A59" s="60"/>
      <c r="E59" s="40"/>
      <c r="F59" s="40"/>
      <c r="G59" s="40"/>
      <c r="H59" s="40"/>
      <c r="I59" s="40"/>
      <c r="P59" s="40">
        <f t="shared" si="0"/>
        <v>0</v>
      </c>
      <c r="Q59" s="40">
        <f t="shared" si="0"/>
        <v>0</v>
      </c>
      <c r="S59" s="6">
        <f>IF(U59=P57,D57,(IF(U59=P58,D58,(IF(U59=P59,D59,(IF(U59=P60,D60,(IF(U59=P61,D61,(IF(U59=P62,D62)))))))))))</f>
        <v>0</v>
      </c>
      <c r="U59" s="40">
        <f t="shared" ref="U59" si="77">LARGE((P57:P62),1)</f>
        <v>0</v>
      </c>
      <c r="Y59" s="36">
        <f t="shared" si="2"/>
        <v>0</v>
      </c>
      <c r="Z59" s="19"/>
      <c r="AA59" s="19"/>
      <c r="AB59" s="19">
        <f t="shared" si="72"/>
        <v>0</v>
      </c>
      <c r="AC59" s="19"/>
      <c r="AE59" s="19"/>
      <c r="AF59" s="20">
        <f t="shared" si="73"/>
        <v>0.05</v>
      </c>
      <c r="AG59" s="19"/>
      <c r="AI59" s="19"/>
      <c r="AJ59" s="28">
        <f t="shared" si="74"/>
        <v>1.5</v>
      </c>
      <c r="AK59" s="19"/>
      <c r="AM59" s="19"/>
      <c r="AN59" s="19" t="str">
        <f t="shared" si="75"/>
        <v>No</v>
      </c>
      <c r="AR59" s="19" t="str">
        <f t="shared" si="18"/>
        <v>Not Applicable</v>
      </c>
      <c r="AU59" s="40">
        <f t="shared" si="76"/>
        <v>0</v>
      </c>
      <c r="AY59" s="54">
        <f>B57</f>
        <v>0</v>
      </c>
      <c r="AZ59" s="35" t="s">
        <v>87</v>
      </c>
      <c r="BA59" s="56" t="str">
        <f t="shared" ref="BA59" si="78">IF(S59=0,"No data…",IF(ISNUMBER(AJ58)=FALSE,"Too big!",IF(ISNUMBER(AJ59)=FALSE,"Too big!",IF(ISNUMBER(AJ60)=FALSE,"Too big!",LARGE(AJ58:AJ60,1)))))</f>
        <v>No data…</v>
      </c>
      <c r="BB59" s="56" t="s">
        <v>85</v>
      </c>
      <c r="BC59" s="58" t="str">
        <f t="shared" ref="BC59" si="79">IF(U59=0,"No data…",IF(ISNUMBER(AJ58)=FALSE,"Too big!",IF(ISNUMBER(AJ59)=FALSE,"Too big!",IF(ISNUMBER(AJ60)=FALSE,"Too big!",LARGE(AJ58:AJ60,1)))))</f>
        <v>No data…</v>
      </c>
      <c r="BD59" s="35" t="s">
        <v>86</v>
      </c>
      <c r="BG59" s="26" t="str">
        <f>IF(AJ59&gt;4,"Re-check foundation size…",IF(AU59&lt;$U$2,"Pass!","Fail!"))</f>
        <v>Pass!</v>
      </c>
      <c r="BH59" s="49"/>
      <c r="BI59" s="51" t="str">
        <f t="shared" ref="BI59" si="80">IF(D57&lt;0,"Warning! Uplift.",(IF(D58&lt;0,"Warning! Uplift.",(IF(D59&lt;0,"Warning! Uplift.",(IF(D60&lt;0,"Warning! Uplift.",(IF(D61&lt;0,"Warning! Uplift.",(IF(D62&lt;0,"Warning! Uplift.","/")))))))))))</f>
        <v>/</v>
      </c>
      <c r="BJ59" s="51"/>
      <c r="BK59" s="51"/>
      <c r="BL59" s="51" t="e">
        <f t="shared" ref="BL59" si="81">IF(U58&gt;$BT$23,"Warning! High shear.",(IF(U59&gt;$BT$23,"Warning! High shear.",(IF(U60&gt;$BT$23,"Warning! High Shear.","/")))))</f>
        <v>#NUM!</v>
      </c>
      <c r="BM59" s="51"/>
    </row>
    <row r="60" spans="1:65" x14ac:dyDescent="0.25">
      <c r="A60" s="60"/>
      <c r="E60" s="40"/>
      <c r="F60" s="40"/>
      <c r="G60" s="40"/>
      <c r="H60" s="40"/>
      <c r="I60" s="40"/>
      <c r="P60" s="40">
        <f t="shared" si="0"/>
        <v>0</v>
      </c>
      <c r="Q60" s="40">
        <f t="shared" si="0"/>
        <v>0</v>
      </c>
      <c r="S60" s="6">
        <f>IF(U60=Q57,D57,(IF(U60=Q58,D58,(IF(U60=Q59,D59,(IF(U60=Q60,D60,(IF(U60=Q61,D61,(IF(U60=Q62,D62)))))))))))</f>
        <v>0</v>
      </c>
      <c r="U60" s="40">
        <f t="shared" ref="U60" si="82">LARGE((Q57:Q62),1)</f>
        <v>0</v>
      </c>
      <c r="Y60" s="36">
        <f t="shared" si="2"/>
        <v>0</v>
      </c>
      <c r="Z60" s="19"/>
      <c r="AA60" s="19"/>
      <c r="AB60" s="19">
        <f t="shared" si="72"/>
        <v>0</v>
      </c>
      <c r="AC60" s="19"/>
      <c r="AE60" s="19"/>
      <c r="AF60" s="20">
        <f t="shared" si="73"/>
        <v>0.05</v>
      </c>
      <c r="AG60" s="19"/>
      <c r="AI60" s="19"/>
      <c r="AJ60" s="28">
        <f t="shared" si="74"/>
        <v>1.5</v>
      </c>
      <c r="AK60" s="19"/>
      <c r="AM60" s="19"/>
      <c r="AN60" s="19" t="str">
        <f t="shared" si="75"/>
        <v>No</v>
      </c>
      <c r="AR60" s="19" t="str">
        <f t="shared" si="18"/>
        <v>Not Applicable</v>
      </c>
      <c r="AU60" s="40">
        <f t="shared" si="76"/>
        <v>0</v>
      </c>
      <c r="BG60" s="26" t="str">
        <f>IF(AJ60&gt;4,"Re-check foundation size…",IF(AU60&lt;$U$2,"Pass!","Fail!"))</f>
        <v>Pass!</v>
      </c>
      <c r="BH60" s="49"/>
      <c r="BI60" s="51"/>
      <c r="BJ60" s="51"/>
      <c r="BK60" s="51"/>
      <c r="BL60" s="51"/>
      <c r="BM60" s="51"/>
    </row>
    <row r="61" spans="1:65" x14ac:dyDescent="0.25">
      <c r="A61" s="60"/>
      <c r="E61" s="40"/>
      <c r="F61" s="40"/>
      <c r="G61" s="40"/>
      <c r="H61" s="40"/>
      <c r="I61" s="40"/>
      <c r="P61" s="40">
        <f t="shared" si="0"/>
        <v>0</v>
      </c>
      <c r="Q61" s="40">
        <f t="shared" si="0"/>
        <v>0</v>
      </c>
      <c r="S61" s="6"/>
      <c r="BH61" s="49"/>
      <c r="BI61" s="51"/>
      <c r="BJ61" s="51"/>
      <c r="BK61" s="51"/>
      <c r="BL61" s="51"/>
      <c r="BM61" s="51"/>
    </row>
    <row r="62" spans="1:65" x14ac:dyDescent="0.25">
      <c r="A62" s="61"/>
      <c r="E62" s="40"/>
      <c r="F62" s="40"/>
      <c r="G62" s="40"/>
      <c r="H62" s="40"/>
      <c r="I62" s="40"/>
      <c r="P62" s="40">
        <f t="shared" si="0"/>
        <v>0</v>
      </c>
      <c r="Q62" s="40">
        <f t="shared" si="0"/>
        <v>0</v>
      </c>
      <c r="S62" s="6"/>
      <c r="BH62" s="49"/>
      <c r="BI62" s="51"/>
      <c r="BJ62" s="51"/>
      <c r="BK62" s="51"/>
      <c r="BL62" s="51"/>
      <c r="BM62" s="51"/>
    </row>
    <row r="63" spans="1:65" x14ac:dyDescent="0.25">
      <c r="A63" s="59" t="s">
        <v>106</v>
      </c>
      <c r="E63" s="40"/>
      <c r="F63" s="40"/>
      <c r="G63" s="40"/>
      <c r="H63" s="40"/>
      <c r="I63" s="40"/>
      <c r="P63" s="40">
        <f t="shared" si="0"/>
        <v>0</v>
      </c>
      <c r="Q63" s="40">
        <f t="shared" si="0"/>
        <v>0</v>
      </c>
      <c r="S63" s="6"/>
      <c r="BH63" s="49"/>
      <c r="BI63" s="51"/>
      <c r="BJ63" s="51"/>
      <c r="BK63" s="51"/>
      <c r="BL63" s="51"/>
      <c r="BM63" s="51"/>
    </row>
    <row r="64" spans="1:65" x14ac:dyDescent="0.25">
      <c r="A64" s="60"/>
      <c r="E64" s="40"/>
      <c r="F64" s="40"/>
      <c r="G64" s="40"/>
      <c r="H64" s="40"/>
      <c r="I64" s="40"/>
      <c r="P64" s="40">
        <f t="shared" si="0"/>
        <v>0</v>
      </c>
      <c r="Q64" s="40">
        <f t="shared" si="0"/>
        <v>0</v>
      </c>
      <c r="S64" s="6" t="e">
        <f>LARGE(D63:D68,1)</f>
        <v>#NUM!</v>
      </c>
      <c r="U64" s="40" t="e">
        <f>IF(S64=D63,(LARGE(P63:Q63,1)),(IF(S64=D64,(LARGE(P64:Q64,1)),(IF(S64=D65,(LARGE(P65:Q65,1)),(IF(S64=D66,(LARGE(P66:Q66,1)),(IF(S64=D67,(LARGE(P67:Q67,1)),(IF(S64=D68,(LARGE(P68:Q68,1)))))))))))))</f>
        <v>#NUM!</v>
      </c>
      <c r="Y64" s="36" t="e">
        <f t="shared" ref="Y64" si="83">SQRT((S64/$U$2)^2)</f>
        <v>#NUM!</v>
      </c>
      <c r="Z64" s="19"/>
      <c r="AA64" s="19"/>
      <c r="AB64" s="19" t="e">
        <f t="shared" ref="AB64:AB66" si="84">SQRT(Y64)</f>
        <v>#NUM!</v>
      </c>
      <c r="AC64" s="19"/>
      <c r="AE64" s="19"/>
      <c r="AF64" s="20" t="e">
        <f t="shared" ref="AF64:AF66" si="85">AB64+0.05</f>
        <v>#NUM!</v>
      </c>
      <c r="AG64" s="19"/>
      <c r="AI64" s="19"/>
      <c r="AJ64" s="28" t="e">
        <f t="shared" ref="AJ64:AJ66" si="86">IF(AF64&lt;=1.5,1.5,(IF(AF64&lt;=2,2,(IF(AF64&lt;=2.5,2.5,(IF(AF64&lt;=3,3,(IF(AF64&lt;=3.5,3.5,(IF(AF64&lt;=4,4,(IF(AF64&lt;=4.5,4.5,(IF(AF64&lt;=5,5,"Too f*cking big!")))))))))))))))</f>
        <v>#NUM!</v>
      </c>
      <c r="AK64" s="19"/>
      <c r="AM64" s="19"/>
      <c r="AN64" s="19" t="e">
        <f t="shared" ref="AN64:AN66" si="87">IF(ABS(U64)&gt;($U$3*AJ64),"Yes","No")</f>
        <v>#NUM!</v>
      </c>
      <c r="AR64" s="19" t="e">
        <f t="shared" si="18"/>
        <v>#NUM!</v>
      </c>
      <c r="AU64" s="40" t="e">
        <f t="shared" ref="AU64:AU66" si="88">IF(AR64="Not Applicable",S64/(AJ64^2),(S64/(AJ64^2))+AR64)</f>
        <v>#NUM!</v>
      </c>
      <c r="BG64" s="26" t="e">
        <f>IF(AJ64&gt;4,"Re-check foundation size…",IF(AU64&lt;$U$2,"Pass!","Fail!"))</f>
        <v>#NUM!</v>
      </c>
      <c r="BH64" s="49"/>
      <c r="BI64" s="51"/>
      <c r="BJ64" s="51"/>
      <c r="BK64" s="51"/>
      <c r="BL64" s="51"/>
      <c r="BM64" s="51"/>
    </row>
    <row r="65" spans="1:65" ht="15.75" x14ac:dyDescent="0.25">
      <c r="A65" s="60"/>
      <c r="E65" s="40"/>
      <c r="F65" s="40"/>
      <c r="G65" s="40"/>
      <c r="H65" s="40"/>
      <c r="I65" s="40"/>
      <c r="P65" s="40">
        <f t="shared" si="0"/>
        <v>0</v>
      </c>
      <c r="Q65" s="40">
        <f t="shared" si="0"/>
        <v>0</v>
      </c>
      <c r="S65" s="6">
        <f>IF(U65=P63,D63,(IF(U65=P64,D64,(IF(U65=P65,D65,(IF(U65=P66,D66,(IF(U65=P67,D67,(IF(U65=P68,D68)))))))))))</f>
        <v>0</v>
      </c>
      <c r="U65" s="40">
        <f t="shared" ref="U65" si="89">LARGE((P63:P68),1)</f>
        <v>0</v>
      </c>
      <c r="Y65" s="36">
        <f t="shared" si="2"/>
        <v>0</v>
      </c>
      <c r="Z65" s="19"/>
      <c r="AA65" s="19"/>
      <c r="AB65" s="19">
        <f t="shared" si="84"/>
        <v>0</v>
      </c>
      <c r="AC65" s="19"/>
      <c r="AE65" s="19"/>
      <c r="AF65" s="20">
        <f t="shared" si="85"/>
        <v>0.05</v>
      </c>
      <c r="AG65" s="19"/>
      <c r="AI65" s="19"/>
      <c r="AJ65" s="28">
        <f t="shared" si="86"/>
        <v>1.5</v>
      </c>
      <c r="AK65" s="19"/>
      <c r="AM65" s="19"/>
      <c r="AN65" s="19" t="str">
        <f t="shared" si="87"/>
        <v>No</v>
      </c>
      <c r="AR65" s="19" t="str">
        <f t="shared" si="18"/>
        <v>Not Applicable</v>
      </c>
      <c r="AU65" s="40">
        <f t="shared" si="88"/>
        <v>0</v>
      </c>
      <c r="AY65" s="54">
        <f>B63</f>
        <v>0</v>
      </c>
      <c r="AZ65" s="35" t="s">
        <v>87</v>
      </c>
      <c r="BA65" s="56" t="str">
        <f t="shared" ref="BA65" si="90">IF(S65=0,"No data…",IF(ISNUMBER(AJ64)=FALSE,"Too big!",IF(ISNUMBER(AJ65)=FALSE,"Too big!",IF(ISNUMBER(AJ66)=FALSE,"Too big!",LARGE(AJ64:AJ66,1)))))</f>
        <v>No data…</v>
      </c>
      <c r="BB65" s="56" t="s">
        <v>85</v>
      </c>
      <c r="BC65" s="58" t="str">
        <f t="shared" ref="BC65" si="91">IF(U65=0,"No data…",IF(ISNUMBER(AJ64)=FALSE,"Too big!",IF(ISNUMBER(AJ65)=FALSE,"Too big!",IF(ISNUMBER(AJ66)=FALSE,"Too big!",LARGE(AJ64:AJ66,1)))))</f>
        <v>No data…</v>
      </c>
      <c r="BD65" s="35" t="s">
        <v>86</v>
      </c>
      <c r="BG65" s="26" t="str">
        <f>IF(AJ65&gt;4,"Re-check foundation size…",IF(AU65&lt;$U$2,"Pass!","Fail!"))</f>
        <v>Pass!</v>
      </c>
      <c r="BH65" s="49"/>
      <c r="BI65" s="51" t="str">
        <f t="shared" ref="BI65" si="92">IF(D63&lt;0,"Warning! Uplift.",(IF(D64&lt;0,"Warning! Uplift.",(IF(D65&lt;0,"Warning! Uplift.",(IF(D66&lt;0,"Warning! Uplift.",(IF(D67&lt;0,"Warning! Uplift.",(IF(D68&lt;0,"Warning! Uplift.","/")))))))))))</f>
        <v>/</v>
      </c>
      <c r="BJ65" s="51"/>
      <c r="BK65" s="51"/>
      <c r="BL65" s="51" t="e">
        <f t="shared" ref="BL65" si="93">IF(U64&gt;$BT$23,"Warning! High shear.",(IF(U65&gt;$BT$23,"Warning! High shear.",(IF(U66&gt;$BT$23,"Warning! High Shear.","/")))))</f>
        <v>#NUM!</v>
      </c>
      <c r="BM65" s="51"/>
    </row>
    <row r="66" spans="1:65" x14ac:dyDescent="0.25">
      <c r="A66" s="60"/>
      <c r="E66" s="40"/>
      <c r="F66" s="40"/>
      <c r="G66" s="40"/>
      <c r="H66" s="40"/>
      <c r="I66" s="40"/>
      <c r="P66" s="40">
        <f t="shared" si="0"/>
        <v>0</v>
      </c>
      <c r="Q66" s="40">
        <f t="shared" si="0"/>
        <v>0</v>
      </c>
      <c r="S66" s="6">
        <f>IF(U66=Q63,D63,(IF(U66=Q64,D64,(IF(U66=Q65,D65,(IF(U66=Q66,D66,(IF(U66=Q67,D67,(IF(U66=Q68,D68)))))))))))</f>
        <v>0</v>
      </c>
      <c r="U66" s="40">
        <f t="shared" ref="U66" si="94">LARGE((Q63:Q68),1)</f>
        <v>0</v>
      </c>
      <c r="Y66" s="36">
        <f t="shared" si="2"/>
        <v>0</v>
      </c>
      <c r="Z66" s="19"/>
      <c r="AA66" s="19"/>
      <c r="AB66" s="19">
        <f t="shared" si="84"/>
        <v>0</v>
      </c>
      <c r="AC66" s="19"/>
      <c r="AE66" s="19"/>
      <c r="AF66" s="20">
        <f t="shared" si="85"/>
        <v>0.05</v>
      </c>
      <c r="AG66" s="19"/>
      <c r="AI66" s="19"/>
      <c r="AJ66" s="28">
        <f t="shared" si="86"/>
        <v>1.5</v>
      </c>
      <c r="AK66" s="19"/>
      <c r="AM66" s="19"/>
      <c r="AN66" s="19" t="str">
        <f t="shared" si="87"/>
        <v>No</v>
      </c>
      <c r="AR66" s="19" t="str">
        <f t="shared" si="18"/>
        <v>Not Applicable</v>
      </c>
      <c r="AU66" s="40">
        <f t="shared" si="88"/>
        <v>0</v>
      </c>
      <c r="BG66" s="26" t="str">
        <f>IF(AJ66&gt;4,"Re-check foundation size…",IF(AU66&lt;$U$2,"Pass!","Fail!"))</f>
        <v>Pass!</v>
      </c>
      <c r="BH66" s="49"/>
      <c r="BI66" s="51"/>
      <c r="BJ66" s="51"/>
      <c r="BK66" s="51"/>
      <c r="BL66" s="51"/>
      <c r="BM66" s="51"/>
    </row>
    <row r="67" spans="1:65" x14ac:dyDescent="0.25">
      <c r="A67" s="60"/>
      <c r="E67" s="40"/>
      <c r="F67" s="40"/>
      <c r="G67" s="40"/>
      <c r="H67" s="40"/>
      <c r="I67" s="40"/>
      <c r="P67" s="40">
        <f t="shared" si="0"/>
        <v>0</v>
      </c>
      <c r="Q67" s="40">
        <f t="shared" si="0"/>
        <v>0</v>
      </c>
      <c r="S67" s="6"/>
      <c r="BH67" s="49"/>
      <c r="BI67" s="51"/>
      <c r="BJ67" s="51"/>
      <c r="BK67" s="51"/>
      <c r="BL67" s="51"/>
      <c r="BM67" s="51"/>
    </row>
    <row r="68" spans="1:65" x14ac:dyDescent="0.25">
      <c r="A68" s="61"/>
      <c r="E68" s="40"/>
      <c r="F68" s="40"/>
      <c r="G68" s="40"/>
      <c r="H68" s="40"/>
      <c r="I68" s="40"/>
      <c r="P68" s="40">
        <f t="shared" si="0"/>
        <v>0</v>
      </c>
      <c r="Q68" s="40">
        <f t="shared" si="0"/>
        <v>0</v>
      </c>
      <c r="S68" s="6"/>
      <c r="BH68" s="49"/>
      <c r="BI68" s="51"/>
      <c r="BJ68" s="51"/>
      <c r="BK68" s="51"/>
      <c r="BL68" s="51"/>
      <c r="BM68" s="51"/>
    </row>
    <row r="69" spans="1:65" x14ac:dyDescent="0.25">
      <c r="A69" s="59" t="s">
        <v>107</v>
      </c>
      <c r="E69" s="40"/>
      <c r="F69" s="40"/>
      <c r="G69" s="40"/>
      <c r="H69" s="40"/>
      <c r="I69" s="40"/>
      <c r="P69" s="40">
        <f t="shared" si="0"/>
        <v>0</v>
      </c>
      <c r="Q69" s="40">
        <f t="shared" si="0"/>
        <v>0</v>
      </c>
      <c r="S69" s="6"/>
      <c r="BH69" s="49"/>
      <c r="BI69" s="51"/>
      <c r="BJ69" s="51"/>
      <c r="BK69" s="51"/>
      <c r="BL69" s="51"/>
      <c r="BM69" s="51"/>
    </row>
    <row r="70" spans="1:65" x14ac:dyDescent="0.25">
      <c r="A70" s="60"/>
      <c r="E70" s="40"/>
      <c r="F70" s="40"/>
      <c r="G70" s="40"/>
      <c r="H70" s="40"/>
      <c r="I70" s="40"/>
      <c r="P70" s="40">
        <f t="shared" si="0"/>
        <v>0</v>
      </c>
      <c r="Q70" s="40">
        <f t="shared" si="0"/>
        <v>0</v>
      </c>
      <c r="S70" s="6" t="e">
        <f>LARGE(D69:D74,1)</f>
        <v>#NUM!</v>
      </c>
      <c r="U70" s="40" t="e">
        <f>IF(S70=D69,(LARGE(P69:Q69,1)),(IF(S70=D70,(LARGE(P70:Q70,1)),(IF(S70=D71,(LARGE(P71:Q71,1)),(IF(S70=D72,(LARGE(P72:Q72,1)),(IF(S70=D73,(LARGE(P73:Q73,1)),(IF(S70=D74,(LARGE(P74:Q74,1)))))))))))))</f>
        <v>#NUM!</v>
      </c>
      <c r="Y70" s="36" t="e">
        <f t="shared" ref="Y70" si="95">SQRT((S70/$U$2)^2)</f>
        <v>#NUM!</v>
      </c>
      <c r="Z70" s="19"/>
      <c r="AA70" s="19"/>
      <c r="AB70" s="19" t="e">
        <f t="shared" ref="AB70:AB72" si="96">SQRT(Y70)</f>
        <v>#NUM!</v>
      </c>
      <c r="AC70" s="19"/>
      <c r="AE70" s="19"/>
      <c r="AF70" s="20" t="e">
        <f t="shared" ref="AF70:AF72" si="97">AB70+0.05</f>
        <v>#NUM!</v>
      </c>
      <c r="AG70" s="19"/>
      <c r="AI70" s="19"/>
      <c r="AJ70" s="28" t="e">
        <f t="shared" ref="AJ70:AJ72" si="98">IF(AF70&lt;=1.5,1.5,(IF(AF70&lt;=2,2,(IF(AF70&lt;=2.5,2.5,(IF(AF70&lt;=3,3,(IF(AF70&lt;=3.5,3.5,(IF(AF70&lt;=4,4,(IF(AF70&lt;=4.5,4.5,(IF(AF70&lt;=5,5,"Too f*cking big!")))))))))))))))</f>
        <v>#NUM!</v>
      </c>
      <c r="AK70" s="19"/>
      <c r="AM70" s="19"/>
      <c r="AN70" s="19" t="e">
        <f t="shared" ref="AN70:AN72" si="99">IF(ABS(U70)&gt;($U$3*AJ70),"Yes","No")</f>
        <v>#NUM!</v>
      </c>
      <c r="AR70" s="19" t="e">
        <f t="shared" si="18"/>
        <v>#NUM!</v>
      </c>
      <c r="AU70" s="40" t="e">
        <f t="shared" ref="AU70:AU72" si="100">IF(AR70="Not Applicable",S70/(AJ70^2),(S70/(AJ70^2))+AR70)</f>
        <v>#NUM!</v>
      </c>
      <c r="BG70" s="26" t="e">
        <f>IF(AJ70&gt;4,"Re-check foundation size…",IF(AU70&lt;$U$2,"Pass!","Fail!"))</f>
        <v>#NUM!</v>
      </c>
      <c r="BH70" s="49"/>
      <c r="BI70" s="51"/>
      <c r="BJ70" s="51"/>
      <c r="BK70" s="51"/>
      <c r="BL70" s="51"/>
      <c r="BM70" s="51"/>
    </row>
    <row r="71" spans="1:65" ht="15.75" x14ac:dyDescent="0.25">
      <c r="A71" s="60"/>
      <c r="E71" s="40"/>
      <c r="F71" s="40"/>
      <c r="G71" s="40"/>
      <c r="H71" s="40"/>
      <c r="I71" s="40"/>
      <c r="P71" s="40">
        <f t="shared" si="0"/>
        <v>0</v>
      </c>
      <c r="Q71" s="40">
        <f t="shared" si="0"/>
        <v>0</v>
      </c>
      <c r="S71" s="6">
        <f>IF(U71=P69,D69,(IF(U71=P70,D70,(IF(U71=P71,D71,(IF(U71=P72,D72,(IF(U71=P73,D73,(IF(U71=P74,D74)))))))))))</f>
        <v>0</v>
      </c>
      <c r="U71" s="40">
        <f t="shared" ref="U71" si="101">LARGE((P69:P74),1)</f>
        <v>0</v>
      </c>
      <c r="Y71" s="36">
        <f t="shared" si="2"/>
        <v>0</v>
      </c>
      <c r="Z71" s="19"/>
      <c r="AA71" s="19"/>
      <c r="AB71" s="19">
        <f t="shared" si="96"/>
        <v>0</v>
      </c>
      <c r="AC71" s="19"/>
      <c r="AE71" s="19"/>
      <c r="AF71" s="20">
        <f t="shared" si="97"/>
        <v>0.05</v>
      </c>
      <c r="AG71" s="19"/>
      <c r="AI71" s="19"/>
      <c r="AJ71" s="28">
        <f t="shared" si="98"/>
        <v>1.5</v>
      </c>
      <c r="AK71" s="19"/>
      <c r="AM71" s="19"/>
      <c r="AN71" s="19" t="str">
        <f t="shared" si="99"/>
        <v>No</v>
      </c>
      <c r="AR71" s="19" t="str">
        <f t="shared" si="18"/>
        <v>Not Applicable</v>
      </c>
      <c r="AU71" s="40">
        <f t="shared" si="100"/>
        <v>0</v>
      </c>
      <c r="AY71" s="54">
        <f>B69</f>
        <v>0</v>
      </c>
      <c r="AZ71" s="35" t="s">
        <v>87</v>
      </c>
      <c r="BA71" s="56" t="str">
        <f t="shared" ref="BA71" si="102">IF(S71=0,"No data…",IF(ISNUMBER(AJ70)=FALSE,"Too big!",IF(ISNUMBER(AJ71)=FALSE,"Too big!",IF(ISNUMBER(AJ72)=FALSE,"Too big!",LARGE(AJ70:AJ72,1)))))</f>
        <v>No data…</v>
      </c>
      <c r="BB71" s="56" t="s">
        <v>85</v>
      </c>
      <c r="BC71" s="58" t="str">
        <f t="shared" ref="BC71" si="103">IF(U71=0,"No data…",IF(ISNUMBER(AJ70)=FALSE,"Too big!",IF(ISNUMBER(AJ71)=FALSE,"Too big!",IF(ISNUMBER(AJ72)=FALSE,"Too big!",LARGE(AJ70:AJ72,1)))))</f>
        <v>No data…</v>
      </c>
      <c r="BD71" s="35" t="s">
        <v>86</v>
      </c>
      <c r="BG71" s="26" t="str">
        <f>IF(AJ71&gt;4,"Re-check foundation size…",IF(AU71&lt;$U$2,"Pass!","Fail!"))</f>
        <v>Pass!</v>
      </c>
      <c r="BH71" s="49"/>
      <c r="BI71" s="51" t="str">
        <f t="shared" ref="BI71" si="104">IF(D69&lt;0,"Warning! Uplift.",(IF(D70&lt;0,"Warning! Uplift.",(IF(D71&lt;0,"Warning! Uplift.",(IF(D72&lt;0,"Warning! Uplift.",(IF(D73&lt;0,"Warning! Uplift.",(IF(D74&lt;0,"Warning! Uplift.","/")))))))))))</f>
        <v>/</v>
      </c>
      <c r="BJ71" s="51"/>
      <c r="BK71" s="51"/>
      <c r="BL71" s="51" t="e">
        <f t="shared" ref="BL71" si="105">IF(U70&gt;$BT$23,"Warning! High shear.",(IF(U71&gt;$BT$23,"Warning! High shear.",(IF(U72&gt;$BT$23,"Warning! High Shear.","/")))))</f>
        <v>#NUM!</v>
      </c>
      <c r="BM71" s="51"/>
    </row>
    <row r="72" spans="1:65" x14ac:dyDescent="0.25">
      <c r="A72" s="60"/>
      <c r="E72" s="40"/>
      <c r="F72" s="40"/>
      <c r="G72" s="40"/>
      <c r="H72" s="40"/>
      <c r="I72" s="40"/>
      <c r="P72" s="40">
        <f t="shared" si="0"/>
        <v>0</v>
      </c>
      <c r="Q72" s="40">
        <f t="shared" si="0"/>
        <v>0</v>
      </c>
      <c r="S72" s="6">
        <f>IF(U72=Q69,D69,(IF(U72=Q70,D70,(IF(U72=Q71,D71,(IF(U72=Q72,D72,(IF(U72=Q73,D73,(IF(U72=Q74,D74)))))))))))</f>
        <v>0</v>
      </c>
      <c r="U72" s="40">
        <f t="shared" ref="U72" si="106">LARGE((Q69:Q74),1)</f>
        <v>0</v>
      </c>
      <c r="Y72" s="36">
        <f t="shared" si="2"/>
        <v>0</v>
      </c>
      <c r="Z72" s="19"/>
      <c r="AA72" s="19"/>
      <c r="AB72" s="19">
        <f t="shared" si="96"/>
        <v>0</v>
      </c>
      <c r="AC72" s="19"/>
      <c r="AE72" s="19"/>
      <c r="AF72" s="20">
        <f t="shared" si="97"/>
        <v>0.05</v>
      </c>
      <c r="AG72" s="19"/>
      <c r="AI72" s="19"/>
      <c r="AJ72" s="28">
        <f t="shared" si="98"/>
        <v>1.5</v>
      </c>
      <c r="AK72" s="19"/>
      <c r="AM72" s="19"/>
      <c r="AN72" s="19" t="str">
        <f t="shared" si="99"/>
        <v>No</v>
      </c>
      <c r="AR72" s="19" t="str">
        <f t="shared" si="18"/>
        <v>Not Applicable</v>
      </c>
      <c r="AU72" s="40">
        <f t="shared" si="100"/>
        <v>0</v>
      </c>
      <c r="BG72" s="26" t="str">
        <f>IF(AJ72&gt;4,"Re-check foundation size…",IF(AU72&lt;$U$2,"Pass!","Fail!"))</f>
        <v>Pass!</v>
      </c>
      <c r="BH72" s="49"/>
      <c r="BI72" s="51"/>
      <c r="BJ72" s="51"/>
      <c r="BK72" s="51"/>
      <c r="BL72" s="51"/>
      <c r="BM72" s="51"/>
    </row>
    <row r="73" spans="1:65" x14ac:dyDescent="0.25">
      <c r="A73" s="60"/>
      <c r="E73" s="40"/>
      <c r="F73" s="40"/>
      <c r="G73" s="40"/>
      <c r="H73" s="40"/>
      <c r="I73" s="40"/>
      <c r="P73" s="40">
        <f t="shared" ref="P73:Q136" si="107">ABS(E73)</f>
        <v>0</v>
      </c>
      <c r="Q73" s="40">
        <f t="shared" si="107"/>
        <v>0</v>
      </c>
      <c r="S73" s="6"/>
      <c r="BH73" s="49"/>
      <c r="BI73" s="51"/>
      <c r="BJ73" s="51"/>
      <c r="BK73" s="51"/>
      <c r="BL73" s="51"/>
      <c r="BM73" s="51"/>
    </row>
    <row r="74" spans="1:65" x14ac:dyDescent="0.25">
      <c r="A74" s="61"/>
      <c r="E74" s="40"/>
      <c r="F74" s="40"/>
      <c r="G74" s="40"/>
      <c r="H74" s="40"/>
      <c r="I74" s="40"/>
      <c r="P74" s="40">
        <f t="shared" si="107"/>
        <v>0</v>
      </c>
      <c r="Q74" s="40">
        <f t="shared" si="107"/>
        <v>0</v>
      </c>
      <c r="S74" s="6"/>
      <c r="BH74" s="49"/>
      <c r="BI74" s="51"/>
      <c r="BJ74" s="51"/>
      <c r="BK74" s="51"/>
      <c r="BL74" s="51"/>
      <c r="BM74" s="51"/>
    </row>
    <row r="75" spans="1:65" x14ac:dyDescent="0.25">
      <c r="A75" s="59" t="s">
        <v>108</v>
      </c>
      <c r="E75" s="40"/>
      <c r="F75" s="40"/>
      <c r="G75" s="40"/>
      <c r="H75" s="40"/>
      <c r="I75" s="40"/>
      <c r="P75" s="40">
        <f t="shared" si="107"/>
        <v>0</v>
      </c>
      <c r="Q75" s="40">
        <f t="shared" si="107"/>
        <v>0</v>
      </c>
      <c r="S75" s="6"/>
      <c r="BH75" s="49"/>
      <c r="BI75" s="51"/>
      <c r="BJ75" s="51"/>
      <c r="BK75" s="51"/>
      <c r="BL75" s="51"/>
      <c r="BM75" s="51"/>
    </row>
    <row r="76" spans="1:65" x14ac:dyDescent="0.25">
      <c r="A76" s="60"/>
      <c r="E76" s="40"/>
      <c r="F76" s="40"/>
      <c r="G76" s="40"/>
      <c r="H76" s="40"/>
      <c r="I76" s="40"/>
      <c r="P76" s="40">
        <f t="shared" si="107"/>
        <v>0</v>
      </c>
      <c r="Q76" s="40">
        <f t="shared" si="107"/>
        <v>0</v>
      </c>
      <c r="S76" s="6" t="e">
        <f>LARGE(D75:D80,1)</f>
        <v>#NUM!</v>
      </c>
      <c r="U76" s="40" t="e">
        <f>IF(S76=D75,(LARGE(P75:Q75,1)),(IF(S76=D76,(LARGE(P76:Q76,1)),(IF(S76=D77,(LARGE(P77:Q77,1)),(IF(S76=D78,(LARGE(P78:Q78,1)),(IF(S76=D79,(LARGE(P79:Q79,1)),(IF(S76=D80,(LARGE(P80:Q80,1)))))))))))))</f>
        <v>#NUM!</v>
      </c>
      <c r="Y76" s="36" t="e">
        <f t="shared" ref="Y76" si="108">SQRT((S76/$U$2)^2)</f>
        <v>#NUM!</v>
      </c>
      <c r="Z76" s="19"/>
      <c r="AA76" s="19"/>
      <c r="AB76" s="19" t="e">
        <f t="shared" ref="AB76:AB78" si="109">SQRT(Y76)</f>
        <v>#NUM!</v>
      </c>
      <c r="AC76" s="19"/>
      <c r="AE76" s="19"/>
      <c r="AF76" s="20" t="e">
        <f t="shared" ref="AF76:AF78" si="110">AB76+0.05</f>
        <v>#NUM!</v>
      </c>
      <c r="AG76" s="19"/>
      <c r="AI76" s="19"/>
      <c r="AJ76" s="28" t="e">
        <f t="shared" ref="AJ76:AJ78" si="111">IF(AF76&lt;=1.5,1.5,(IF(AF76&lt;=2,2,(IF(AF76&lt;=2.5,2.5,(IF(AF76&lt;=3,3,(IF(AF76&lt;=3.5,3.5,(IF(AF76&lt;=4,4,(IF(AF76&lt;=4.5,4.5,(IF(AF76&lt;=5,5,"Too f*cking big!")))))))))))))))</f>
        <v>#NUM!</v>
      </c>
      <c r="AK76" s="19"/>
      <c r="AM76" s="19"/>
      <c r="AN76" s="19" t="e">
        <f t="shared" ref="AN76:AN78" si="112">IF(ABS(U76)&gt;($U$3*AJ76),"Yes","No")</f>
        <v>#NUM!</v>
      </c>
      <c r="AR76" s="19" t="e">
        <f t="shared" si="18"/>
        <v>#NUM!</v>
      </c>
      <c r="AU76" s="40" t="e">
        <f t="shared" ref="AU76:AU78" si="113">IF(AR76="Not Applicable",S76/(AJ76^2),(S76/(AJ76^2))+AR76)</f>
        <v>#NUM!</v>
      </c>
      <c r="BG76" s="26" t="e">
        <f>IF(AJ76&gt;4,"Re-check foundation size…",IF(AU76&lt;$U$2,"Pass!","Fail!"))</f>
        <v>#NUM!</v>
      </c>
      <c r="BH76" s="49"/>
      <c r="BI76" s="51"/>
      <c r="BJ76" s="51"/>
      <c r="BK76" s="51"/>
      <c r="BL76" s="51"/>
      <c r="BM76" s="51"/>
    </row>
    <row r="77" spans="1:65" ht="15.75" x14ac:dyDescent="0.25">
      <c r="A77" s="60"/>
      <c r="E77" s="40"/>
      <c r="F77" s="40"/>
      <c r="G77" s="40"/>
      <c r="H77" s="40"/>
      <c r="I77" s="40"/>
      <c r="P77" s="40">
        <f t="shared" si="107"/>
        <v>0</v>
      </c>
      <c r="Q77" s="40">
        <f t="shared" si="107"/>
        <v>0</v>
      </c>
      <c r="S77" s="6">
        <f>IF(U77=P75,D75,(IF(U77=P76,D76,(IF(U77=P77,D77,(IF(U77=P78,D78,(IF(U77=P79,D79,(IF(U77=P80,D80)))))))))))</f>
        <v>0</v>
      </c>
      <c r="U77" s="40">
        <f t="shared" ref="U77" si="114">LARGE((P75:P80),1)</f>
        <v>0</v>
      </c>
      <c r="Y77" s="36">
        <f t="shared" si="2"/>
        <v>0</v>
      </c>
      <c r="Z77" s="19"/>
      <c r="AA77" s="19"/>
      <c r="AB77" s="19">
        <f t="shared" si="109"/>
        <v>0</v>
      </c>
      <c r="AC77" s="19"/>
      <c r="AE77" s="19"/>
      <c r="AF77" s="20">
        <f t="shared" si="110"/>
        <v>0.05</v>
      </c>
      <c r="AG77" s="19"/>
      <c r="AI77" s="19"/>
      <c r="AJ77" s="28">
        <f t="shared" si="111"/>
        <v>1.5</v>
      </c>
      <c r="AK77" s="19"/>
      <c r="AM77" s="19"/>
      <c r="AN77" s="19" t="str">
        <f t="shared" si="112"/>
        <v>No</v>
      </c>
      <c r="AR77" s="19" t="str">
        <f t="shared" si="18"/>
        <v>Not Applicable</v>
      </c>
      <c r="AU77" s="40">
        <f t="shared" si="113"/>
        <v>0</v>
      </c>
      <c r="AY77" s="54">
        <f>B75</f>
        <v>0</v>
      </c>
      <c r="AZ77" s="35" t="s">
        <v>87</v>
      </c>
      <c r="BA77" s="56" t="str">
        <f t="shared" ref="BA77" si="115">IF(S77=0,"No data…",IF(ISNUMBER(AJ76)=FALSE,"Too big!",IF(ISNUMBER(AJ77)=FALSE,"Too big!",IF(ISNUMBER(AJ78)=FALSE,"Too big!",LARGE(AJ76:AJ78,1)))))</f>
        <v>No data…</v>
      </c>
      <c r="BB77" s="56" t="s">
        <v>85</v>
      </c>
      <c r="BC77" s="58" t="str">
        <f t="shared" ref="BC77" si="116">IF(U77=0,"No data…",IF(ISNUMBER(AJ76)=FALSE,"Too big!",IF(ISNUMBER(AJ77)=FALSE,"Too big!",IF(ISNUMBER(AJ78)=FALSE,"Too big!",LARGE(AJ76:AJ78,1)))))</f>
        <v>No data…</v>
      </c>
      <c r="BD77" s="35" t="s">
        <v>86</v>
      </c>
      <c r="BG77" s="26" t="str">
        <f>IF(AJ77&gt;4,"Re-check foundation size…",IF(AU77&lt;$U$2,"Pass!","Fail!"))</f>
        <v>Pass!</v>
      </c>
      <c r="BH77" s="49"/>
      <c r="BI77" s="51" t="str">
        <f t="shared" ref="BI77" si="117">IF(D75&lt;0,"Warning! Uplift.",(IF(D76&lt;0,"Warning! Uplift.",(IF(D77&lt;0,"Warning! Uplift.",(IF(D78&lt;0,"Warning! Uplift.",(IF(D79&lt;0,"Warning! Uplift.",(IF(D80&lt;0,"Warning! Uplift.","/")))))))))))</f>
        <v>/</v>
      </c>
      <c r="BJ77" s="51"/>
      <c r="BK77" s="51"/>
      <c r="BL77" s="51" t="e">
        <f t="shared" ref="BL77" si="118">IF(U76&gt;$BT$23,"Warning! High shear.",(IF(U77&gt;$BT$23,"Warning! High shear.",(IF(U78&gt;$BT$23,"Warning! High Shear.","/")))))</f>
        <v>#NUM!</v>
      </c>
      <c r="BM77" s="51"/>
    </row>
    <row r="78" spans="1:65" x14ac:dyDescent="0.25">
      <c r="A78" s="60"/>
      <c r="E78" s="40"/>
      <c r="F78" s="40"/>
      <c r="G78" s="40"/>
      <c r="H78" s="40"/>
      <c r="I78" s="40"/>
      <c r="P78" s="40">
        <f t="shared" si="107"/>
        <v>0</v>
      </c>
      <c r="Q78" s="40">
        <f t="shared" si="107"/>
        <v>0</v>
      </c>
      <c r="S78" s="6">
        <f>IF(U78=Q75,D75,(IF(U78=Q76,D76,(IF(U78=Q77,D77,(IF(U78=Q78,D78,(IF(U78=Q79,D79,(IF(U78=Q80,D80)))))))))))</f>
        <v>0</v>
      </c>
      <c r="U78" s="40">
        <f t="shared" ref="U78" si="119">LARGE((Q75:Q80),1)</f>
        <v>0</v>
      </c>
      <c r="Y78" s="36">
        <f t="shared" si="2"/>
        <v>0</v>
      </c>
      <c r="Z78" s="19"/>
      <c r="AA78" s="19"/>
      <c r="AB78" s="19">
        <f t="shared" si="109"/>
        <v>0</v>
      </c>
      <c r="AC78" s="19"/>
      <c r="AE78" s="19"/>
      <c r="AF78" s="20">
        <f t="shared" si="110"/>
        <v>0.05</v>
      </c>
      <c r="AG78" s="19"/>
      <c r="AI78" s="19"/>
      <c r="AJ78" s="28">
        <f t="shared" si="111"/>
        <v>1.5</v>
      </c>
      <c r="AK78" s="19"/>
      <c r="AM78" s="19"/>
      <c r="AN78" s="19" t="str">
        <f t="shared" si="112"/>
        <v>No</v>
      </c>
      <c r="AR78" s="19" t="str">
        <f t="shared" si="18"/>
        <v>Not Applicable</v>
      </c>
      <c r="AU78" s="40">
        <f t="shared" si="113"/>
        <v>0</v>
      </c>
      <c r="BG78" s="26" t="str">
        <f>IF(AJ78&gt;4,"Re-check foundation size…",IF(AU78&lt;$U$2,"Pass!","Fail!"))</f>
        <v>Pass!</v>
      </c>
      <c r="BH78" s="49"/>
      <c r="BI78" s="51"/>
      <c r="BJ78" s="51"/>
      <c r="BK78" s="51"/>
      <c r="BL78" s="51"/>
      <c r="BM78" s="51"/>
    </row>
    <row r="79" spans="1:65" x14ac:dyDescent="0.25">
      <c r="A79" s="60"/>
      <c r="E79" s="40"/>
      <c r="F79" s="40"/>
      <c r="G79" s="40"/>
      <c r="H79" s="40"/>
      <c r="I79" s="40"/>
      <c r="P79" s="40">
        <f t="shared" si="107"/>
        <v>0</v>
      </c>
      <c r="Q79" s="40">
        <f t="shared" si="107"/>
        <v>0</v>
      </c>
      <c r="S79" s="6"/>
      <c r="BH79" s="49"/>
      <c r="BI79" s="51"/>
      <c r="BJ79" s="51"/>
      <c r="BK79" s="51"/>
      <c r="BL79" s="51"/>
      <c r="BM79" s="51"/>
    </row>
    <row r="80" spans="1:65" x14ac:dyDescent="0.25">
      <c r="A80" s="61"/>
      <c r="E80" s="40"/>
      <c r="F80" s="40"/>
      <c r="G80" s="40"/>
      <c r="H80" s="40"/>
      <c r="I80" s="40"/>
      <c r="P80" s="40">
        <f t="shared" si="107"/>
        <v>0</v>
      </c>
      <c r="Q80" s="40">
        <f t="shared" si="107"/>
        <v>0</v>
      </c>
      <c r="S80" s="6"/>
      <c r="BH80" s="49"/>
      <c r="BI80" s="51"/>
      <c r="BJ80" s="51"/>
      <c r="BK80" s="51"/>
      <c r="BL80" s="51"/>
      <c r="BM80" s="51"/>
    </row>
    <row r="81" spans="1:65" x14ac:dyDescent="0.25">
      <c r="A81" s="59" t="s">
        <v>109</v>
      </c>
      <c r="E81" s="40"/>
      <c r="F81" s="40"/>
      <c r="G81" s="40"/>
      <c r="H81" s="40"/>
      <c r="I81" s="40"/>
      <c r="P81" s="40">
        <f t="shared" si="107"/>
        <v>0</v>
      </c>
      <c r="Q81" s="40">
        <f t="shared" si="107"/>
        <v>0</v>
      </c>
      <c r="BH81" s="49"/>
      <c r="BI81" s="51"/>
      <c r="BJ81" s="51"/>
      <c r="BK81" s="51"/>
      <c r="BL81" s="51"/>
      <c r="BM81" s="51"/>
    </row>
    <row r="82" spans="1:65" x14ac:dyDescent="0.25">
      <c r="A82" s="60"/>
      <c r="E82" s="40"/>
      <c r="F82" s="40"/>
      <c r="G82" s="40"/>
      <c r="H82" s="40"/>
      <c r="I82" s="40"/>
      <c r="P82" s="40">
        <f t="shared" si="107"/>
        <v>0</v>
      </c>
      <c r="Q82" s="40">
        <f t="shared" si="107"/>
        <v>0</v>
      </c>
      <c r="S82" s="6" t="e">
        <f>LARGE(D81:D86,1)</f>
        <v>#NUM!</v>
      </c>
      <c r="U82" s="40" t="e">
        <f>IF(S82=D81,(LARGE(P81:Q81,1)),(IF(S82=D82,(LARGE(P82:Q82,1)),(IF(S82=D83,(LARGE(P83:Q83,1)),(IF(S82=D84,(LARGE(P84:Q84,1)),(IF(S82=D85,(LARGE(P85:Q85,1)),(IF(S82=D86,(LARGE(P86:Q86,1)))))))))))))</f>
        <v>#NUM!</v>
      </c>
      <c r="Y82" s="36" t="e">
        <f t="shared" ref="Y82:Y144" si="120">SQRT((S82/$U$2)^2)</f>
        <v>#NUM!</v>
      </c>
      <c r="Z82" s="19"/>
      <c r="AA82" s="19"/>
      <c r="AB82" s="19" t="e">
        <f t="shared" ref="AB82:AB84" si="121">SQRT(Y82)</f>
        <v>#NUM!</v>
      </c>
      <c r="AC82" s="19"/>
      <c r="AE82" s="19"/>
      <c r="AF82" s="20" t="e">
        <f t="shared" ref="AF82:AF84" si="122">AB82+0.05</f>
        <v>#NUM!</v>
      </c>
      <c r="AG82" s="19"/>
      <c r="AI82" s="19"/>
      <c r="AJ82" s="28" t="e">
        <f t="shared" ref="AJ82:AJ84" si="123">IF(AF82&lt;=1.5,1.5,(IF(AF82&lt;=2,2,(IF(AF82&lt;=2.5,2.5,(IF(AF82&lt;=3,3,(IF(AF82&lt;=3.5,3.5,(IF(AF82&lt;=4,4,(IF(AF82&lt;=4.5,4.5,(IF(AF82&lt;=5,5,"Too f*cking big!")))))))))))))))</f>
        <v>#NUM!</v>
      </c>
      <c r="AK82" s="19"/>
      <c r="AM82" s="19"/>
      <c r="AN82" s="19" t="e">
        <f t="shared" ref="AN82:AN84" si="124">IF(ABS(U82)&gt;($U$3*AJ82),"Yes","No")</f>
        <v>#NUM!</v>
      </c>
      <c r="AR82" s="19" t="e">
        <f t="shared" si="18"/>
        <v>#NUM!</v>
      </c>
      <c r="AU82" s="40" t="e">
        <f t="shared" ref="AU82:AU84" si="125">IF(AR82="Not Applicable",S82/(AJ82^2),(S82/(AJ82^2))+AR82)</f>
        <v>#NUM!</v>
      </c>
      <c r="BG82" s="26" t="e">
        <f>IF(AJ82&gt;4,"Re-check foundation size…",IF(AU82&lt;$U$2,"Pass!","Fail!"))</f>
        <v>#NUM!</v>
      </c>
      <c r="BH82" s="49"/>
      <c r="BI82" s="51"/>
      <c r="BJ82" s="51"/>
      <c r="BK82" s="51"/>
      <c r="BL82" s="51"/>
      <c r="BM82" s="51"/>
    </row>
    <row r="83" spans="1:65" ht="15.75" x14ac:dyDescent="0.25">
      <c r="A83" s="60"/>
      <c r="E83" s="40"/>
      <c r="F83" s="40"/>
      <c r="G83" s="40"/>
      <c r="H83" s="40"/>
      <c r="I83" s="40"/>
      <c r="P83" s="40">
        <f t="shared" si="107"/>
        <v>0</v>
      </c>
      <c r="Q83" s="40">
        <f t="shared" si="107"/>
        <v>0</v>
      </c>
      <c r="S83" s="6">
        <f>IF(U83=P81,D81,(IF(U83=P82,D82,(IF(U83=P83,D83,(IF(U83=P84,D84,(IF(U83=P85,D85,(IF(U83=P86,D86)))))))))))</f>
        <v>0</v>
      </c>
      <c r="U83" s="40">
        <f t="shared" ref="U83" si="126">LARGE((P81:P86),1)</f>
        <v>0</v>
      </c>
      <c r="Y83" s="36">
        <f t="shared" si="120"/>
        <v>0</v>
      </c>
      <c r="Z83" s="19"/>
      <c r="AA83" s="19"/>
      <c r="AB83" s="19">
        <f t="shared" si="121"/>
        <v>0</v>
      </c>
      <c r="AC83" s="19"/>
      <c r="AE83" s="19"/>
      <c r="AF83" s="20">
        <f t="shared" si="122"/>
        <v>0.05</v>
      </c>
      <c r="AG83" s="19"/>
      <c r="AI83" s="19"/>
      <c r="AJ83" s="28">
        <f t="shared" si="123"/>
        <v>1.5</v>
      </c>
      <c r="AK83" s="19"/>
      <c r="AM83" s="19"/>
      <c r="AN83" s="19" t="str">
        <f t="shared" si="124"/>
        <v>No</v>
      </c>
      <c r="AR83" s="19" t="str">
        <f t="shared" si="18"/>
        <v>Not Applicable</v>
      </c>
      <c r="AU83" s="40">
        <f t="shared" si="125"/>
        <v>0</v>
      </c>
      <c r="AY83" s="54">
        <f>B81</f>
        <v>0</v>
      </c>
      <c r="AZ83" s="35" t="s">
        <v>87</v>
      </c>
      <c r="BA83" s="56" t="str">
        <f t="shared" ref="BA83" si="127">IF(S83=0,"No data…",IF(ISNUMBER(AJ82)=FALSE,"Too big!",IF(ISNUMBER(AJ83)=FALSE,"Too big!",IF(ISNUMBER(AJ84)=FALSE,"Too big!",LARGE(AJ82:AJ84,1)))))</f>
        <v>No data…</v>
      </c>
      <c r="BB83" s="56" t="s">
        <v>85</v>
      </c>
      <c r="BC83" s="58" t="str">
        <f t="shared" ref="BC83" si="128">IF(U83=0,"No data…",IF(ISNUMBER(AJ82)=FALSE,"Too big!",IF(ISNUMBER(AJ83)=FALSE,"Too big!",IF(ISNUMBER(AJ84)=FALSE,"Too big!",LARGE(AJ82:AJ84,1)))))</f>
        <v>No data…</v>
      </c>
      <c r="BD83" s="35" t="s">
        <v>86</v>
      </c>
      <c r="BG83" s="26" t="str">
        <f>IF(AJ83&gt;4,"Re-check foundation size…",IF(AU83&lt;$U$2,"Pass!","Fail!"))</f>
        <v>Pass!</v>
      </c>
      <c r="BH83" s="49"/>
      <c r="BI83" s="51" t="str">
        <f t="shared" ref="BI83" si="129">IF(D81&lt;0,"Warning! Uplift.",(IF(D82&lt;0,"Warning! Uplift.",(IF(D83&lt;0,"Warning! Uplift.",(IF(D84&lt;0,"Warning! Uplift.",(IF(D85&lt;0,"Warning! Uplift.",(IF(D86&lt;0,"Warning! Uplift.","/")))))))))))</f>
        <v>/</v>
      </c>
      <c r="BJ83" s="51"/>
      <c r="BK83" s="51"/>
      <c r="BL83" s="51" t="e">
        <f t="shared" ref="BL83" si="130">IF(U82&gt;$BT$23,"Warning! High shear.",(IF(U83&gt;$BT$23,"Warning! High shear.",(IF(U84&gt;$BT$23,"Warning! High Shear.","/")))))</f>
        <v>#NUM!</v>
      </c>
      <c r="BM83" s="51"/>
    </row>
    <row r="84" spans="1:65" x14ac:dyDescent="0.25">
      <c r="A84" s="60"/>
      <c r="E84" s="40"/>
      <c r="F84" s="40"/>
      <c r="G84" s="40"/>
      <c r="H84" s="40"/>
      <c r="I84" s="40"/>
      <c r="P84" s="40">
        <f t="shared" si="107"/>
        <v>0</v>
      </c>
      <c r="Q84" s="40">
        <f t="shared" si="107"/>
        <v>0</v>
      </c>
      <c r="S84" s="6">
        <f>IF(U84=Q81,D81,(IF(U84=Q82,D82,(IF(U84=Q83,D83,(IF(U84=Q84,D84,(IF(U84=Q85,D85,(IF(U84=Q86,D86)))))))))))</f>
        <v>0</v>
      </c>
      <c r="U84" s="40">
        <f t="shared" ref="U84" si="131">LARGE((Q81:Q86),1)</f>
        <v>0</v>
      </c>
      <c r="Y84" s="36">
        <f t="shared" si="120"/>
        <v>0</v>
      </c>
      <c r="Z84" s="19"/>
      <c r="AA84" s="19"/>
      <c r="AB84" s="19">
        <f t="shared" si="121"/>
        <v>0</v>
      </c>
      <c r="AC84" s="19"/>
      <c r="AE84" s="19"/>
      <c r="AF84" s="20">
        <f t="shared" si="122"/>
        <v>0.05</v>
      </c>
      <c r="AG84" s="19"/>
      <c r="AI84" s="19"/>
      <c r="AJ84" s="28">
        <f t="shared" si="123"/>
        <v>1.5</v>
      </c>
      <c r="AK84" s="19"/>
      <c r="AM84" s="19"/>
      <c r="AN84" s="19" t="str">
        <f t="shared" si="124"/>
        <v>No</v>
      </c>
      <c r="AR84" s="19" t="str">
        <f t="shared" si="18"/>
        <v>Not Applicable</v>
      </c>
      <c r="AU84" s="40">
        <f t="shared" si="125"/>
        <v>0</v>
      </c>
      <c r="BG84" s="26" t="str">
        <f>IF(AJ84&gt;4,"Re-check foundation size…",IF(AU84&lt;$U$2,"Pass!","Fail!"))</f>
        <v>Pass!</v>
      </c>
      <c r="BH84" s="49"/>
      <c r="BI84" s="51"/>
      <c r="BJ84" s="51"/>
      <c r="BK84" s="51"/>
      <c r="BL84" s="51"/>
      <c r="BM84" s="51"/>
    </row>
    <row r="85" spans="1:65" x14ac:dyDescent="0.25">
      <c r="A85" s="60"/>
      <c r="E85" s="40"/>
      <c r="F85" s="40"/>
      <c r="G85" s="40"/>
      <c r="H85" s="40"/>
      <c r="I85" s="40"/>
      <c r="P85" s="40">
        <f t="shared" si="107"/>
        <v>0</v>
      </c>
      <c r="Q85" s="40">
        <f t="shared" si="107"/>
        <v>0</v>
      </c>
      <c r="S85" s="6"/>
      <c r="BH85" s="49"/>
      <c r="BI85" s="51"/>
      <c r="BJ85" s="51"/>
      <c r="BK85" s="51"/>
      <c r="BL85" s="51"/>
      <c r="BM85" s="51"/>
    </row>
    <row r="86" spans="1:65" x14ac:dyDescent="0.25">
      <c r="A86" s="61"/>
      <c r="E86" s="40"/>
      <c r="F86" s="40"/>
      <c r="G86" s="40"/>
      <c r="H86" s="40"/>
      <c r="I86" s="40"/>
      <c r="P86" s="40">
        <f t="shared" si="107"/>
        <v>0</v>
      </c>
      <c r="Q86" s="40">
        <f t="shared" si="107"/>
        <v>0</v>
      </c>
      <c r="S86" s="6"/>
      <c r="BH86" s="49"/>
      <c r="BI86" s="51"/>
      <c r="BJ86" s="51"/>
      <c r="BK86" s="51"/>
      <c r="BL86" s="51"/>
      <c r="BM86" s="51"/>
    </row>
    <row r="87" spans="1:65" x14ac:dyDescent="0.25">
      <c r="A87" s="59" t="s">
        <v>110</v>
      </c>
      <c r="E87" s="40"/>
      <c r="F87" s="40"/>
      <c r="G87" s="40"/>
      <c r="H87" s="40"/>
      <c r="I87" s="40"/>
      <c r="P87" s="40">
        <f t="shared" si="107"/>
        <v>0</v>
      </c>
      <c r="Q87" s="40">
        <f t="shared" si="107"/>
        <v>0</v>
      </c>
      <c r="S87" s="6"/>
      <c r="BH87" s="49"/>
      <c r="BI87" s="51"/>
      <c r="BJ87" s="51"/>
      <c r="BK87" s="51"/>
      <c r="BL87" s="51"/>
      <c r="BM87" s="51"/>
    </row>
    <row r="88" spans="1:65" x14ac:dyDescent="0.25">
      <c r="A88" s="60"/>
      <c r="E88" s="40"/>
      <c r="F88" s="40"/>
      <c r="G88" s="40"/>
      <c r="H88" s="40"/>
      <c r="I88" s="40"/>
      <c r="P88" s="40">
        <f t="shared" si="107"/>
        <v>0</v>
      </c>
      <c r="Q88" s="40">
        <f t="shared" si="107"/>
        <v>0</v>
      </c>
      <c r="S88" s="6" t="e">
        <f>LARGE(D87:D92,1)</f>
        <v>#NUM!</v>
      </c>
      <c r="U88" s="40" t="e">
        <f>IF(S88=D87,(LARGE(P87:Q87,1)),(IF(S88=D88,(LARGE(P88:Q88,1)),(IF(S88=D89,(LARGE(P89:Q89,1)),(IF(S88=D90,(LARGE(P90:Q90,1)),(IF(S88=D91,(LARGE(P91:Q91,1)),(IF(S88=D92,(LARGE(P92:Q92,1)))))))))))))</f>
        <v>#NUM!</v>
      </c>
      <c r="Y88" s="36" t="e">
        <f t="shared" ref="Y88" si="132">SQRT((S88/$U$2)^2)</f>
        <v>#NUM!</v>
      </c>
      <c r="Z88" s="19"/>
      <c r="AA88" s="19"/>
      <c r="AB88" s="19" t="e">
        <f t="shared" ref="AB88:AB90" si="133">SQRT(Y88)</f>
        <v>#NUM!</v>
      </c>
      <c r="AC88" s="19"/>
      <c r="AE88" s="19"/>
      <c r="AF88" s="20" t="e">
        <f t="shared" ref="AF88:AF90" si="134">AB88+0.05</f>
        <v>#NUM!</v>
      </c>
      <c r="AG88" s="19"/>
      <c r="AI88" s="19"/>
      <c r="AJ88" s="28" t="e">
        <f t="shared" ref="AJ88:AJ90" si="135">IF(AF88&lt;=1.5,1.5,(IF(AF88&lt;=2,2,(IF(AF88&lt;=2.5,2.5,(IF(AF88&lt;=3,3,(IF(AF88&lt;=3.5,3.5,(IF(AF88&lt;=4,4,(IF(AF88&lt;=4.5,4.5,(IF(AF88&lt;=5,5,"Too f*cking big!")))))))))))))))</f>
        <v>#NUM!</v>
      </c>
      <c r="AK88" s="19"/>
      <c r="AM88" s="19"/>
      <c r="AN88" s="19" t="e">
        <f t="shared" ref="AN88:AN90" si="136">IF(ABS(U88)&gt;($U$3*AJ88),"Yes","No")</f>
        <v>#NUM!</v>
      </c>
      <c r="AR88" s="19" t="e">
        <f t="shared" si="18"/>
        <v>#NUM!</v>
      </c>
      <c r="AU88" s="40" t="e">
        <f t="shared" ref="AU88:AU90" si="137">IF(AR88="Not Applicable",S88/(AJ88^2),(S88/(AJ88^2))+AR88)</f>
        <v>#NUM!</v>
      </c>
      <c r="BG88" s="26" t="e">
        <f>IF(AJ88&gt;4,"Re-check foundation size…",IF(AU88&lt;$U$2,"Pass!","Fail!"))</f>
        <v>#NUM!</v>
      </c>
      <c r="BH88" s="49"/>
      <c r="BI88" s="51"/>
      <c r="BJ88" s="51"/>
      <c r="BK88" s="51"/>
      <c r="BL88" s="51"/>
      <c r="BM88" s="51"/>
    </row>
    <row r="89" spans="1:65" ht="15.75" x14ac:dyDescent="0.25">
      <c r="A89" s="60"/>
      <c r="E89" s="40"/>
      <c r="F89" s="40"/>
      <c r="G89" s="40"/>
      <c r="H89" s="40"/>
      <c r="I89" s="40"/>
      <c r="P89" s="40">
        <f t="shared" si="107"/>
        <v>0</v>
      </c>
      <c r="Q89" s="40">
        <f t="shared" si="107"/>
        <v>0</v>
      </c>
      <c r="S89" s="6">
        <f>IF(U89=P87,D87,(IF(U89=P88,D88,(IF(U89=P89,D89,(IF(U89=P90,D90,(IF(U89=P91,D91,(IF(U89=P92,D92)))))))))))</f>
        <v>0</v>
      </c>
      <c r="U89" s="40">
        <f t="shared" ref="U89" si="138">LARGE((P87:P92),1)</f>
        <v>0</v>
      </c>
      <c r="Y89" s="36">
        <f t="shared" si="120"/>
        <v>0</v>
      </c>
      <c r="Z89" s="19"/>
      <c r="AA89" s="19"/>
      <c r="AB89" s="19">
        <f t="shared" si="133"/>
        <v>0</v>
      </c>
      <c r="AC89" s="19"/>
      <c r="AE89" s="19"/>
      <c r="AF89" s="20">
        <f t="shared" si="134"/>
        <v>0.05</v>
      </c>
      <c r="AG89" s="19"/>
      <c r="AI89" s="19"/>
      <c r="AJ89" s="28">
        <f t="shared" si="135"/>
        <v>1.5</v>
      </c>
      <c r="AK89" s="19"/>
      <c r="AM89" s="19"/>
      <c r="AN89" s="19" t="str">
        <f t="shared" si="136"/>
        <v>No</v>
      </c>
      <c r="AR89" s="19" t="str">
        <f t="shared" si="18"/>
        <v>Not Applicable</v>
      </c>
      <c r="AU89" s="40">
        <f t="shared" si="137"/>
        <v>0</v>
      </c>
      <c r="AY89" s="54">
        <f>B87</f>
        <v>0</v>
      </c>
      <c r="AZ89" s="35" t="s">
        <v>87</v>
      </c>
      <c r="BA89" s="56" t="str">
        <f t="shared" ref="BA89" si="139">IF(S89=0,"No data…",IF(ISNUMBER(AJ88)=FALSE,"Too big!",IF(ISNUMBER(AJ89)=FALSE,"Too big!",IF(ISNUMBER(AJ90)=FALSE,"Too big!",LARGE(AJ88:AJ90,1)))))</f>
        <v>No data…</v>
      </c>
      <c r="BB89" s="56" t="s">
        <v>85</v>
      </c>
      <c r="BC89" s="58" t="str">
        <f t="shared" ref="BC89" si="140">IF(U89=0,"No data…",IF(ISNUMBER(AJ88)=FALSE,"Too big!",IF(ISNUMBER(AJ89)=FALSE,"Too big!",IF(ISNUMBER(AJ90)=FALSE,"Too big!",LARGE(AJ88:AJ90,1)))))</f>
        <v>No data…</v>
      </c>
      <c r="BD89" s="35" t="s">
        <v>86</v>
      </c>
      <c r="BG89" s="26" t="str">
        <f>IF(AJ89&gt;4,"Re-check foundation size…",IF(AU89&lt;$U$2,"Pass!","Fail!"))</f>
        <v>Pass!</v>
      </c>
      <c r="BH89" s="49"/>
      <c r="BI89" s="51" t="str">
        <f t="shared" ref="BI89" si="141">IF(D87&lt;0,"Warning! Uplift.",(IF(D88&lt;0,"Warning! Uplift.",(IF(D89&lt;0,"Warning! Uplift.",(IF(D90&lt;0,"Warning! Uplift.",(IF(D91&lt;0,"Warning! Uplift.",(IF(D92&lt;0,"Warning! Uplift.","/")))))))))))</f>
        <v>/</v>
      </c>
      <c r="BJ89" s="51"/>
      <c r="BK89" s="51"/>
      <c r="BL89" s="51" t="e">
        <f t="shared" ref="BL89" si="142">IF(U88&gt;$BT$23,"Warning! High shear.",(IF(U89&gt;$BT$23,"Warning! High shear.",(IF(U90&gt;$BT$23,"Warning! High Shear.","/")))))</f>
        <v>#NUM!</v>
      </c>
      <c r="BM89" s="51"/>
    </row>
    <row r="90" spans="1:65" x14ac:dyDescent="0.25">
      <c r="A90" s="60"/>
      <c r="E90" s="40"/>
      <c r="F90" s="40"/>
      <c r="G90" s="40"/>
      <c r="H90" s="40"/>
      <c r="I90" s="40"/>
      <c r="P90" s="40">
        <f t="shared" si="107"/>
        <v>0</v>
      </c>
      <c r="Q90" s="40">
        <f t="shared" si="107"/>
        <v>0</v>
      </c>
      <c r="S90" s="6">
        <f>IF(U90=Q87,D87,(IF(U90=Q88,D88,(IF(U90=Q89,D89,(IF(U90=Q90,D90,(IF(U90=Q91,D91,(IF(U90=Q92,D92)))))))))))</f>
        <v>0</v>
      </c>
      <c r="U90" s="40">
        <f t="shared" ref="U90" si="143">LARGE((Q87:Q92),1)</f>
        <v>0</v>
      </c>
      <c r="Y90" s="36">
        <f t="shared" si="120"/>
        <v>0</v>
      </c>
      <c r="Z90" s="19"/>
      <c r="AA90" s="19"/>
      <c r="AB90" s="19">
        <f t="shared" si="133"/>
        <v>0</v>
      </c>
      <c r="AC90" s="19"/>
      <c r="AE90" s="19"/>
      <c r="AF90" s="20">
        <f t="shared" si="134"/>
        <v>0.05</v>
      </c>
      <c r="AG90" s="19"/>
      <c r="AI90" s="19"/>
      <c r="AJ90" s="28">
        <f t="shared" si="135"/>
        <v>1.5</v>
      </c>
      <c r="AK90" s="19"/>
      <c r="AM90" s="19"/>
      <c r="AN90" s="19" t="str">
        <f t="shared" si="136"/>
        <v>No</v>
      </c>
      <c r="AR90" s="19" t="str">
        <f t="shared" si="18"/>
        <v>Not Applicable</v>
      </c>
      <c r="AU90" s="40">
        <f t="shared" si="137"/>
        <v>0</v>
      </c>
      <c r="BG90" s="26" t="str">
        <f>IF(AJ90&gt;4,"Re-check foundation size…",IF(AU90&lt;$U$2,"Pass!","Fail!"))</f>
        <v>Pass!</v>
      </c>
      <c r="BH90" s="49"/>
      <c r="BI90" s="51"/>
      <c r="BJ90" s="51"/>
      <c r="BK90" s="51"/>
      <c r="BL90" s="51"/>
      <c r="BM90" s="51"/>
    </row>
    <row r="91" spans="1:65" x14ac:dyDescent="0.25">
      <c r="A91" s="60"/>
      <c r="E91" s="40"/>
      <c r="F91" s="40"/>
      <c r="G91" s="40"/>
      <c r="H91" s="40"/>
      <c r="I91" s="40"/>
      <c r="P91" s="40">
        <f t="shared" si="107"/>
        <v>0</v>
      </c>
      <c r="Q91" s="40">
        <f t="shared" si="107"/>
        <v>0</v>
      </c>
      <c r="S91" s="6"/>
      <c r="BH91" s="49"/>
      <c r="BI91" s="51"/>
      <c r="BJ91" s="51"/>
      <c r="BK91" s="51"/>
      <c r="BL91" s="51"/>
      <c r="BM91" s="51"/>
    </row>
    <row r="92" spans="1:65" x14ac:dyDescent="0.25">
      <c r="A92" s="61"/>
      <c r="E92" s="40"/>
      <c r="F92" s="40"/>
      <c r="G92" s="40"/>
      <c r="H92" s="40"/>
      <c r="I92" s="40"/>
      <c r="P92" s="40">
        <f t="shared" si="107"/>
        <v>0</v>
      </c>
      <c r="Q92" s="40">
        <f t="shared" si="107"/>
        <v>0</v>
      </c>
      <c r="S92" s="6"/>
      <c r="BH92" s="49"/>
      <c r="BI92" s="51"/>
      <c r="BJ92" s="51"/>
      <c r="BK92" s="51"/>
      <c r="BL92" s="51"/>
      <c r="BM92" s="51"/>
    </row>
    <row r="93" spans="1:65" x14ac:dyDescent="0.25">
      <c r="A93" s="59" t="s">
        <v>111</v>
      </c>
      <c r="E93" s="40"/>
      <c r="F93" s="40"/>
      <c r="G93" s="40"/>
      <c r="H93" s="40"/>
      <c r="I93" s="40"/>
      <c r="P93" s="40">
        <f t="shared" si="107"/>
        <v>0</v>
      </c>
      <c r="Q93" s="40">
        <f t="shared" si="107"/>
        <v>0</v>
      </c>
      <c r="S93" s="6"/>
      <c r="BH93" s="49"/>
      <c r="BI93" s="51"/>
      <c r="BJ93" s="51"/>
      <c r="BK93" s="51"/>
      <c r="BL93" s="51"/>
      <c r="BM93" s="51"/>
    </row>
    <row r="94" spans="1:65" x14ac:dyDescent="0.25">
      <c r="A94" s="60"/>
      <c r="E94" s="40"/>
      <c r="F94" s="40"/>
      <c r="G94" s="40"/>
      <c r="H94" s="40"/>
      <c r="I94" s="40"/>
      <c r="P94" s="40">
        <f t="shared" si="107"/>
        <v>0</v>
      </c>
      <c r="Q94" s="40">
        <f t="shared" si="107"/>
        <v>0</v>
      </c>
      <c r="S94" s="6" t="e">
        <f>LARGE(D93:D98,1)</f>
        <v>#NUM!</v>
      </c>
      <c r="U94" s="40" t="e">
        <f>IF(S94=D93,(LARGE(P93:Q93,1)),(IF(S94=D94,(LARGE(P94:Q94,1)),(IF(S94=D95,(LARGE(P95:Q95,1)),(IF(S94=D96,(LARGE(P96:Q96,1)),(IF(S94=D97,(LARGE(P97:Q97,1)),(IF(S94=D98,(LARGE(P98:Q98,1)))))))))))))</f>
        <v>#NUM!</v>
      </c>
      <c r="Y94" s="36" t="e">
        <f t="shared" ref="Y94" si="144">SQRT((S94/$U$2)^2)</f>
        <v>#NUM!</v>
      </c>
      <c r="Z94" s="19"/>
      <c r="AA94" s="19"/>
      <c r="AB94" s="19" t="e">
        <f t="shared" ref="AB94:AB96" si="145">SQRT(Y94)</f>
        <v>#NUM!</v>
      </c>
      <c r="AC94" s="19"/>
      <c r="AE94" s="19"/>
      <c r="AF94" s="20" t="e">
        <f t="shared" ref="AF94:AF96" si="146">AB94+0.05</f>
        <v>#NUM!</v>
      </c>
      <c r="AG94" s="19"/>
      <c r="AI94" s="19"/>
      <c r="AJ94" s="28" t="e">
        <f t="shared" ref="AJ94:AJ96" si="147">IF(AF94&lt;=1.5,1.5,(IF(AF94&lt;=2,2,(IF(AF94&lt;=2.5,2.5,(IF(AF94&lt;=3,3,(IF(AF94&lt;=3.5,3.5,(IF(AF94&lt;=4,4,(IF(AF94&lt;=4.5,4.5,(IF(AF94&lt;=5,5,"Too f*cking big!")))))))))))))))</f>
        <v>#NUM!</v>
      </c>
      <c r="AK94" s="19"/>
      <c r="AM94" s="19"/>
      <c r="AN94" s="19" t="e">
        <f t="shared" ref="AN94:AN96" si="148">IF(ABS(U94)&gt;($U$3*AJ94),"Yes","No")</f>
        <v>#NUM!</v>
      </c>
      <c r="AR94" s="19" t="e">
        <f t="shared" ref="AR94:AR156" si="149">IF(AN94="Yes",(((SQRT(U94^2)))*$U$4)/((AJ94*(AJ94^2))/6),"Not Applicable")</f>
        <v>#NUM!</v>
      </c>
      <c r="AU94" s="40" t="e">
        <f t="shared" ref="AU94:AU96" si="150">IF(AR94="Not Applicable",S94/(AJ94^2),(S94/(AJ94^2))+AR94)</f>
        <v>#NUM!</v>
      </c>
      <c r="BG94" s="26" t="e">
        <f>IF(AJ94&gt;4,"Re-check foundation size…",IF(AU94&lt;$U$2,"Pass!","Fail!"))</f>
        <v>#NUM!</v>
      </c>
      <c r="BH94" s="49"/>
      <c r="BI94" s="51"/>
      <c r="BJ94" s="51"/>
      <c r="BK94" s="51"/>
      <c r="BL94" s="51"/>
      <c r="BM94" s="51"/>
    </row>
    <row r="95" spans="1:65" ht="15.75" x14ac:dyDescent="0.25">
      <c r="A95" s="60"/>
      <c r="E95" s="40"/>
      <c r="F95" s="40"/>
      <c r="G95" s="40"/>
      <c r="H95" s="40"/>
      <c r="I95" s="40"/>
      <c r="P95" s="40">
        <f t="shared" si="107"/>
        <v>0</v>
      </c>
      <c r="Q95" s="40">
        <f t="shared" si="107"/>
        <v>0</v>
      </c>
      <c r="S95" s="6">
        <f>IF(U95=P93,D93,(IF(U95=P94,D94,(IF(U95=P95,D95,(IF(U95=P96,D96,(IF(U95=P97,D97,(IF(U95=P98,D98)))))))))))</f>
        <v>0</v>
      </c>
      <c r="U95" s="40">
        <f t="shared" ref="U95" si="151">LARGE((P93:P98),1)</f>
        <v>0</v>
      </c>
      <c r="Y95" s="36">
        <f t="shared" si="120"/>
        <v>0</v>
      </c>
      <c r="Z95" s="19"/>
      <c r="AA95" s="19"/>
      <c r="AB95" s="19">
        <f t="shared" si="145"/>
        <v>0</v>
      </c>
      <c r="AC95" s="19"/>
      <c r="AE95" s="19"/>
      <c r="AF95" s="20">
        <f t="shared" si="146"/>
        <v>0.05</v>
      </c>
      <c r="AG95" s="19"/>
      <c r="AI95" s="19"/>
      <c r="AJ95" s="28">
        <f t="shared" si="147"/>
        <v>1.5</v>
      </c>
      <c r="AK95" s="19"/>
      <c r="AM95" s="19"/>
      <c r="AN95" s="19" t="str">
        <f t="shared" si="148"/>
        <v>No</v>
      </c>
      <c r="AR95" s="19" t="str">
        <f t="shared" si="149"/>
        <v>Not Applicable</v>
      </c>
      <c r="AU95" s="40">
        <f t="shared" si="150"/>
        <v>0</v>
      </c>
      <c r="AY95" s="54">
        <f>B93</f>
        <v>0</v>
      </c>
      <c r="AZ95" s="35" t="s">
        <v>87</v>
      </c>
      <c r="BA95" s="56" t="str">
        <f t="shared" ref="BA95" si="152">IF(S95=0,"No data…",IF(ISNUMBER(AJ94)=FALSE,"Too big!",IF(ISNUMBER(AJ95)=FALSE,"Too big!",IF(ISNUMBER(AJ96)=FALSE,"Too big!",LARGE(AJ94:AJ96,1)))))</f>
        <v>No data…</v>
      </c>
      <c r="BB95" s="56" t="s">
        <v>85</v>
      </c>
      <c r="BC95" s="58" t="str">
        <f t="shared" ref="BC95" si="153">IF(U95=0,"No data…",IF(ISNUMBER(AJ94)=FALSE,"Too big!",IF(ISNUMBER(AJ95)=FALSE,"Too big!",IF(ISNUMBER(AJ96)=FALSE,"Too big!",LARGE(AJ94:AJ96,1)))))</f>
        <v>No data…</v>
      </c>
      <c r="BD95" s="35" t="s">
        <v>86</v>
      </c>
      <c r="BG95" s="26" t="str">
        <f>IF(AJ95&gt;4,"Re-check foundation size…",IF(AU95&lt;$U$2,"Pass!","Fail!"))</f>
        <v>Pass!</v>
      </c>
      <c r="BH95" s="49"/>
      <c r="BI95" s="51" t="str">
        <f t="shared" ref="BI95" si="154">IF(D93&lt;0,"Warning! Uplift.",(IF(D94&lt;0,"Warning! Uplift.",(IF(D95&lt;0,"Warning! Uplift.",(IF(D96&lt;0,"Warning! Uplift.",(IF(D97&lt;0,"Warning! Uplift.",(IF(D98&lt;0,"Warning! Uplift.","/")))))))))))</f>
        <v>/</v>
      </c>
      <c r="BJ95" s="51"/>
      <c r="BK95" s="51"/>
      <c r="BL95" s="51" t="e">
        <f t="shared" ref="BL95" si="155">IF(U94&gt;$BT$23,"Warning! High shear.",(IF(U95&gt;$BT$23,"Warning! High shear.",(IF(U96&gt;$BT$23,"Warning! High Shear.","/")))))</f>
        <v>#NUM!</v>
      </c>
      <c r="BM95" s="51"/>
    </row>
    <row r="96" spans="1:65" x14ac:dyDescent="0.25">
      <c r="A96" s="60"/>
      <c r="E96" s="40"/>
      <c r="F96" s="40"/>
      <c r="G96" s="40"/>
      <c r="H96" s="40"/>
      <c r="I96" s="40"/>
      <c r="P96" s="40">
        <f t="shared" si="107"/>
        <v>0</v>
      </c>
      <c r="Q96" s="40">
        <f t="shared" si="107"/>
        <v>0</v>
      </c>
      <c r="S96" s="6">
        <f>IF(U96=Q93,D93,(IF(U96=Q94,D94,(IF(U96=Q95,D95,(IF(U96=Q96,D96,(IF(U96=Q97,D97,(IF(U96=Q98,D98)))))))))))</f>
        <v>0</v>
      </c>
      <c r="U96" s="40">
        <f t="shared" ref="U96" si="156">LARGE((Q93:Q98),1)</f>
        <v>0</v>
      </c>
      <c r="Y96" s="36">
        <f t="shared" si="120"/>
        <v>0</v>
      </c>
      <c r="Z96" s="19"/>
      <c r="AA96" s="19"/>
      <c r="AB96" s="19">
        <f t="shared" si="145"/>
        <v>0</v>
      </c>
      <c r="AC96" s="19"/>
      <c r="AE96" s="19"/>
      <c r="AF96" s="20">
        <f t="shared" si="146"/>
        <v>0.05</v>
      </c>
      <c r="AG96" s="19"/>
      <c r="AI96" s="19"/>
      <c r="AJ96" s="28">
        <f t="shared" si="147"/>
        <v>1.5</v>
      </c>
      <c r="AK96" s="19"/>
      <c r="AM96" s="19"/>
      <c r="AN96" s="19" t="str">
        <f t="shared" si="148"/>
        <v>No</v>
      </c>
      <c r="AR96" s="19" t="str">
        <f t="shared" si="149"/>
        <v>Not Applicable</v>
      </c>
      <c r="AU96" s="40">
        <f t="shared" si="150"/>
        <v>0</v>
      </c>
      <c r="BG96" s="26" t="str">
        <f>IF(AJ96&gt;4,"Re-check foundation size…",IF(AU96&lt;$U$2,"Pass!","Fail!"))</f>
        <v>Pass!</v>
      </c>
      <c r="BH96" s="49"/>
      <c r="BI96" s="51"/>
      <c r="BJ96" s="51"/>
      <c r="BK96" s="51"/>
      <c r="BL96" s="51"/>
      <c r="BM96" s="51"/>
    </row>
    <row r="97" spans="1:65" x14ac:dyDescent="0.25">
      <c r="A97" s="60"/>
      <c r="E97" s="40"/>
      <c r="F97" s="40"/>
      <c r="G97" s="40"/>
      <c r="H97" s="40"/>
      <c r="I97" s="40"/>
      <c r="P97" s="40">
        <f t="shared" si="107"/>
        <v>0</v>
      </c>
      <c r="Q97" s="40">
        <f t="shared" si="107"/>
        <v>0</v>
      </c>
      <c r="S97" s="6"/>
      <c r="BH97" s="49"/>
      <c r="BI97" s="51"/>
      <c r="BJ97" s="51"/>
      <c r="BK97" s="51"/>
      <c r="BL97" s="51"/>
      <c r="BM97" s="51"/>
    </row>
    <row r="98" spans="1:65" x14ac:dyDescent="0.25">
      <c r="A98" s="61"/>
      <c r="E98" s="40"/>
      <c r="F98" s="40"/>
      <c r="G98" s="40"/>
      <c r="H98" s="40"/>
      <c r="I98" s="40"/>
      <c r="P98" s="40">
        <f t="shared" si="107"/>
        <v>0</v>
      </c>
      <c r="Q98" s="40">
        <f t="shared" si="107"/>
        <v>0</v>
      </c>
      <c r="S98" s="6"/>
      <c r="BH98" s="49"/>
      <c r="BI98" s="51"/>
      <c r="BJ98" s="51"/>
      <c r="BK98" s="51"/>
      <c r="BL98" s="51"/>
      <c r="BM98" s="51"/>
    </row>
    <row r="99" spans="1:65" x14ac:dyDescent="0.25">
      <c r="A99" s="59" t="s">
        <v>112</v>
      </c>
      <c r="E99" s="40"/>
      <c r="F99" s="40"/>
      <c r="G99" s="40"/>
      <c r="H99" s="40"/>
      <c r="I99" s="40"/>
      <c r="P99" s="40">
        <f t="shared" si="107"/>
        <v>0</v>
      </c>
      <c r="Q99" s="40">
        <f t="shared" si="107"/>
        <v>0</v>
      </c>
      <c r="S99" s="6"/>
      <c r="BH99" s="49"/>
      <c r="BI99" s="51"/>
      <c r="BJ99" s="51"/>
      <c r="BK99" s="51"/>
      <c r="BL99" s="51"/>
      <c r="BM99" s="51"/>
    </row>
    <row r="100" spans="1:65" x14ac:dyDescent="0.25">
      <c r="A100" s="60"/>
      <c r="E100" s="40"/>
      <c r="F100" s="40"/>
      <c r="G100" s="40"/>
      <c r="H100" s="40"/>
      <c r="I100" s="40"/>
      <c r="P100" s="40">
        <f t="shared" si="107"/>
        <v>0</v>
      </c>
      <c r="Q100" s="40">
        <f t="shared" si="107"/>
        <v>0</v>
      </c>
      <c r="S100" s="6" t="e">
        <f>LARGE(D99:D104,1)</f>
        <v>#NUM!</v>
      </c>
      <c r="U100" s="40" t="e">
        <f>IF(S100=D99,(LARGE(P99:Q99,1)),(IF(S100=D100,(LARGE(P100:Q100,1)),(IF(S100=D101,(LARGE(P101:Q101,1)),(IF(S100=D102,(LARGE(P102:Q102,1)),(IF(S100=D103,(LARGE(P103:Q103,1)),(IF(S100=D104,(LARGE(P104:Q104,1)))))))))))))</f>
        <v>#NUM!</v>
      </c>
      <c r="Y100" s="36" t="e">
        <f t="shared" ref="Y100" si="157">SQRT((S100/$U$2)^2)</f>
        <v>#NUM!</v>
      </c>
      <c r="Z100" s="19"/>
      <c r="AA100" s="19"/>
      <c r="AB100" s="19" t="e">
        <f t="shared" ref="AB100:AB102" si="158">SQRT(Y100)</f>
        <v>#NUM!</v>
      </c>
      <c r="AC100" s="19"/>
      <c r="AE100" s="19"/>
      <c r="AF100" s="20" t="e">
        <f t="shared" ref="AF100:AF102" si="159">AB100+0.05</f>
        <v>#NUM!</v>
      </c>
      <c r="AG100" s="19"/>
      <c r="AI100" s="19"/>
      <c r="AJ100" s="28" t="e">
        <f t="shared" ref="AJ100:AJ102" si="160">IF(AF100&lt;=1.5,1.5,(IF(AF100&lt;=2,2,(IF(AF100&lt;=2.5,2.5,(IF(AF100&lt;=3,3,(IF(AF100&lt;=3.5,3.5,(IF(AF100&lt;=4,4,(IF(AF100&lt;=4.5,4.5,(IF(AF100&lt;=5,5,"Too f*cking big!")))))))))))))))</f>
        <v>#NUM!</v>
      </c>
      <c r="AK100" s="19"/>
      <c r="AM100" s="19"/>
      <c r="AN100" s="19" t="e">
        <f t="shared" ref="AN100:AN102" si="161">IF(ABS(U100)&gt;($U$3*AJ100),"Yes","No")</f>
        <v>#NUM!</v>
      </c>
      <c r="AR100" s="19" t="e">
        <f t="shared" si="149"/>
        <v>#NUM!</v>
      </c>
      <c r="AU100" s="40" t="e">
        <f t="shared" ref="AU100:AU102" si="162">IF(AR100="Not Applicable",S100/(AJ100^2),(S100/(AJ100^2))+AR100)</f>
        <v>#NUM!</v>
      </c>
      <c r="BG100" s="26" t="e">
        <f>IF(AJ100&gt;4,"Re-check foundation size…",IF(AU100&lt;$U$2,"Pass!","Fail!"))</f>
        <v>#NUM!</v>
      </c>
      <c r="BH100" s="49"/>
      <c r="BI100" s="51"/>
      <c r="BJ100" s="51"/>
      <c r="BK100" s="51"/>
      <c r="BL100" s="51"/>
      <c r="BM100" s="51"/>
    </row>
    <row r="101" spans="1:65" ht="15.75" x14ac:dyDescent="0.25">
      <c r="A101" s="60"/>
      <c r="E101" s="40"/>
      <c r="F101" s="40"/>
      <c r="G101" s="40"/>
      <c r="H101" s="40"/>
      <c r="I101" s="40"/>
      <c r="P101" s="40">
        <f t="shared" si="107"/>
        <v>0</v>
      </c>
      <c r="Q101" s="40">
        <f t="shared" si="107"/>
        <v>0</v>
      </c>
      <c r="S101" s="6">
        <f>IF(U101=P99,D99,(IF(U101=P100,D100,(IF(U101=P101,D101,(IF(U101=P102,D102,(IF(U101=P103,D103,(IF(U101=P104,D104)))))))))))</f>
        <v>0</v>
      </c>
      <c r="U101" s="40">
        <f t="shared" ref="U101" si="163">LARGE((P99:P104),1)</f>
        <v>0</v>
      </c>
      <c r="Y101" s="36">
        <f t="shared" si="120"/>
        <v>0</v>
      </c>
      <c r="Z101" s="19"/>
      <c r="AA101" s="19"/>
      <c r="AB101" s="19">
        <f t="shared" si="158"/>
        <v>0</v>
      </c>
      <c r="AC101" s="19"/>
      <c r="AE101" s="19"/>
      <c r="AF101" s="20">
        <f t="shared" si="159"/>
        <v>0.05</v>
      </c>
      <c r="AG101" s="19"/>
      <c r="AI101" s="19"/>
      <c r="AJ101" s="28">
        <f t="shared" si="160"/>
        <v>1.5</v>
      </c>
      <c r="AK101" s="19"/>
      <c r="AM101" s="19"/>
      <c r="AN101" s="19" t="str">
        <f t="shared" si="161"/>
        <v>No</v>
      </c>
      <c r="AR101" s="19" t="str">
        <f t="shared" si="149"/>
        <v>Not Applicable</v>
      </c>
      <c r="AU101" s="40">
        <f t="shared" si="162"/>
        <v>0</v>
      </c>
      <c r="AY101" s="54">
        <f>B99</f>
        <v>0</v>
      </c>
      <c r="AZ101" s="35" t="s">
        <v>87</v>
      </c>
      <c r="BA101" s="56" t="str">
        <f t="shared" ref="BA101" si="164">IF(S101=0,"No data…",IF(ISNUMBER(AJ100)=FALSE,"Too big!",IF(ISNUMBER(AJ101)=FALSE,"Too big!",IF(ISNUMBER(AJ102)=FALSE,"Too big!",LARGE(AJ100:AJ102,1)))))</f>
        <v>No data…</v>
      </c>
      <c r="BB101" s="56" t="s">
        <v>85</v>
      </c>
      <c r="BC101" s="58" t="str">
        <f t="shared" ref="BC101" si="165">IF(U101=0,"No data…",IF(ISNUMBER(AJ100)=FALSE,"Too big!",IF(ISNUMBER(AJ101)=FALSE,"Too big!",IF(ISNUMBER(AJ102)=FALSE,"Too big!",LARGE(AJ100:AJ102,1)))))</f>
        <v>No data…</v>
      </c>
      <c r="BD101" s="35" t="s">
        <v>86</v>
      </c>
      <c r="BG101" s="26" t="str">
        <f>IF(AJ101&gt;4,"Re-check foundation size…",IF(AU101&lt;$U$2,"Pass!","Fail!"))</f>
        <v>Pass!</v>
      </c>
      <c r="BH101" s="49"/>
      <c r="BI101" s="51" t="str">
        <f t="shared" ref="BI101" si="166">IF(D99&lt;0,"Warning! Uplift.",(IF(D100&lt;0,"Warning! Uplift.",(IF(D101&lt;0,"Warning! Uplift.",(IF(D102&lt;0,"Warning! Uplift.",(IF(D103&lt;0,"Warning! Uplift.",(IF(D104&lt;0,"Warning! Uplift.","/")))))))))))</f>
        <v>/</v>
      </c>
      <c r="BJ101" s="51"/>
      <c r="BK101" s="51"/>
      <c r="BL101" s="51" t="e">
        <f t="shared" ref="BL101" si="167">IF(U100&gt;$BT$23,"Warning! High shear.",(IF(U101&gt;$BT$23,"Warning! High shear.",(IF(U102&gt;$BT$23,"Warning! High Shear.","/")))))</f>
        <v>#NUM!</v>
      </c>
      <c r="BM101" s="51"/>
    </row>
    <row r="102" spans="1:65" x14ac:dyDescent="0.25">
      <c r="A102" s="60"/>
      <c r="E102" s="40"/>
      <c r="F102" s="40"/>
      <c r="G102" s="40"/>
      <c r="H102" s="40"/>
      <c r="I102" s="40"/>
      <c r="P102" s="40">
        <f t="shared" si="107"/>
        <v>0</v>
      </c>
      <c r="Q102" s="40">
        <f t="shared" si="107"/>
        <v>0</v>
      </c>
      <c r="S102" s="6">
        <f>IF(U102=Q99,D99,(IF(U102=Q100,D100,(IF(U102=Q101,D101,(IF(U102=Q102,D102,(IF(U102=Q103,D103,(IF(U102=Q104,D104)))))))))))</f>
        <v>0</v>
      </c>
      <c r="U102" s="40">
        <f t="shared" ref="U102" si="168">LARGE((Q99:Q104),1)</f>
        <v>0</v>
      </c>
      <c r="Y102" s="36">
        <f t="shared" si="120"/>
        <v>0</v>
      </c>
      <c r="Z102" s="19"/>
      <c r="AA102" s="19"/>
      <c r="AB102" s="19">
        <f t="shared" si="158"/>
        <v>0</v>
      </c>
      <c r="AC102" s="19"/>
      <c r="AE102" s="19"/>
      <c r="AF102" s="20">
        <f t="shared" si="159"/>
        <v>0.05</v>
      </c>
      <c r="AG102" s="19"/>
      <c r="AI102" s="19"/>
      <c r="AJ102" s="28">
        <f t="shared" si="160"/>
        <v>1.5</v>
      </c>
      <c r="AK102" s="19"/>
      <c r="AM102" s="19"/>
      <c r="AN102" s="19" t="str">
        <f t="shared" si="161"/>
        <v>No</v>
      </c>
      <c r="AR102" s="19" t="str">
        <f t="shared" si="149"/>
        <v>Not Applicable</v>
      </c>
      <c r="AU102" s="40">
        <f t="shared" si="162"/>
        <v>0</v>
      </c>
      <c r="BG102" s="26" t="str">
        <f>IF(AJ102&gt;4,"Re-check foundation size…",IF(AU102&lt;$U$2,"Pass!","Fail!"))</f>
        <v>Pass!</v>
      </c>
      <c r="BH102" s="49"/>
      <c r="BI102" s="51"/>
      <c r="BJ102" s="51"/>
      <c r="BK102" s="51"/>
      <c r="BL102" s="51"/>
      <c r="BM102" s="51"/>
    </row>
    <row r="103" spans="1:65" x14ac:dyDescent="0.25">
      <c r="A103" s="60"/>
      <c r="E103" s="40"/>
      <c r="F103" s="40"/>
      <c r="G103" s="40"/>
      <c r="H103" s="40"/>
      <c r="I103" s="40"/>
      <c r="P103" s="40">
        <f t="shared" si="107"/>
        <v>0</v>
      </c>
      <c r="Q103" s="40">
        <f t="shared" si="107"/>
        <v>0</v>
      </c>
      <c r="S103" s="6"/>
      <c r="BH103" s="49"/>
      <c r="BI103" s="51"/>
      <c r="BJ103" s="51"/>
      <c r="BK103" s="51"/>
      <c r="BL103" s="51"/>
      <c r="BM103" s="51"/>
    </row>
    <row r="104" spans="1:65" x14ac:dyDescent="0.25">
      <c r="A104" s="61"/>
      <c r="E104" s="40"/>
      <c r="F104" s="40"/>
      <c r="G104" s="40"/>
      <c r="H104" s="40"/>
      <c r="I104" s="40"/>
      <c r="P104" s="40">
        <f t="shared" si="107"/>
        <v>0</v>
      </c>
      <c r="Q104" s="40">
        <f t="shared" si="107"/>
        <v>0</v>
      </c>
      <c r="S104" s="6"/>
      <c r="BH104" s="49"/>
      <c r="BI104" s="51"/>
      <c r="BJ104" s="51"/>
      <c r="BK104" s="51"/>
      <c r="BL104" s="51"/>
      <c r="BM104" s="51"/>
    </row>
    <row r="105" spans="1:65" x14ac:dyDescent="0.25">
      <c r="A105" s="59" t="s">
        <v>113</v>
      </c>
      <c r="E105" s="40"/>
      <c r="F105" s="40"/>
      <c r="G105" s="40"/>
      <c r="H105" s="40"/>
      <c r="I105" s="40"/>
      <c r="P105" s="40">
        <f t="shared" si="107"/>
        <v>0</v>
      </c>
      <c r="Q105" s="40">
        <f t="shared" si="107"/>
        <v>0</v>
      </c>
      <c r="BH105" s="49"/>
      <c r="BI105" s="51"/>
      <c r="BJ105" s="51"/>
      <c r="BK105" s="51"/>
      <c r="BL105" s="51"/>
      <c r="BM105" s="51"/>
    </row>
    <row r="106" spans="1:65" x14ac:dyDescent="0.25">
      <c r="A106" s="60"/>
      <c r="E106" s="40"/>
      <c r="F106" s="40"/>
      <c r="G106" s="40"/>
      <c r="H106" s="40"/>
      <c r="I106" s="40"/>
      <c r="P106" s="40">
        <f t="shared" si="107"/>
        <v>0</v>
      </c>
      <c r="Q106" s="40">
        <f t="shared" si="107"/>
        <v>0</v>
      </c>
      <c r="S106" s="6" t="e">
        <f>LARGE(D105:D110,1)</f>
        <v>#NUM!</v>
      </c>
      <c r="U106" s="40" t="e">
        <f>IF(S106=D105,(LARGE(P105:Q105,1)),(IF(S106=D106,(LARGE(P106:Q106,1)),(IF(S106=D107,(LARGE(P107:Q107,1)),(IF(S106=D108,(LARGE(P108:Q108,1)),(IF(S106=D109,(LARGE(P109:Q109,1)),(IF(S106=D110,(LARGE(P110:Q110,1)))))))))))))</f>
        <v>#NUM!</v>
      </c>
      <c r="Y106" s="36" t="e">
        <f t="shared" ref="Y106" si="169">SQRT((S106/$U$2)^2)</f>
        <v>#NUM!</v>
      </c>
      <c r="Z106" s="19"/>
      <c r="AA106" s="19"/>
      <c r="AB106" s="19" t="e">
        <f t="shared" ref="AB106:AB108" si="170">SQRT(Y106)</f>
        <v>#NUM!</v>
      </c>
      <c r="AC106" s="19"/>
      <c r="AE106" s="19"/>
      <c r="AF106" s="20" t="e">
        <f t="shared" ref="AF106:AF108" si="171">AB106+0.05</f>
        <v>#NUM!</v>
      </c>
      <c r="AG106" s="19"/>
      <c r="AI106" s="19"/>
      <c r="AJ106" s="28" t="e">
        <f t="shared" ref="AJ106:AJ108" si="172">IF(AF106&lt;=1.5,1.5,(IF(AF106&lt;=2,2,(IF(AF106&lt;=2.5,2.5,(IF(AF106&lt;=3,3,(IF(AF106&lt;=3.5,3.5,(IF(AF106&lt;=4,4,(IF(AF106&lt;=4.5,4.5,(IF(AF106&lt;=5,5,"Too f*cking big!")))))))))))))))</f>
        <v>#NUM!</v>
      </c>
      <c r="AK106" s="19"/>
      <c r="AM106" s="19"/>
      <c r="AN106" s="19" t="e">
        <f t="shared" ref="AN106:AN108" si="173">IF(ABS(U106)&gt;($U$3*AJ106),"Yes","No")</f>
        <v>#NUM!</v>
      </c>
      <c r="AR106" s="19" t="e">
        <f t="shared" si="149"/>
        <v>#NUM!</v>
      </c>
      <c r="AU106" s="40" t="e">
        <f t="shared" ref="AU106:AU108" si="174">IF(AR106="Not Applicable",S106/(AJ106^2),(S106/(AJ106^2))+AR106)</f>
        <v>#NUM!</v>
      </c>
      <c r="BG106" s="26" t="e">
        <f>IF(AJ106&gt;4,"Re-check foundation size…",IF(AU106&lt;$U$2,"Pass!","Fail!"))</f>
        <v>#NUM!</v>
      </c>
      <c r="BH106" s="49"/>
      <c r="BI106" s="51"/>
      <c r="BJ106" s="51"/>
      <c r="BK106" s="51"/>
      <c r="BL106" s="51"/>
      <c r="BM106" s="51"/>
    </row>
    <row r="107" spans="1:65" ht="15.75" x14ac:dyDescent="0.25">
      <c r="A107" s="60"/>
      <c r="E107" s="40"/>
      <c r="F107" s="40"/>
      <c r="G107" s="40"/>
      <c r="H107" s="40"/>
      <c r="I107" s="40"/>
      <c r="P107" s="40">
        <f t="shared" si="107"/>
        <v>0</v>
      </c>
      <c r="Q107" s="40">
        <f t="shared" si="107"/>
        <v>0</v>
      </c>
      <c r="S107" s="6">
        <f>IF(U107=P105,D105,(IF(U107=P106,D106,(IF(U107=P107,D107,(IF(U107=P108,D108,(IF(U107=P109,D109,(IF(U107=P110,D110)))))))))))</f>
        <v>0</v>
      </c>
      <c r="U107" s="40">
        <f t="shared" ref="U107" si="175">LARGE((P105:P110),1)</f>
        <v>0</v>
      </c>
      <c r="Y107" s="36">
        <f t="shared" si="120"/>
        <v>0</v>
      </c>
      <c r="Z107" s="19"/>
      <c r="AA107" s="19"/>
      <c r="AB107" s="19">
        <f t="shared" si="170"/>
        <v>0</v>
      </c>
      <c r="AC107" s="19"/>
      <c r="AE107" s="19"/>
      <c r="AF107" s="20">
        <f t="shared" si="171"/>
        <v>0.05</v>
      </c>
      <c r="AG107" s="19"/>
      <c r="AI107" s="19"/>
      <c r="AJ107" s="28">
        <f t="shared" si="172"/>
        <v>1.5</v>
      </c>
      <c r="AK107" s="19"/>
      <c r="AM107" s="19"/>
      <c r="AN107" s="19" t="str">
        <f t="shared" si="173"/>
        <v>No</v>
      </c>
      <c r="AR107" s="19" t="str">
        <f t="shared" si="149"/>
        <v>Not Applicable</v>
      </c>
      <c r="AU107" s="40">
        <f t="shared" si="174"/>
        <v>0</v>
      </c>
      <c r="AY107" s="54">
        <f>B105</f>
        <v>0</v>
      </c>
      <c r="AZ107" s="35" t="s">
        <v>87</v>
      </c>
      <c r="BA107" s="56" t="str">
        <f t="shared" ref="BA107" si="176">IF(S107=0,"No data…",IF(ISNUMBER(AJ106)=FALSE,"Too big!",IF(ISNUMBER(AJ107)=FALSE,"Too big!",IF(ISNUMBER(AJ108)=FALSE,"Too big!",LARGE(AJ106:AJ108,1)))))</f>
        <v>No data…</v>
      </c>
      <c r="BB107" s="56" t="s">
        <v>85</v>
      </c>
      <c r="BC107" s="58" t="str">
        <f t="shared" ref="BC107" si="177">IF(U107=0,"No data…",IF(ISNUMBER(AJ106)=FALSE,"Too big!",IF(ISNUMBER(AJ107)=FALSE,"Too big!",IF(ISNUMBER(AJ108)=FALSE,"Too big!",LARGE(AJ106:AJ108,1)))))</f>
        <v>No data…</v>
      </c>
      <c r="BD107" s="35" t="s">
        <v>86</v>
      </c>
      <c r="BG107" s="26" t="str">
        <f>IF(AJ107&gt;4,"Re-check foundation size…",IF(AU107&lt;$U$2,"Pass!","Fail!"))</f>
        <v>Pass!</v>
      </c>
      <c r="BH107" s="49"/>
      <c r="BI107" s="51" t="str">
        <f t="shared" ref="BI107" si="178">IF(D105&lt;0,"Warning! Uplift.",(IF(D106&lt;0,"Warning! Uplift.",(IF(D107&lt;0,"Warning! Uplift.",(IF(D108&lt;0,"Warning! Uplift.",(IF(D109&lt;0,"Warning! Uplift.",(IF(D110&lt;0,"Warning! Uplift.","/")))))))))))</f>
        <v>/</v>
      </c>
      <c r="BJ107" s="51"/>
      <c r="BK107" s="51"/>
      <c r="BL107" s="51" t="e">
        <f t="shared" ref="BL107" si="179">IF(U106&gt;$BT$23,"Warning! High shear.",(IF(U107&gt;$BT$23,"Warning! High shear.",(IF(U108&gt;$BT$23,"Warning! High Shear.","/")))))</f>
        <v>#NUM!</v>
      </c>
      <c r="BM107" s="51"/>
    </row>
    <row r="108" spans="1:65" x14ac:dyDescent="0.25">
      <c r="A108" s="60"/>
      <c r="E108" s="40"/>
      <c r="F108" s="40"/>
      <c r="G108" s="40"/>
      <c r="H108" s="40"/>
      <c r="I108" s="40"/>
      <c r="P108" s="40">
        <f t="shared" si="107"/>
        <v>0</v>
      </c>
      <c r="Q108" s="40">
        <f t="shared" si="107"/>
        <v>0</v>
      </c>
      <c r="S108" s="6">
        <f>IF(U108=Q105,D105,(IF(U108=Q106,D106,(IF(U108=Q107,D107,(IF(U108=Q108,D108,(IF(U108=Q109,D109,(IF(U108=Q110,D110)))))))))))</f>
        <v>0</v>
      </c>
      <c r="U108" s="40">
        <f t="shared" ref="U108" si="180">LARGE((Q105:Q110),1)</f>
        <v>0</v>
      </c>
      <c r="Y108" s="36">
        <f t="shared" si="120"/>
        <v>0</v>
      </c>
      <c r="Z108" s="19"/>
      <c r="AA108" s="19"/>
      <c r="AB108" s="19">
        <f t="shared" si="170"/>
        <v>0</v>
      </c>
      <c r="AC108" s="19"/>
      <c r="AE108" s="19"/>
      <c r="AF108" s="20">
        <f t="shared" si="171"/>
        <v>0.05</v>
      </c>
      <c r="AG108" s="19"/>
      <c r="AI108" s="19"/>
      <c r="AJ108" s="28">
        <f t="shared" si="172"/>
        <v>1.5</v>
      </c>
      <c r="AK108" s="19"/>
      <c r="AM108" s="19"/>
      <c r="AN108" s="19" t="str">
        <f t="shared" si="173"/>
        <v>No</v>
      </c>
      <c r="AR108" s="19" t="str">
        <f t="shared" si="149"/>
        <v>Not Applicable</v>
      </c>
      <c r="AU108" s="40">
        <f t="shared" si="174"/>
        <v>0</v>
      </c>
      <c r="BG108" s="26" t="str">
        <f>IF(AJ108&gt;4,"Re-check foundation size…",IF(AU108&lt;$U$2,"Pass!","Fail!"))</f>
        <v>Pass!</v>
      </c>
      <c r="BH108" s="49"/>
      <c r="BI108" s="51"/>
      <c r="BJ108" s="51"/>
      <c r="BK108" s="51"/>
      <c r="BL108" s="51"/>
      <c r="BM108" s="51"/>
    </row>
    <row r="109" spans="1:65" x14ac:dyDescent="0.25">
      <c r="A109" s="60"/>
      <c r="E109" s="40"/>
      <c r="F109" s="40"/>
      <c r="G109" s="40"/>
      <c r="H109" s="40"/>
      <c r="I109" s="40"/>
      <c r="P109" s="40">
        <f t="shared" si="107"/>
        <v>0</v>
      </c>
      <c r="Q109" s="40">
        <f t="shared" si="107"/>
        <v>0</v>
      </c>
      <c r="S109" s="6"/>
      <c r="BH109" s="49"/>
      <c r="BI109" s="51"/>
      <c r="BJ109" s="51"/>
      <c r="BK109" s="51"/>
      <c r="BL109" s="51"/>
      <c r="BM109" s="51"/>
    </row>
    <row r="110" spans="1:65" x14ac:dyDescent="0.25">
      <c r="A110" s="61"/>
      <c r="E110" s="40"/>
      <c r="F110" s="40"/>
      <c r="G110" s="40"/>
      <c r="H110" s="40"/>
      <c r="I110" s="40"/>
      <c r="P110" s="40">
        <f t="shared" si="107"/>
        <v>0</v>
      </c>
      <c r="Q110" s="40">
        <f t="shared" si="107"/>
        <v>0</v>
      </c>
      <c r="S110" s="6"/>
      <c r="BH110" s="49"/>
      <c r="BI110" s="51"/>
      <c r="BJ110" s="51"/>
      <c r="BK110" s="51"/>
      <c r="BL110" s="51"/>
      <c r="BM110" s="51"/>
    </row>
    <row r="111" spans="1:65" x14ac:dyDescent="0.25">
      <c r="A111" s="59" t="s">
        <v>114</v>
      </c>
      <c r="E111" s="40"/>
      <c r="F111" s="40"/>
      <c r="G111" s="40"/>
      <c r="H111" s="40"/>
      <c r="I111" s="40"/>
      <c r="P111" s="40">
        <f t="shared" si="107"/>
        <v>0</v>
      </c>
      <c r="Q111" s="40">
        <f t="shared" si="107"/>
        <v>0</v>
      </c>
      <c r="S111" s="6"/>
      <c r="BH111" s="49"/>
      <c r="BI111" s="51"/>
      <c r="BJ111" s="51"/>
      <c r="BK111" s="51"/>
      <c r="BL111" s="51"/>
      <c r="BM111" s="51"/>
    </row>
    <row r="112" spans="1:65" x14ac:dyDescent="0.25">
      <c r="A112" s="60"/>
      <c r="E112" s="40"/>
      <c r="F112" s="40"/>
      <c r="G112" s="40"/>
      <c r="H112" s="40"/>
      <c r="I112" s="40"/>
      <c r="P112" s="40">
        <f t="shared" si="107"/>
        <v>0</v>
      </c>
      <c r="Q112" s="40">
        <f t="shared" si="107"/>
        <v>0</v>
      </c>
      <c r="S112" s="6" t="e">
        <f>LARGE(D111:D116,1)</f>
        <v>#NUM!</v>
      </c>
      <c r="U112" s="40" t="e">
        <f>IF(S112=D111,(LARGE(P111:Q111,1)),(IF(S112=D112,(LARGE(P112:Q112,1)),(IF(S112=D113,(LARGE(P113:Q113,1)),(IF(S112=D114,(LARGE(P114:Q114,1)),(IF(S112=D115,(LARGE(P115:Q115,1)),(IF(S112=D116,(LARGE(P116:Q116,1)))))))))))))</f>
        <v>#NUM!</v>
      </c>
      <c r="Y112" s="36" t="e">
        <f t="shared" ref="Y112" si="181">SQRT((S112/$U$2)^2)</f>
        <v>#NUM!</v>
      </c>
      <c r="Z112" s="19"/>
      <c r="AA112" s="19"/>
      <c r="AB112" s="19" t="e">
        <f t="shared" ref="AB112:AB114" si="182">SQRT(Y112)</f>
        <v>#NUM!</v>
      </c>
      <c r="AC112" s="19"/>
      <c r="AE112" s="19"/>
      <c r="AF112" s="20" t="e">
        <f t="shared" ref="AF112:AF114" si="183">AB112+0.05</f>
        <v>#NUM!</v>
      </c>
      <c r="AG112" s="19"/>
      <c r="AI112" s="19"/>
      <c r="AJ112" s="28" t="e">
        <f t="shared" ref="AJ112:AJ114" si="184">IF(AF112&lt;=1.5,1.5,(IF(AF112&lt;=2,2,(IF(AF112&lt;=2.5,2.5,(IF(AF112&lt;=3,3,(IF(AF112&lt;=3.5,3.5,(IF(AF112&lt;=4,4,(IF(AF112&lt;=4.5,4.5,(IF(AF112&lt;=5,5,"Too f*cking big!")))))))))))))))</f>
        <v>#NUM!</v>
      </c>
      <c r="AK112" s="19"/>
      <c r="AM112" s="19"/>
      <c r="AN112" s="19" t="e">
        <f t="shared" ref="AN112:AN114" si="185">IF(ABS(U112)&gt;($U$3*AJ112),"Yes","No")</f>
        <v>#NUM!</v>
      </c>
      <c r="AR112" s="19" t="e">
        <f t="shared" si="149"/>
        <v>#NUM!</v>
      </c>
      <c r="AU112" s="40" t="e">
        <f t="shared" ref="AU112:AU114" si="186">IF(AR112="Not Applicable",S112/(AJ112^2),(S112/(AJ112^2))+AR112)</f>
        <v>#NUM!</v>
      </c>
      <c r="BG112" s="26" t="e">
        <f>IF(AJ112&gt;4,"Re-check foundation size…",IF(AU112&lt;$U$2,"Pass!","Fail!"))</f>
        <v>#NUM!</v>
      </c>
      <c r="BH112" s="49"/>
      <c r="BI112" s="51"/>
      <c r="BJ112" s="51"/>
      <c r="BK112" s="51"/>
      <c r="BL112" s="51"/>
      <c r="BM112" s="51"/>
    </row>
    <row r="113" spans="1:65" ht="15.75" x14ac:dyDescent="0.25">
      <c r="A113" s="60"/>
      <c r="E113" s="40"/>
      <c r="F113" s="40"/>
      <c r="G113" s="40"/>
      <c r="H113" s="40"/>
      <c r="I113" s="40"/>
      <c r="P113" s="40">
        <f t="shared" si="107"/>
        <v>0</v>
      </c>
      <c r="Q113" s="40">
        <f t="shared" si="107"/>
        <v>0</v>
      </c>
      <c r="S113" s="6">
        <f>IF(U113=P111,D111,(IF(U113=P112,D112,(IF(U113=P113,D113,(IF(U113=P114,D114,(IF(U113=P115,D115,(IF(U113=P116,D116)))))))))))</f>
        <v>0</v>
      </c>
      <c r="U113" s="40">
        <f t="shared" ref="U113" si="187">LARGE((P111:P116),1)</f>
        <v>0</v>
      </c>
      <c r="Y113" s="36">
        <f t="shared" si="120"/>
        <v>0</v>
      </c>
      <c r="Z113" s="19"/>
      <c r="AA113" s="19"/>
      <c r="AB113" s="19">
        <f t="shared" si="182"/>
        <v>0</v>
      </c>
      <c r="AC113" s="19"/>
      <c r="AE113" s="19"/>
      <c r="AF113" s="20">
        <f t="shared" si="183"/>
        <v>0.05</v>
      </c>
      <c r="AG113" s="19"/>
      <c r="AI113" s="19"/>
      <c r="AJ113" s="28">
        <f t="shared" si="184"/>
        <v>1.5</v>
      </c>
      <c r="AK113" s="19"/>
      <c r="AM113" s="19"/>
      <c r="AN113" s="19" t="str">
        <f t="shared" si="185"/>
        <v>No</v>
      </c>
      <c r="AR113" s="19" t="str">
        <f t="shared" si="149"/>
        <v>Not Applicable</v>
      </c>
      <c r="AU113" s="40">
        <f t="shared" si="186"/>
        <v>0</v>
      </c>
      <c r="AY113" s="54">
        <f>B111</f>
        <v>0</v>
      </c>
      <c r="AZ113" s="35" t="s">
        <v>87</v>
      </c>
      <c r="BA113" s="56" t="str">
        <f t="shared" ref="BA113" si="188">IF(S113=0,"No data…",IF(ISNUMBER(AJ112)=FALSE,"Too big!",IF(ISNUMBER(AJ113)=FALSE,"Too big!",IF(ISNUMBER(AJ114)=FALSE,"Too big!",LARGE(AJ112:AJ114,1)))))</f>
        <v>No data…</v>
      </c>
      <c r="BB113" s="56" t="s">
        <v>85</v>
      </c>
      <c r="BC113" s="58" t="str">
        <f t="shared" ref="BC113" si="189">IF(U113=0,"No data…",IF(ISNUMBER(AJ112)=FALSE,"Too big!",IF(ISNUMBER(AJ113)=FALSE,"Too big!",IF(ISNUMBER(AJ114)=FALSE,"Too big!",LARGE(AJ112:AJ114,1)))))</f>
        <v>No data…</v>
      </c>
      <c r="BD113" s="35" t="s">
        <v>86</v>
      </c>
      <c r="BG113" s="26" t="str">
        <f>IF(AJ113&gt;4,"Re-check foundation size…",IF(AU113&lt;$U$2,"Pass!","Fail!"))</f>
        <v>Pass!</v>
      </c>
      <c r="BH113" s="49"/>
      <c r="BI113" s="51" t="str">
        <f t="shared" ref="BI113" si="190">IF(D111&lt;0,"Warning! Uplift.",(IF(D112&lt;0,"Warning! Uplift.",(IF(D113&lt;0,"Warning! Uplift.",(IF(D114&lt;0,"Warning! Uplift.",(IF(D115&lt;0,"Warning! Uplift.",(IF(D116&lt;0,"Warning! Uplift.","/")))))))))))</f>
        <v>/</v>
      </c>
      <c r="BJ113" s="51"/>
      <c r="BK113" s="51"/>
      <c r="BL113" s="51" t="e">
        <f t="shared" ref="BL113" si="191">IF(U112&gt;$BT$23,"Warning! High shear.",(IF(U113&gt;$BT$23,"Warning! High shear.",(IF(U114&gt;$BT$23,"Warning! High Shear.","/")))))</f>
        <v>#NUM!</v>
      </c>
      <c r="BM113" s="51"/>
    </row>
    <row r="114" spans="1:65" x14ac:dyDescent="0.25">
      <c r="A114" s="60"/>
      <c r="E114" s="40"/>
      <c r="F114" s="40"/>
      <c r="G114" s="40"/>
      <c r="H114" s="40"/>
      <c r="I114" s="40"/>
      <c r="P114" s="40">
        <f t="shared" si="107"/>
        <v>0</v>
      </c>
      <c r="Q114" s="40">
        <f t="shared" si="107"/>
        <v>0</v>
      </c>
      <c r="S114" s="6">
        <f>IF(U114=Q111,D111,(IF(U114=Q112,D112,(IF(U114=Q113,D113,(IF(U114=Q114,D114,(IF(U114=Q115,D115,(IF(U114=Q116,D116)))))))))))</f>
        <v>0</v>
      </c>
      <c r="U114" s="40">
        <f t="shared" ref="U114" si="192">LARGE((Q111:Q116),1)</f>
        <v>0</v>
      </c>
      <c r="Y114" s="36">
        <f t="shared" si="120"/>
        <v>0</v>
      </c>
      <c r="Z114" s="19"/>
      <c r="AA114" s="19"/>
      <c r="AB114" s="19">
        <f t="shared" si="182"/>
        <v>0</v>
      </c>
      <c r="AC114" s="19"/>
      <c r="AE114" s="19"/>
      <c r="AF114" s="20">
        <f t="shared" si="183"/>
        <v>0.05</v>
      </c>
      <c r="AG114" s="19"/>
      <c r="AI114" s="19"/>
      <c r="AJ114" s="28">
        <f t="shared" si="184"/>
        <v>1.5</v>
      </c>
      <c r="AK114" s="19"/>
      <c r="AM114" s="19"/>
      <c r="AN114" s="19" t="str">
        <f t="shared" si="185"/>
        <v>No</v>
      </c>
      <c r="AR114" s="19" t="str">
        <f t="shared" si="149"/>
        <v>Not Applicable</v>
      </c>
      <c r="AU114" s="40">
        <f t="shared" si="186"/>
        <v>0</v>
      </c>
      <c r="BG114" s="26" t="str">
        <f>IF(AJ114&gt;4,"Re-check foundation size…",IF(AU114&lt;$U$2,"Pass!","Fail!"))</f>
        <v>Pass!</v>
      </c>
      <c r="BH114" s="49"/>
      <c r="BI114" s="51"/>
      <c r="BJ114" s="51"/>
      <c r="BK114" s="51"/>
      <c r="BL114" s="51"/>
      <c r="BM114" s="51"/>
    </row>
    <row r="115" spans="1:65" x14ac:dyDescent="0.25">
      <c r="A115" s="60"/>
      <c r="E115" s="40"/>
      <c r="F115" s="40"/>
      <c r="G115" s="40"/>
      <c r="H115" s="40"/>
      <c r="I115" s="40"/>
      <c r="P115" s="40">
        <f t="shared" si="107"/>
        <v>0</v>
      </c>
      <c r="Q115" s="40">
        <f t="shared" si="107"/>
        <v>0</v>
      </c>
      <c r="S115" s="6"/>
      <c r="BH115" s="49"/>
      <c r="BI115" s="51"/>
      <c r="BJ115" s="51"/>
      <c r="BK115" s="51"/>
      <c r="BL115" s="51"/>
      <c r="BM115" s="51"/>
    </row>
    <row r="116" spans="1:65" x14ac:dyDescent="0.25">
      <c r="A116" s="61"/>
      <c r="E116" s="40"/>
      <c r="F116" s="40"/>
      <c r="G116" s="40"/>
      <c r="H116" s="40"/>
      <c r="I116" s="40"/>
      <c r="P116" s="40">
        <f t="shared" si="107"/>
        <v>0</v>
      </c>
      <c r="Q116" s="40">
        <f t="shared" si="107"/>
        <v>0</v>
      </c>
      <c r="S116" s="6"/>
      <c r="BH116" s="49"/>
      <c r="BI116" s="51"/>
      <c r="BJ116" s="51"/>
      <c r="BK116" s="51"/>
      <c r="BL116" s="51"/>
      <c r="BM116" s="51"/>
    </row>
    <row r="117" spans="1:65" x14ac:dyDescent="0.25">
      <c r="A117" s="59" t="s">
        <v>115</v>
      </c>
      <c r="E117" s="40"/>
      <c r="F117" s="40"/>
      <c r="G117" s="40"/>
      <c r="H117" s="40"/>
      <c r="I117" s="40"/>
      <c r="P117" s="40">
        <f t="shared" si="107"/>
        <v>0</v>
      </c>
      <c r="Q117" s="40">
        <f t="shared" si="107"/>
        <v>0</v>
      </c>
      <c r="S117" s="6"/>
      <c r="BH117" s="49"/>
      <c r="BI117" s="51"/>
      <c r="BJ117" s="51"/>
      <c r="BK117" s="51"/>
      <c r="BL117" s="51"/>
      <c r="BM117" s="51"/>
    </row>
    <row r="118" spans="1:65" x14ac:dyDescent="0.25">
      <c r="A118" s="60"/>
      <c r="E118" s="40"/>
      <c r="F118" s="40"/>
      <c r="G118" s="40"/>
      <c r="H118" s="40"/>
      <c r="I118" s="40"/>
      <c r="P118" s="40">
        <f t="shared" si="107"/>
        <v>0</v>
      </c>
      <c r="Q118" s="40">
        <f t="shared" si="107"/>
        <v>0</v>
      </c>
      <c r="S118" s="6" t="e">
        <f>LARGE(D117:D122,1)</f>
        <v>#NUM!</v>
      </c>
      <c r="U118" s="40" t="e">
        <f>IF(S118=D117,(LARGE(P117:Q117,1)),(IF(S118=D118,(LARGE(P118:Q118,1)),(IF(S118=D119,(LARGE(P119:Q119,1)),(IF(S118=D120,(LARGE(P120:Q120,1)),(IF(S118=D121,(LARGE(P121:Q121,1)),(IF(S118=D122,(LARGE(P122:Q122,1)))))))))))))</f>
        <v>#NUM!</v>
      </c>
      <c r="Y118" s="36" t="e">
        <f t="shared" ref="Y118" si="193">SQRT((S118/$U$2)^2)</f>
        <v>#NUM!</v>
      </c>
      <c r="Z118" s="19"/>
      <c r="AA118" s="19"/>
      <c r="AB118" s="19" t="e">
        <f t="shared" ref="AB118:AB120" si="194">SQRT(Y118)</f>
        <v>#NUM!</v>
      </c>
      <c r="AC118" s="19"/>
      <c r="AE118" s="19"/>
      <c r="AF118" s="20" t="e">
        <f t="shared" ref="AF118:AF120" si="195">AB118+0.05</f>
        <v>#NUM!</v>
      </c>
      <c r="AG118" s="19"/>
      <c r="AI118" s="19"/>
      <c r="AJ118" s="28" t="e">
        <f t="shared" ref="AJ118:AJ120" si="196">IF(AF118&lt;=1.5,1.5,(IF(AF118&lt;=2,2,(IF(AF118&lt;=2.5,2.5,(IF(AF118&lt;=3,3,(IF(AF118&lt;=3.5,3.5,(IF(AF118&lt;=4,4,(IF(AF118&lt;=4.5,4.5,(IF(AF118&lt;=5,5,"Too f*cking big!")))))))))))))))</f>
        <v>#NUM!</v>
      </c>
      <c r="AK118" s="19"/>
      <c r="AM118" s="19"/>
      <c r="AN118" s="19" t="e">
        <f t="shared" ref="AN118:AN120" si="197">IF(ABS(U118)&gt;($U$3*AJ118),"Yes","No")</f>
        <v>#NUM!</v>
      </c>
      <c r="AR118" s="19" t="e">
        <f t="shared" si="149"/>
        <v>#NUM!</v>
      </c>
      <c r="AU118" s="40" t="e">
        <f t="shared" ref="AU118:AU120" si="198">IF(AR118="Not Applicable",S118/(AJ118^2),(S118/(AJ118^2))+AR118)</f>
        <v>#NUM!</v>
      </c>
      <c r="BG118" s="26" t="e">
        <f>IF(AJ118&gt;4,"Re-check foundation size…",IF(AU118&lt;$U$2,"Pass!","Fail!"))</f>
        <v>#NUM!</v>
      </c>
      <c r="BH118" s="49"/>
      <c r="BI118" s="51"/>
      <c r="BJ118" s="51"/>
      <c r="BK118" s="51"/>
      <c r="BL118" s="51"/>
      <c r="BM118" s="51"/>
    </row>
    <row r="119" spans="1:65" ht="15.75" x14ac:dyDescent="0.25">
      <c r="A119" s="60"/>
      <c r="E119" s="40"/>
      <c r="F119" s="40"/>
      <c r="G119" s="40"/>
      <c r="H119" s="40"/>
      <c r="I119" s="40"/>
      <c r="P119" s="40">
        <f t="shared" si="107"/>
        <v>0</v>
      </c>
      <c r="Q119" s="40">
        <f t="shared" si="107"/>
        <v>0</v>
      </c>
      <c r="S119" s="6">
        <f>IF(U119=P117,D117,(IF(U119=P118,D118,(IF(U119=P119,D119,(IF(U119=P120,D120,(IF(U119=P121,D121,(IF(U119=P122,D122)))))))))))</f>
        <v>0</v>
      </c>
      <c r="U119" s="40">
        <f t="shared" ref="U119" si="199">LARGE((P117:P122),1)</f>
        <v>0</v>
      </c>
      <c r="Y119" s="36">
        <f t="shared" si="120"/>
        <v>0</v>
      </c>
      <c r="Z119" s="19"/>
      <c r="AA119" s="19"/>
      <c r="AB119" s="19">
        <f t="shared" si="194"/>
        <v>0</v>
      </c>
      <c r="AC119" s="19"/>
      <c r="AE119" s="19"/>
      <c r="AF119" s="20">
        <f t="shared" si="195"/>
        <v>0.05</v>
      </c>
      <c r="AG119" s="19"/>
      <c r="AI119" s="19"/>
      <c r="AJ119" s="28">
        <f t="shared" si="196"/>
        <v>1.5</v>
      </c>
      <c r="AK119" s="19"/>
      <c r="AM119" s="19"/>
      <c r="AN119" s="19" t="str">
        <f t="shared" si="197"/>
        <v>No</v>
      </c>
      <c r="AR119" s="19" t="str">
        <f t="shared" si="149"/>
        <v>Not Applicable</v>
      </c>
      <c r="AU119" s="40">
        <f t="shared" si="198"/>
        <v>0</v>
      </c>
      <c r="AY119" s="54">
        <f>B117</f>
        <v>0</v>
      </c>
      <c r="AZ119" s="35" t="s">
        <v>87</v>
      </c>
      <c r="BA119" s="56" t="str">
        <f t="shared" ref="BA119" si="200">IF(S119=0,"No data…",IF(ISNUMBER(AJ118)=FALSE,"Too big!",IF(ISNUMBER(AJ119)=FALSE,"Too big!",IF(ISNUMBER(AJ120)=FALSE,"Too big!",LARGE(AJ118:AJ120,1)))))</f>
        <v>No data…</v>
      </c>
      <c r="BB119" s="56" t="s">
        <v>85</v>
      </c>
      <c r="BC119" s="58" t="str">
        <f t="shared" ref="BC119" si="201">IF(U119=0,"No data…",IF(ISNUMBER(AJ118)=FALSE,"Too big!",IF(ISNUMBER(AJ119)=FALSE,"Too big!",IF(ISNUMBER(AJ120)=FALSE,"Too big!",LARGE(AJ118:AJ120,1)))))</f>
        <v>No data…</v>
      </c>
      <c r="BD119" s="35" t="s">
        <v>86</v>
      </c>
      <c r="BG119" s="26" t="str">
        <f>IF(AJ119&gt;4,"Re-check foundation size…",IF(AU119&lt;$U$2,"Pass!","Fail!"))</f>
        <v>Pass!</v>
      </c>
      <c r="BH119" s="49"/>
      <c r="BI119" s="51" t="str">
        <f t="shared" ref="BI119" si="202">IF(D117&lt;0,"Warning! Uplift.",(IF(D118&lt;0,"Warning! Uplift.",(IF(D119&lt;0,"Warning! Uplift.",(IF(D120&lt;0,"Warning! Uplift.",(IF(D121&lt;0,"Warning! Uplift.",(IF(D122&lt;0,"Warning! Uplift.","/")))))))))))</f>
        <v>/</v>
      </c>
      <c r="BJ119" s="51"/>
      <c r="BK119" s="51"/>
      <c r="BL119" s="51" t="e">
        <f t="shared" ref="BL119" si="203">IF(U118&gt;$BT$23,"Warning! High shear.",(IF(U119&gt;$BT$23,"Warning! High shear.",(IF(U120&gt;$BT$23,"Warning! High Shear.","/")))))</f>
        <v>#NUM!</v>
      </c>
      <c r="BM119" s="51"/>
    </row>
    <row r="120" spans="1:65" x14ac:dyDescent="0.25">
      <c r="A120" s="60"/>
      <c r="E120" s="40"/>
      <c r="F120" s="40"/>
      <c r="G120" s="40"/>
      <c r="H120" s="40"/>
      <c r="I120" s="40"/>
      <c r="P120" s="40">
        <f t="shared" si="107"/>
        <v>0</v>
      </c>
      <c r="Q120" s="40">
        <f t="shared" si="107"/>
        <v>0</v>
      </c>
      <c r="S120" s="6">
        <f>IF(U120=Q117,D117,(IF(U120=Q118,D118,(IF(U120=Q119,D119,(IF(U120=Q120,D120,(IF(U120=Q121,D121,(IF(U120=Q122,D122)))))))))))</f>
        <v>0</v>
      </c>
      <c r="U120" s="40">
        <f t="shared" ref="U120" si="204">LARGE((Q117:Q122),1)</f>
        <v>0</v>
      </c>
      <c r="Y120" s="36">
        <f t="shared" si="120"/>
        <v>0</v>
      </c>
      <c r="Z120" s="19"/>
      <c r="AA120" s="19"/>
      <c r="AB120" s="19">
        <f t="shared" si="194"/>
        <v>0</v>
      </c>
      <c r="AC120" s="19"/>
      <c r="AE120" s="19"/>
      <c r="AF120" s="20">
        <f t="shared" si="195"/>
        <v>0.05</v>
      </c>
      <c r="AG120" s="19"/>
      <c r="AI120" s="19"/>
      <c r="AJ120" s="28">
        <f t="shared" si="196"/>
        <v>1.5</v>
      </c>
      <c r="AK120" s="19"/>
      <c r="AM120" s="19"/>
      <c r="AN120" s="19" t="str">
        <f t="shared" si="197"/>
        <v>No</v>
      </c>
      <c r="AR120" s="19" t="str">
        <f t="shared" si="149"/>
        <v>Not Applicable</v>
      </c>
      <c r="AU120" s="40">
        <f t="shared" si="198"/>
        <v>0</v>
      </c>
      <c r="BG120" s="26" t="str">
        <f>IF(AJ120&gt;4,"Re-check foundation size…",IF(AU120&lt;$U$2,"Pass!","Fail!"))</f>
        <v>Pass!</v>
      </c>
      <c r="BH120" s="49"/>
      <c r="BI120" s="51"/>
      <c r="BJ120" s="51"/>
      <c r="BK120" s="51"/>
      <c r="BL120" s="51"/>
      <c r="BM120" s="51"/>
    </row>
    <row r="121" spans="1:65" x14ac:dyDescent="0.25">
      <c r="A121" s="60"/>
      <c r="E121" s="40"/>
      <c r="F121" s="40"/>
      <c r="G121" s="40"/>
      <c r="H121" s="40"/>
      <c r="I121" s="40"/>
      <c r="P121" s="40">
        <f t="shared" si="107"/>
        <v>0</v>
      </c>
      <c r="Q121" s="40">
        <f t="shared" si="107"/>
        <v>0</v>
      </c>
      <c r="S121" s="6"/>
      <c r="BH121" s="49"/>
      <c r="BI121" s="51"/>
      <c r="BJ121" s="51"/>
      <c r="BK121" s="51"/>
      <c r="BL121" s="51"/>
      <c r="BM121" s="51"/>
    </row>
    <row r="122" spans="1:65" x14ac:dyDescent="0.25">
      <c r="A122" s="61"/>
      <c r="E122" s="40"/>
      <c r="F122" s="40"/>
      <c r="G122" s="40"/>
      <c r="H122" s="40"/>
      <c r="I122" s="40"/>
      <c r="P122" s="40">
        <f t="shared" si="107"/>
        <v>0</v>
      </c>
      <c r="Q122" s="40">
        <f t="shared" si="107"/>
        <v>0</v>
      </c>
      <c r="S122" s="6"/>
      <c r="BH122" s="49"/>
      <c r="BI122" s="51"/>
      <c r="BJ122" s="51"/>
      <c r="BK122" s="51"/>
      <c r="BL122" s="51"/>
      <c r="BM122" s="51"/>
    </row>
    <row r="123" spans="1:65" x14ac:dyDescent="0.25">
      <c r="A123" s="59" t="s">
        <v>116</v>
      </c>
      <c r="E123" s="40"/>
      <c r="F123" s="40"/>
      <c r="G123" s="40"/>
      <c r="H123" s="40"/>
      <c r="I123" s="40"/>
      <c r="P123" s="40">
        <f t="shared" si="107"/>
        <v>0</v>
      </c>
      <c r="Q123" s="40">
        <f t="shared" si="107"/>
        <v>0</v>
      </c>
      <c r="S123" s="6"/>
      <c r="BH123" s="49"/>
      <c r="BI123" s="51"/>
      <c r="BJ123" s="51"/>
      <c r="BK123" s="51"/>
      <c r="BL123" s="51"/>
      <c r="BM123" s="51"/>
    </row>
    <row r="124" spans="1:65" x14ac:dyDescent="0.25">
      <c r="A124" s="60"/>
      <c r="E124" s="40"/>
      <c r="F124" s="40"/>
      <c r="G124" s="40"/>
      <c r="H124" s="40"/>
      <c r="I124" s="40"/>
      <c r="P124" s="40">
        <f t="shared" si="107"/>
        <v>0</v>
      </c>
      <c r="Q124" s="40">
        <f t="shared" si="107"/>
        <v>0</v>
      </c>
      <c r="S124" s="6" t="e">
        <f>LARGE(D123:D128,1)</f>
        <v>#NUM!</v>
      </c>
      <c r="U124" s="40" t="e">
        <f>IF(S124=D123,(LARGE(P123:Q123,1)),(IF(S124=D124,(LARGE(P124:Q124,1)),(IF(S124=D125,(LARGE(P125:Q125,1)),(IF(S124=D126,(LARGE(P126:Q126,1)),(IF(S124=D127,(LARGE(P127:Q127,1)),(IF(S124=D128,(LARGE(P128:Q128,1)))))))))))))</f>
        <v>#NUM!</v>
      </c>
      <c r="Y124" s="36" t="e">
        <f t="shared" ref="Y124" si="205">SQRT((S124/$U$2)^2)</f>
        <v>#NUM!</v>
      </c>
      <c r="Z124" s="19"/>
      <c r="AA124" s="19"/>
      <c r="AB124" s="19" t="e">
        <f t="shared" ref="AB124:AB126" si="206">SQRT(Y124)</f>
        <v>#NUM!</v>
      </c>
      <c r="AC124" s="19"/>
      <c r="AE124" s="19"/>
      <c r="AF124" s="20" t="e">
        <f t="shared" ref="AF124:AF126" si="207">AB124+0.05</f>
        <v>#NUM!</v>
      </c>
      <c r="AG124" s="19"/>
      <c r="AI124" s="19"/>
      <c r="AJ124" s="28" t="e">
        <f t="shared" ref="AJ124:AJ126" si="208">IF(AF124&lt;=1.5,1.5,(IF(AF124&lt;=2,2,(IF(AF124&lt;=2.5,2.5,(IF(AF124&lt;=3,3,(IF(AF124&lt;=3.5,3.5,(IF(AF124&lt;=4,4,(IF(AF124&lt;=4.5,4.5,(IF(AF124&lt;=5,5,"Too f*cking big!")))))))))))))))</f>
        <v>#NUM!</v>
      </c>
      <c r="AK124" s="19"/>
      <c r="AM124" s="19"/>
      <c r="AN124" s="19" t="e">
        <f t="shared" ref="AN124:AN126" si="209">IF(ABS(U124)&gt;($U$3*AJ124),"Yes","No")</f>
        <v>#NUM!</v>
      </c>
      <c r="AR124" s="19" t="e">
        <f t="shared" si="149"/>
        <v>#NUM!</v>
      </c>
      <c r="AU124" s="40" t="e">
        <f t="shared" ref="AU124:AU126" si="210">IF(AR124="Not Applicable",S124/(AJ124^2),(S124/(AJ124^2))+AR124)</f>
        <v>#NUM!</v>
      </c>
      <c r="BG124" s="26" t="e">
        <f>IF(AJ124&gt;4,"Re-check foundation size…",IF(AU124&lt;$U$2,"Pass!","Fail!"))</f>
        <v>#NUM!</v>
      </c>
      <c r="BH124" s="49"/>
      <c r="BI124" s="51"/>
      <c r="BJ124" s="51"/>
      <c r="BK124" s="51"/>
      <c r="BL124" s="51"/>
      <c r="BM124" s="51"/>
    </row>
    <row r="125" spans="1:65" ht="15.75" x14ac:dyDescent="0.25">
      <c r="A125" s="60"/>
      <c r="E125" s="40"/>
      <c r="F125" s="40"/>
      <c r="G125" s="40"/>
      <c r="H125" s="40"/>
      <c r="I125" s="40"/>
      <c r="P125" s="40">
        <f t="shared" si="107"/>
        <v>0</v>
      </c>
      <c r="Q125" s="40">
        <f t="shared" si="107"/>
        <v>0</v>
      </c>
      <c r="S125" s="6">
        <f>IF(U125=P123,D123,(IF(U125=P124,D124,(IF(U125=P125,D125,(IF(U125=P126,D126,(IF(U125=P127,D127,(IF(U125=P128,D128)))))))))))</f>
        <v>0</v>
      </c>
      <c r="U125" s="40">
        <f t="shared" ref="U125" si="211">LARGE((P123:P128),1)</f>
        <v>0</v>
      </c>
      <c r="Y125" s="36">
        <f t="shared" si="120"/>
        <v>0</v>
      </c>
      <c r="Z125" s="19"/>
      <c r="AA125" s="19"/>
      <c r="AB125" s="19">
        <f t="shared" si="206"/>
        <v>0</v>
      </c>
      <c r="AC125" s="19"/>
      <c r="AE125" s="19"/>
      <c r="AF125" s="20">
        <f t="shared" si="207"/>
        <v>0.05</v>
      </c>
      <c r="AG125" s="19"/>
      <c r="AI125" s="19"/>
      <c r="AJ125" s="28">
        <f t="shared" si="208"/>
        <v>1.5</v>
      </c>
      <c r="AK125" s="19"/>
      <c r="AM125" s="19"/>
      <c r="AN125" s="19" t="str">
        <f t="shared" si="209"/>
        <v>No</v>
      </c>
      <c r="AR125" s="19" t="str">
        <f t="shared" si="149"/>
        <v>Not Applicable</v>
      </c>
      <c r="AU125" s="40">
        <f t="shared" si="210"/>
        <v>0</v>
      </c>
      <c r="AY125" s="54">
        <f>B123</f>
        <v>0</v>
      </c>
      <c r="AZ125" s="35" t="s">
        <v>87</v>
      </c>
      <c r="BA125" s="56" t="str">
        <f t="shared" ref="BA125" si="212">IF(S125=0,"No data…",IF(ISNUMBER(AJ124)=FALSE,"Too big!",IF(ISNUMBER(AJ125)=FALSE,"Too big!",IF(ISNUMBER(AJ126)=FALSE,"Too big!",LARGE(AJ124:AJ126,1)))))</f>
        <v>No data…</v>
      </c>
      <c r="BB125" s="56" t="s">
        <v>85</v>
      </c>
      <c r="BC125" s="58" t="str">
        <f t="shared" ref="BC125" si="213">IF(U125=0,"No data…",IF(ISNUMBER(AJ124)=FALSE,"Too big!",IF(ISNUMBER(AJ125)=FALSE,"Too big!",IF(ISNUMBER(AJ126)=FALSE,"Too big!",LARGE(AJ124:AJ126,1)))))</f>
        <v>No data…</v>
      </c>
      <c r="BD125" s="35" t="s">
        <v>86</v>
      </c>
      <c r="BG125" s="26" t="str">
        <f>IF(AJ125&gt;4,"Re-check foundation size…",IF(AU125&lt;$U$2,"Pass!","Fail!"))</f>
        <v>Pass!</v>
      </c>
      <c r="BH125" s="49"/>
      <c r="BI125" s="51" t="str">
        <f t="shared" ref="BI125" si="214">IF(D123&lt;0,"Warning! Uplift.",(IF(D124&lt;0,"Warning! Uplift.",(IF(D125&lt;0,"Warning! Uplift.",(IF(D126&lt;0,"Warning! Uplift.",(IF(D127&lt;0,"Warning! Uplift.",(IF(D128&lt;0,"Warning! Uplift.","/")))))))))))</f>
        <v>/</v>
      </c>
      <c r="BJ125" s="51"/>
      <c r="BK125" s="51"/>
      <c r="BL125" s="51" t="e">
        <f t="shared" ref="BL125" si="215">IF(U124&gt;$BT$23,"Warning! High shear.",(IF(U125&gt;$BT$23,"Warning! High shear.",(IF(U126&gt;$BT$23,"Warning! High Shear.","/")))))</f>
        <v>#NUM!</v>
      </c>
      <c r="BM125" s="51"/>
    </row>
    <row r="126" spans="1:65" x14ac:dyDescent="0.25">
      <c r="A126" s="60"/>
      <c r="E126" s="40"/>
      <c r="F126" s="40"/>
      <c r="G126" s="40"/>
      <c r="H126" s="40"/>
      <c r="I126" s="40"/>
      <c r="P126" s="40">
        <f t="shared" si="107"/>
        <v>0</v>
      </c>
      <c r="Q126" s="40">
        <f t="shared" si="107"/>
        <v>0</v>
      </c>
      <c r="S126" s="6">
        <f>IF(U126=Q123,D123,(IF(U126=Q124,D124,(IF(U126=Q125,D125,(IF(U126=Q126,D126,(IF(U126=Q127,D127,(IF(U126=Q128,D128)))))))))))</f>
        <v>0</v>
      </c>
      <c r="U126" s="40">
        <f t="shared" ref="U126" si="216">LARGE((Q123:Q128),1)</f>
        <v>0</v>
      </c>
      <c r="Y126" s="36">
        <f t="shared" si="120"/>
        <v>0</v>
      </c>
      <c r="Z126" s="19"/>
      <c r="AA126" s="19"/>
      <c r="AB126" s="19">
        <f t="shared" si="206"/>
        <v>0</v>
      </c>
      <c r="AC126" s="19"/>
      <c r="AE126" s="19"/>
      <c r="AF126" s="20">
        <f t="shared" si="207"/>
        <v>0.05</v>
      </c>
      <c r="AG126" s="19"/>
      <c r="AI126" s="19"/>
      <c r="AJ126" s="28">
        <f t="shared" si="208"/>
        <v>1.5</v>
      </c>
      <c r="AK126" s="19"/>
      <c r="AM126" s="19"/>
      <c r="AN126" s="19" t="str">
        <f t="shared" si="209"/>
        <v>No</v>
      </c>
      <c r="AR126" s="19" t="str">
        <f t="shared" si="149"/>
        <v>Not Applicable</v>
      </c>
      <c r="AU126" s="40">
        <f t="shared" si="210"/>
        <v>0</v>
      </c>
      <c r="BG126" s="26" t="str">
        <f>IF(AJ126&gt;4,"Re-check foundation size…",IF(AU126&lt;$U$2,"Pass!","Fail!"))</f>
        <v>Pass!</v>
      </c>
      <c r="BH126" s="49"/>
      <c r="BI126" s="51"/>
      <c r="BJ126" s="51"/>
      <c r="BK126" s="51"/>
      <c r="BL126" s="51"/>
      <c r="BM126" s="51"/>
    </row>
    <row r="127" spans="1:65" x14ac:dyDescent="0.25">
      <c r="A127" s="60"/>
      <c r="E127" s="40"/>
      <c r="F127" s="40"/>
      <c r="G127" s="40"/>
      <c r="H127" s="40"/>
      <c r="I127" s="40"/>
      <c r="P127" s="40">
        <f t="shared" si="107"/>
        <v>0</v>
      </c>
      <c r="Q127" s="40">
        <f t="shared" si="107"/>
        <v>0</v>
      </c>
      <c r="S127" s="6"/>
      <c r="BH127" s="49"/>
      <c r="BI127" s="51"/>
      <c r="BJ127" s="51"/>
      <c r="BK127" s="51"/>
      <c r="BL127" s="51"/>
      <c r="BM127" s="51"/>
    </row>
    <row r="128" spans="1:65" x14ac:dyDescent="0.25">
      <c r="A128" s="61"/>
      <c r="E128" s="40"/>
      <c r="F128" s="40"/>
      <c r="G128" s="40"/>
      <c r="H128" s="40"/>
      <c r="I128" s="40"/>
      <c r="P128" s="40">
        <f t="shared" si="107"/>
        <v>0</v>
      </c>
      <c r="Q128" s="40">
        <f t="shared" si="107"/>
        <v>0</v>
      </c>
      <c r="S128" s="6"/>
      <c r="BH128" s="49"/>
      <c r="BI128" s="51"/>
      <c r="BJ128" s="51"/>
      <c r="BK128" s="51"/>
      <c r="BL128" s="51"/>
      <c r="BM128" s="51"/>
    </row>
    <row r="129" spans="1:65" x14ac:dyDescent="0.25">
      <c r="A129" s="59" t="s">
        <v>117</v>
      </c>
      <c r="E129" s="40"/>
      <c r="F129" s="40"/>
      <c r="G129" s="40"/>
      <c r="H129" s="40"/>
      <c r="I129" s="40"/>
      <c r="P129" s="40">
        <f t="shared" si="107"/>
        <v>0</v>
      </c>
      <c r="Q129" s="40">
        <f t="shared" si="107"/>
        <v>0</v>
      </c>
      <c r="BH129" s="49"/>
      <c r="BI129" s="51"/>
      <c r="BJ129" s="51"/>
      <c r="BK129" s="51"/>
      <c r="BL129" s="51"/>
      <c r="BM129" s="51"/>
    </row>
    <row r="130" spans="1:65" x14ac:dyDescent="0.25">
      <c r="A130" s="60"/>
      <c r="E130" s="40"/>
      <c r="F130" s="40"/>
      <c r="G130" s="40"/>
      <c r="H130" s="40"/>
      <c r="I130" s="40"/>
      <c r="P130" s="40">
        <f t="shared" si="107"/>
        <v>0</v>
      </c>
      <c r="Q130" s="40">
        <f t="shared" si="107"/>
        <v>0</v>
      </c>
      <c r="S130" s="6" t="e">
        <f>LARGE(D129:D134,1)</f>
        <v>#NUM!</v>
      </c>
      <c r="U130" s="40" t="e">
        <f>IF(S130=D129,(LARGE(P129:Q129,1)),(IF(S130=D130,(LARGE(P130:Q130,1)),(IF(S130=D131,(LARGE(P131:Q131,1)),(IF(S130=D132,(LARGE(P132:Q132,1)),(IF(S130=D133,(LARGE(P133:Q133,1)),(IF(S130=D134,(LARGE(P134:Q134,1)))))))))))))</f>
        <v>#NUM!</v>
      </c>
      <c r="Y130" s="36" t="e">
        <f t="shared" ref="Y130" si="217">SQRT((S130/$U$2)^2)</f>
        <v>#NUM!</v>
      </c>
      <c r="Z130" s="19"/>
      <c r="AA130" s="19"/>
      <c r="AB130" s="19" t="e">
        <f t="shared" ref="AB130:AB132" si="218">SQRT(Y130)</f>
        <v>#NUM!</v>
      </c>
      <c r="AC130" s="19"/>
      <c r="AE130" s="19"/>
      <c r="AF130" s="20" t="e">
        <f t="shared" ref="AF130:AF132" si="219">AB130+0.05</f>
        <v>#NUM!</v>
      </c>
      <c r="AG130" s="19"/>
      <c r="AI130" s="19"/>
      <c r="AJ130" s="28" t="e">
        <f t="shared" ref="AJ130:AJ132" si="220">IF(AF130&lt;=1.5,1.5,(IF(AF130&lt;=2,2,(IF(AF130&lt;=2.5,2.5,(IF(AF130&lt;=3,3,(IF(AF130&lt;=3.5,3.5,(IF(AF130&lt;=4,4,(IF(AF130&lt;=4.5,4.5,(IF(AF130&lt;=5,5,"Too f*cking big!")))))))))))))))</f>
        <v>#NUM!</v>
      </c>
      <c r="AK130" s="19"/>
      <c r="AM130" s="19"/>
      <c r="AN130" s="19" t="e">
        <f t="shared" ref="AN130:AN132" si="221">IF(ABS(U130)&gt;($U$3*AJ130),"Yes","No")</f>
        <v>#NUM!</v>
      </c>
      <c r="AR130" s="19" t="e">
        <f t="shared" si="149"/>
        <v>#NUM!</v>
      </c>
      <c r="AU130" s="40" t="e">
        <f t="shared" ref="AU130:AU132" si="222">IF(AR130="Not Applicable",S130/(AJ130^2),(S130/(AJ130^2))+AR130)</f>
        <v>#NUM!</v>
      </c>
      <c r="BG130" s="26" t="e">
        <f>IF(AJ130&gt;4,"Re-check foundation size…",IF(AU130&lt;$U$2,"Pass!","Fail!"))</f>
        <v>#NUM!</v>
      </c>
      <c r="BH130" s="49"/>
      <c r="BI130" s="51"/>
      <c r="BJ130" s="51"/>
      <c r="BK130" s="51"/>
      <c r="BL130" s="51"/>
      <c r="BM130" s="51"/>
    </row>
    <row r="131" spans="1:65" ht="15.75" x14ac:dyDescent="0.25">
      <c r="A131" s="60"/>
      <c r="E131" s="40"/>
      <c r="F131" s="40"/>
      <c r="G131" s="40"/>
      <c r="H131" s="40"/>
      <c r="I131" s="40"/>
      <c r="P131" s="40">
        <f t="shared" si="107"/>
        <v>0</v>
      </c>
      <c r="Q131" s="40">
        <f t="shared" si="107"/>
        <v>0</v>
      </c>
      <c r="S131" s="6">
        <f>IF(U131=P129,D129,(IF(U131=P130,D130,(IF(U131=P131,D131,(IF(U131=P132,D132,(IF(U131=P133,D133,(IF(U131=P134,D134)))))))))))</f>
        <v>0</v>
      </c>
      <c r="U131" s="40">
        <f t="shared" ref="U131" si="223">LARGE((P129:P134),1)</f>
        <v>0</v>
      </c>
      <c r="Y131" s="36">
        <f t="shared" si="120"/>
        <v>0</v>
      </c>
      <c r="Z131" s="19"/>
      <c r="AA131" s="19"/>
      <c r="AB131" s="19">
        <f t="shared" si="218"/>
        <v>0</v>
      </c>
      <c r="AC131" s="19"/>
      <c r="AE131" s="19"/>
      <c r="AF131" s="20">
        <f t="shared" si="219"/>
        <v>0.05</v>
      </c>
      <c r="AG131" s="19"/>
      <c r="AI131" s="19"/>
      <c r="AJ131" s="28">
        <f t="shared" si="220"/>
        <v>1.5</v>
      </c>
      <c r="AK131" s="19"/>
      <c r="AM131" s="19"/>
      <c r="AN131" s="19" t="str">
        <f t="shared" si="221"/>
        <v>No</v>
      </c>
      <c r="AR131" s="19" t="str">
        <f t="shared" si="149"/>
        <v>Not Applicable</v>
      </c>
      <c r="AU131" s="40">
        <f t="shared" si="222"/>
        <v>0</v>
      </c>
      <c r="AY131" s="54">
        <f>B129</f>
        <v>0</v>
      </c>
      <c r="AZ131" s="35" t="s">
        <v>87</v>
      </c>
      <c r="BA131" s="56" t="str">
        <f t="shared" ref="BA131" si="224">IF(S131=0,"No data…",IF(ISNUMBER(AJ130)=FALSE,"Too big!",IF(ISNUMBER(AJ131)=FALSE,"Too big!",IF(ISNUMBER(AJ132)=FALSE,"Too big!",LARGE(AJ130:AJ132,1)))))</f>
        <v>No data…</v>
      </c>
      <c r="BB131" s="56" t="s">
        <v>85</v>
      </c>
      <c r="BC131" s="58" t="str">
        <f t="shared" ref="BC131" si="225">IF(U131=0,"No data…",IF(ISNUMBER(AJ130)=FALSE,"Too big!",IF(ISNUMBER(AJ131)=FALSE,"Too big!",IF(ISNUMBER(AJ132)=FALSE,"Too big!",LARGE(AJ130:AJ132,1)))))</f>
        <v>No data…</v>
      </c>
      <c r="BD131" s="35" t="s">
        <v>86</v>
      </c>
      <c r="BG131" s="26" t="str">
        <f>IF(AJ131&gt;4,"Re-check foundation size…",IF(AU131&lt;$U$2,"Pass!","Fail!"))</f>
        <v>Pass!</v>
      </c>
      <c r="BH131" s="49"/>
      <c r="BI131" s="51" t="str">
        <f t="shared" ref="BI131" si="226">IF(D129&lt;0,"Warning! Uplift.",(IF(D130&lt;0,"Warning! Uplift.",(IF(D131&lt;0,"Warning! Uplift.",(IF(D132&lt;0,"Warning! Uplift.",(IF(D133&lt;0,"Warning! Uplift.",(IF(D134&lt;0,"Warning! Uplift.","/")))))))))))</f>
        <v>/</v>
      </c>
      <c r="BJ131" s="51"/>
      <c r="BK131" s="51"/>
      <c r="BL131" s="51" t="e">
        <f t="shared" ref="BL131" si="227">IF(U130&gt;$BT$23,"Warning! High shear.",(IF(U131&gt;$BT$23,"Warning! High shear.",(IF(U132&gt;$BT$23,"Warning! High Shear.","/")))))</f>
        <v>#NUM!</v>
      </c>
      <c r="BM131" s="51"/>
    </row>
    <row r="132" spans="1:65" x14ac:dyDescent="0.25">
      <c r="A132" s="60"/>
      <c r="E132" s="40"/>
      <c r="F132" s="40"/>
      <c r="G132" s="40"/>
      <c r="H132" s="40"/>
      <c r="I132" s="40"/>
      <c r="P132" s="40">
        <f t="shared" si="107"/>
        <v>0</v>
      </c>
      <c r="Q132" s="40">
        <f t="shared" si="107"/>
        <v>0</v>
      </c>
      <c r="S132" s="6">
        <f>IF(U132=Q129,D129,(IF(U132=Q130,D130,(IF(U132=Q131,D131,(IF(U132=Q132,D132,(IF(U132=Q133,D133,(IF(U132=Q134,D134)))))))))))</f>
        <v>0</v>
      </c>
      <c r="U132" s="40">
        <f t="shared" ref="U132" si="228">LARGE((Q129:Q134),1)</f>
        <v>0</v>
      </c>
      <c r="Y132" s="36">
        <f t="shared" si="120"/>
        <v>0</v>
      </c>
      <c r="Z132" s="19"/>
      <c r="AA132" s="19"/>
      <c r="AB132" s="19">
        <f t="shared" si="218"/>
        <v>0</v>
      </c>
      <c r="AC132" s="19"/>
      <c r="AE132" s="19"/>
      <c r="AF132" s="20">
        <f t="shared" si="219"/>
        <v>0.05</v>
      </c>
      <c r="AG132" s="19"/>
      <c r="AI132" s="19"/>
      <c r="AJ132" s="28">
        <f t="shared" si="220"/>
        <v>1.5</v>
      </c>
      <c r="AK132" s="19"/>
      <c r="AM132" s="19"/>
      <c r="AN132" s="19" t="str">
        <f t="shared" si="221"/>
        <v>No</v>
      </c>
      <c r="AR132" s="19" t="str">
        <f t="shared" si="149"/>
        <v>Not Applicable</v>
      </c>
      <c r="AU132" s="40">
        <f t="shared" si="222"/>
        <v>0</v>
      </c>
      <c r="BG132" s="26" t="str">
        <f>IF(AJ132&gt;4,"Re-check foundation size…",IF(AU132&lt;$U$2,"Pass!","Fail!"))</f>
        <v>Pass!</v>
      </c>
      <c r="BH132" s="49"/>
      <c r="BI132" s="51"/>
      <c r="BJ132" s="51"/>
      <c r="BK132" s="51"/>
      <c r="BL132" s="51"/>
      <c r="BM132" s="51"/>
    </row>
    <row r="133" spans="1:65" x14ac:dyDescent="0.25">
      <c r="A133" s="60"/>
      <c r="E133" s="40"/>
      <c r="F133" s="40"/>
      <c r="G133" s="40"/>
      <c r="H133" s="40"/>
      <c r="I133" s="40"/>
      <c r="P133" s="40">
        <f t="shared" si="107"/>
        <v>0</v>
      </c>
      <c r="Q133" s="40">
        <f t="shared" si="107"/>
        <v>0</v>
      </c>
      <c r="S133" s="6"/>
      <c r="BH133" s="49"/>
      <c r="BI133" s="51"/>
      <c r="BJ133" s="51"/>
      <c r="BK133" s="51"/>
      <c r="BL133" s="51"/>
      <c r="BM133" s="51"/>
    </row>
    <row r="134" spans="1:65" x14ac:dyDescent="0.25">
      <c r="A134" s="61"/>
      <c r="E134" s="40"/>
      <c r="F134" s="40"/>
      <c r="G134" s="40"/>
      <c r="H134" s="40"/>
      <c r="I134" s="40"/>
      <c r="P134" s="40">
        <f t="shared" si="107"/>
        <v>0</v>
      </c>
      <c r="Q134" s="40">
        <f t="shared" si="107"/>
        <v>0</v>
      </c>
      <c r="S134" s="6"/>
      <c r="BH134" s="49"/>
      <c r="BI134" s="51"/>
      <c r="BJ134" s="51"/>
      <c r="BK134" s="51"/>
      <c r="BL134" s="51"/>
      <c r="BM134" s="51"/>
    </row>
    <row r="135" spans="1:65" x14ac:dyDescent="0.25">
      <c r="A135" s="59" t="s">
        <v>118</v>
      </c>
      <c r="E135" s="40"/>
      <c r="F135" s="40"/>
      <c r="G135" s="40"/>
      <c r="H135" s="40"/>
      <c r="I135" s="40"/>
      <c r="P135" s="40">
        <f t="shared" si="107"/>
        <v>0</v>
      </c>
      <c r="Q135" s="40">
        <f t="shared" si="107"/>
        <v>0</v>
      </c>
      <c r="S135" s="6"/>
      <c r="BH135" s="49"/>
      <c r="BI135" s="51"/>
      <c r="BJ135" s="51"/>
      <c r="BK135" s="51"/>
      <c r="BL135" s="51"/>
      <c r="BM135" s="51"/>
    </row>
    <row r="136" spans="1:65" x14ac:dyDescent="0.25">
      <c r="A136" s="60"/>
      <c r="E136" s="40"/>
      <c r="F136" s="40"/>
      <c r="G136" s="40"/>
      <c r="H136" s="40"/>
      <c r="I136" s="40"/>
      <c r="P136" s="40">
        <f t="shared" si="107"/>
        <v>0</v>
      </c>
      <c r="Q136" s="40">
        <f t="shared" si="107"/>
        <v>0</v>
      </c>
      <c r="S136" s="6" t="e">
        <f>LARGE(D135:D140,1)</f>
        <v>#NUM!</v>
      </c>
      <c r="U136" s="40" t="e">
        <f>IF(S136=D135,(LARGE(P135:Q135,1)),(IF(S136=D136,(LARGE(P136:Q136,1)),(IF(S136=D137,(LARGE(P137:Q137,1)),(IF(S136=D138,(LARGE(P138:Q138,1)),(IF(S136=D139,(LARGE(P139:Q139,1)),(IF(S136=D140,(LARGE(P140:Q140,1)))))))))))))</f>
        <v>#NUM!</v>
      </c>
      <c r="Y136" s="36" t="e">
        <f t="shared" ref="Y136" si="229">SQRT((S136/$U$2)^2)</f>
        <v>#NUM!</v>
      </c>
      <c r="Z136" s="19"/>
      <c r="AA136" s="19"/>
      <c r="AB136" s="19" t="e">
        <f t="shared" ref="AB136:AB138" si="230">SQRT(Y136)</f>
        <v>#NUM!</v>
      </c>
      <c r="AC136" s="19"/>
      <c r="AE136" s="19"/>
      <c r="AF136" s="20" t="e">
        <f t="shared" ref="AF136:AF138" si="231">AB136+0.05</f>
        <v>#NUM!</v>
      </c>
      <c r="AG136" s="19"/>
      <c r="AI136" s="19"/>
      <c r="AJ136" s="28" t="e">
        <f t="shared" ref="AJ136:AJ138" si="232">IF(AF136&lt;=1.5,1.5,(IF(AF136&lt;=2,2,(IF(AF136&lt;=2.5,2.5,(IF(AF136&lt;=3,3,(IF(AF136&lt;=3.5,3.5,(IF(AF136&lt;=4,4,(IF(AF136&lt;=4.5,4.5,(IF(AF136&lt;=5,5,"Too f*cking big!")))))))))))))))</f>
        <v>#NUM!</v>
      </c>
      <c r="AK136" s="19"/>
      <c r="AM136" s="19"/>
      <c r="AN136" s="19" t="e">
        <f t="shared" ref="AN136:AN138" si="233">IF(ABS(U136)&gt;($U$3*AJ136),"Yes","No")</f>
        <v>#NUM!</v>
      </c>
      <c r="AR136" s="19" t="e">
        <f t="shared" si="149"/>
        <v>#NUM!</v>
      </c>
      <c r="AU136" s="40" t="e">
        <f t="shared" ref="AU136:AU138" si="234">IF(AR136="Not Applicable",S136/(AJ136^2),(S136/(AJ136^2))+AR136)</f>
        <v>#NUM!</v>
      </c>
      <c r="BG136" s="26" t="e">
        <f>IF(AJ136&gt;4,"Re-check foundation size…",IF(AU136&lt;$U$2,"Pass!","Fail!"))</f>
        <v>#NUM!</v>
      </c>
      <c r="BH136" s="49"/>
      <c r="BI136" s="51"/>
      <c r="BJ136" s="51"/>
      <c r="BK136" s="51"/>
      <c r="BL136" s="51"/>
      <c r="BM136" s="51"/>
    </row>
    <row r="137" spans="1:65" ht="15.75" x14ac:dyDescent="0.25">
      <c r="A137" s="60"/>
      <c r="E137" s="40"/>
      <c r="F137" s="40"/>
      <c r="G137" s="40"/>
      <c r="H137" s="40"/>
      <c r="I137" s="40"/>
      <c r="P137" s="40">
        <f t="shared" ref="P137:Q200" si="235">ABS(E137)</f>
        <v>0</v>
      </c>
      <c r="Q137" s="40">
        <f t="shared" si="235"/>
        <v>0</v>
      </c>
      <c r="S137" s="6">
        <f>IF(U137=P135,D135,(IF(U137=P136,D136,(IF(U137=P137,D137,(IF(U137=P138,D138,(IF(U137=P139,D139,(IF(U137=P140,D140)))))))))))</f>
        <v>0</v>
      </c>
      <c r="U137" s="40">
        <f t="shared" ref="U137" si="236">LARGE((P135:P140),1)</f>
        <v>0</v>
      </c>
      <c r="Y137" s="36">
        <f t="shared" si="120"/>
        <v>0</v>
      </c>
      <c r="Z137" s="19"/>
      <c r="AA137" s="19"/>
      <c r="AB137" s="19">
        <f t="shared" si="230"/>
        <v>0</v>
      </c>
      <c r="AC137" s="19"/>
      <c r="AE137" s="19"/>
      <c r="AF137" s="20">
        <f t="shared" si="231"/>
        <v>0.05</v>
      </c>
      <c r="AG137" s="19"/>
      <c r="AI137" s="19"/>
      <c r="AJ137" s="28">
        <f t="shared" si="232"/>
        <v>1.5</v>
      </c>
      <c r="AK137" s="19"/>
      <c r="AM137" s="19"/>
      <c r="AN137" s="19" t="str">
        <f t="shared" si="233"/>
        <v>No</v>
      </c>
      <c r="AR137" s="19" t="str">
        <f t="shared" si="149"/>
        <v>Not Applicable</v>
      </c>
      <c r="AU137" s="40">
        <f t="shared" si="234"/>
        <v>0</v>
      </c>
      <c r="AY137" s="54">
        <f>B135</f>
        <v>0</v>
      </c>
      <c r="AZ137" s="35" t="s">
        <v>87</v>
      </c>
      <c r="BA137" s="56" t="str">
        <f t="shared" ref="BA137" si="237">IF(S137=0,"No data…",IF(ISNUMBER(AJ136)=FALSE,"Too big!",IF(ISNUMBER(AJ137)=FALSE,"Too big!",IF(ISNUMBER(AJ138)=FALSE,"Too big!",LARGE(AJ136:AJ138,1)))))</f>
        <v>No data…</v>
      </c>
      <c r="BB137" s="56" t="s">
        <v>85</v>
      </c>
      <c r="BC137" s="58" t="str">
        <f t="shared" ref="BC137" si="238">IF(U137=0,"No data…",IF(ISNUMBER(AJ136)=FALSE,"Too big!",IF(ISNUMBER(AJ137)=FALSE,"Too big!",IF(ISNUMBER(AJ138)=FALSE,"Too big!",LARGE(AJ136:AJ138,1)))))</f>
        <v>No data…</v>
      </c>
      <c r="BD137" s="35" t="s">
        <v>86</v>
      </c>
      <c r="BG137" s="26" t="str">
        <f>IF(AJ137&gt;4,"Re-check foundation size…",IF(AU137&lt;$U$2,"Pass!","Fail!"))</f>
        <v>Pass!</v>
      </c>
      <c r="BH137" s="49"/>
      <c r="BI137" s="51" t="str">
        <f t="shared" ref="BI137" si="239">IF(D135&lt;0,"Warning! Uplift.",(IF(D136&lt;0,"Warning! Uplift.",(IF(D137&lt;0,"Warning! Uplift.",(IF(D138&lt;0,"Warning! Uplift.",(IF(D139&lt;0,"Warning! Uplift.",(IF(D140&lt;0,"Warning! Uplift.","/")))))))))))</f>
        <v>/</v>
      </c>
      <c r="BJ137" s="51"/>
      <c r="BK137" s="51"/>
      <c r="BL137" s="51" t="e">
        <f t="shared" ref="BL137" si="240">IF(U136&gt;$BT$23,"Warning! High shear.",(IF(U137&gt;$BT$23,"Warning! High shear.",(IF(U138&gt;$BT$23,"Warning! High Shear.","/")))))</f>
        <v>#NUM!</v>
      </c>
      <c r="BM137" s="51"/>
    </row>
    <row r="138" spans="1:65" x14ac:dyDescent="0.25">
      <c r="A138" s="60"/>
      <c r="E138" s="40"/>
      <c r="F138" s="40"/>
      <c r="G138" s="40"/>
      <c r="H138" s="40"/>
      <c r="I138" s="40"/>
      <c r="P138" s="40">
        <f t="shared" si="235"/>
        <v>0</v>
      </c>
      <c r="Q138" s="40">
        <f t="shared" si="235"/>
        <v>0</v>
      </c>
      <c r="S138" s="6">
        <f>IF(U138=Q135,D135,(IF(U138=Q136,D136,(IF(U138=Q137,D137,(IF(U138=Q138,D138,(IF(U138=Q139,D139,(IF(U138=Q140,D140)))))))))))</f>
        <v>0</v>
      </c>
      <c r="U138" s="40">
        <f t="shared" ref="U138" si="241">LARGE((Q135:Q140),1)</f>
        <v>0</v>
      </c>
      <c r="Y138" s="36">
        <f t="shared" si="120"/>
        <v>0</v>
      </c>
      <c r="Z138" s="19"/>
      <c r="AA138" s="19"/>
      <c r="AB138" s="19">
        <f t="shared" si="230"/>
        <v>0</v>
      </c>
      <c r="AC138" s="19"/>
      <c r="AE138" s="19"/>
      <c r="AF138" s="20">
        <f t="shared" si="231"/>
        <v>0.05</v>
      </c>
      <c r="AG138" s="19"/>
      <c r="AI138" s="19"/>
      <c r="AJ138" s="28">
        <f t="shared" si="232"/>
        <v>1.5</v>
      </c>
      <c r="AK138" s="19"/>
      <c r="AM138" s="19"/>
      <c r="AN138" s="19" t="str">
        <f t="shared" si="233"/>
        <v>No</v>
      </c>
      <c r="AR138" s="19" t="str">
        <f t="shared" si="149"/>
        <v>Not Applicable</v>
      </c>
      <c r="AU138" s="40">
        <f t="shared" si="234"/>
        <v>0</v>
      </c>
      <c r="BG138" s="26" t="str">
        <f>IF(AJ138&gt;4,"Re-check foundation size…",IF(AU138&lt;$U$2,"Pass!","Fail!"))</f>
        <v>Pass!</v>
      </c>
      <c r="BH138" s="49"/>
      <c r="BI138" s="51"/>
      <c r="BJ138" s="51"/>
      <c r="BK138" s="51"/>
      <c r="BL138" s="51"/>
      <c r="BM138" s="51"/>
    </row>
    <row r="139" spans="1:65" x14ac:dyDescent="0.25">
      <c r="A139" s="60"/>
      <c r="E139" s="40"/>
      <c r="F139" s="40"/>
      <c r="G139" s="40"/>
      <c r="H139" s="40"/>
      <c r="I139" s="40"/>
      <c r="P139" s="40">
        <f t="shared" si="235"/>
        <v>0</v>
      </c>
      <c r="Q139" s="40">
        <f t="shared" si="235"/>
        <v>0</v>
      </c>
      <c r="S139" s="6"/>
      <c r="BH139" s="49"/>
      <c r="BI139" s="51"/>
      <c r="BJ139" s="51"/>
      <c r="BK139" s="51"/>
      <c r="BL139" s="51"/>
      <c r="BM139" s="51"/>
    </row>
    <row r="140" spans="1:65" x14ac:dyDescent="0.25">
      <c r="A140" s="61"/>
      <c r="E140" s="40"/>
      <c r="F140" s="40"/>
      <c r="G140" s="40"/>
      <c r="H140" s="40"/>
      <c r="I140" s="40"/>
      <c r="P140" s="40">
        <f t="shared" si="235"/>
        <v>0</v>
      </c>
      <c r="Q140" s="40">
        <f t="shared" si="235"/>
        <v>0</v>
      </c>
      <c r="S140" s="6"/>
      <c r="BH140" s="49"/>
      <c r="BI140" s="51"/>
      <c r="BJ140" s="51"/>
      <c r="BK140" s="51"/>
      <c r="BL140" s="51"/>
      <c r="BM140" s="51"/>
    </row>
    <row r="141" spans="1:65" x14ac:dyDescent="0.25">
      <c r="A141" s="59" t="s">
        <v>119</v>
      </c>
      <c r="E141" s="40"/>
      <c r="F141" s="40"/>
      <c r="G141" s="40"/>
      <c r="H141" s="40"/>
      <c r="I141" s="40"/>
      <c r="P141" s="40">
        <f t="shared" si="235"/>
        <v>0</v>
      </c>
      <c r="Q141" s="40">
        <f t="shared" si="235"/>
        <v>0</v>
      </c>
      <c r="S141" s="6"/>
      <c r="BH141" s="49"/>
      <c r="BI141" s="51"/>
      <c r="BJ141" s="51"/>
      <c r="BK141" s="51"/>
      <c r="BL141" s="51"/>
      <c r="BM141" s="51"/>
    </row>
    <row r="142" spans="1:65" x14ac:dyDescent="0.25">
      <c r="A142" s="60"/>
      <c r="E142" s="40"/>
      <c r="F142" s="40"/>
      <c r="G142" s="40"/>
      <c r="H142" s="40"/>
      <c r="I142" s="40"/>
      <c r="P142" s="40">
        <f t="shared" si="235"/>
        <v>0</v>
      </c>
      <c r="Q142" s="40">
        <f t="shared" si="235"/>
        <v>0</v>
      </c>
      <c r="S142" s="6" t="e">
        <f>LARGE(D141:D146,1)</f>
        <v>#NUM!</v>
      </c>
      <c r="U142" s="40" t="e">
        <f>IF(S142=D141,(LARGE(P141:Q141,1)),(IF(S142=D142,(LARGE(P142:Q142,1)),(IF(S142=D143,(LARGE(P143:Q143,1)),(IF(S142=D144,(LARGE(P144:Q144,1)),(IF(S142=D145,(LARGE(P145:Q145,1)),(IF(S142=D146,(LARGE(P146:Q146,1)))))))))))))</f>
        <v>#NUM!</v>
      </c>
      <c r="Y142" s="36" t="e">
        <f t="shared" ref="Y142" si="242">SQRT((S142/$U$2)^2)</f>
        <v>#NUM!</v>
      </c>
      <c r="Z142" s="19"/>
      <c r="AA142" s="19"/>
      <c r="AB142" s="19" t="e">
        <f t="shared" ref="AB142:AB144" si="243">SQRT(Y142)</f>
        <v>#NUM!</v>
      </c>
      <c r="AC142" s="19"/>
      <c r="AE142" s="19"/>
      <c r="AF142" s="20" t="e">
        <f t="shared" ref="AF142:AF144" si="244">AB142+0.05</f>
        <v>#NUM!</v>
      </c>
      <c r="AG142" s="19"/>
      <c r="AI142" s="19"/>
      <c r="AJ142" s="28" t="e">
        <f t="shared" ref="AJ142:AJ144" si="245">IF(AF142&lt;=1.5,1.5,(IF(AF142&lt;=2,2,(IF(AF142&lt;=2.5,2.5,(IF(AF142&lt;=3,3,(IF(AF142&lt;=3.5,3.5,(IF(AF142&lt;=4,4,(IF(AF142&lt;=4.5,4.5,(IF(AF142&lt;=5,5,"Too f*cking big!")))))))))))))))</f>
        <v>#NUM!</v>
      </c>
      <c r="AK142" s="19"/>
      <c r="AM142" s="19"/>
      <c r="AN142" s="19" t="e">
        <f t="shared" ref="AN142:AN144" si="246">IF(ABS(U142)&gt;($U$3*AJ142),"Yes","No")</f>
        <v>#NUM!</v>
      </c>
      <c r="AR142" s="19" t="e">
        <f t="shared" si="149"/>
        <v>#NUM!</v>
      </c>
      <c r="AU142" s="40" t="e">
        <f t="shared" ref="AU142:AU144" si="247">IF(AR142="Not Applicable",S142/(AJ142^2),(S142/(AJ142^2))+AR142)</f>
        <v>#NUM!</v>
      </c>
      <c r="BG142" s="26" t="e">
        <f>IF(AJ142&gt;4,"Re-check foundation size…",IF(AU142&lt;$U$2,"Pass!","Fail!"))</f>
        <v>#NUM!</v>
      </c>
      <c r="BH142" s="49"/>
      <c r="BI142" s="51"/>
      <c r="BJ142" s="51"/>
      <c r="BK142" s="51"/>
      <c r="BL142" s="51"/>
      <c r="BM142" s="51"/>
    </row>
    <row r="143" spans="1:65" ht="15.75" x14ac:dyDescent="0.25">
      <c r="A143" s="60"/>
      <c r="E143" s="40"/>
      <c r="F143" s="40"/>
      <c r="G143" s="40"/>
      <c r="H143" s="40"/>
      <c r="I143" s="40"/>
      <c r="P143" s="40">
        <f t="shared" si="235"/>
        <v>0</v>
      </c>
      <c r="Q143" s="40">
        <f t="shared" si="235"/>
        <v>0</v>
      </c>
      <c r="S143" s="6">
        <f>IF(U143=P141,D141,(IF(U143=P142,D142,(IF(U143=P143,D143,(IF(U143=P144,D144,(IF(U143=P145,D145,(IF(U143=P146,D146)))))))))))</f>
        <v>0</v>
      </c>
      <c r="U143" s="40">
        <f t="shared" ref="U143" si="248">LARGE((P141:P146),1)</f>
        <v>0</v>
      </c>
      <c r="Y143" s="36">
        <f t="shared" si="120"/>
        <v>0</v>
      </c>
      <c r="Z143" s="19"/>
      <c r="AA143" s="19"/>
      <c r="AB143" s="19">
        <f t="shared" si="243"/>
        <v>0</v>
      </c>
      <c r="AC143" s="19"/>
      <c r="AE143" s="19"/>
      <c r="AF143" s="20">
        <f t="shared" si="244"/>
        <v>0.05</v>
      </c>
      <c r="AG143" s="19"/>
      <c r="AI143" s="19"/>
      <c r="AJ143" s="28">
        <f t="shared" si="245"/>
        <v>1.5</v>
      </c>
      <c r="AK143" s="19"/>
      <c r="AM143" s="19"/>
      <c r="AN143" s="19" t="str">
        <f t="shared" si="246"/>
        <v>No</v>
      </c>
      <c r="AR143" s="19" t="str">
        <f t="shared" si="149"/>
        <v>Not Applicable</v>
      </c>
      <c r="AU143" s="40">
        <f t="shared" si="247"/>
        <v>0</v>
      </c>
      <c r="AY143" s="54">
        <f>B141</f>
        <v>0</v>
      </c>
      <c r="AZ143" s="35" t="s">
        <v>87</v>
      </c>
      <c r="BA143" s="56" t="str">
        <f t="shared" ref="BA143" si="249">IF(S143=0,"No data…",IF(ISNUMBER(AJ142)=FALSE,"Too big!",IF(ISNUMBER(AJ143)=FALSE,"Too big!",IF(ISNUMBER(AJ144)=FALSE,"Too big!",LARGE(AJ142:AJ144,1)))))</f>
        <v>No data…</v>
      </c>
      <c r="BB143" s="56" t="s">
        <v>85</v>
      </c>
      <c r="BC143" s="58" t="str">
        <f t="shared" ref="BC143" si="250">IF(U143=0,"No data…",IF(ISNUMBER(AJ142)=FALSE,"Too big!",IF(ISNUMBER(AJ143)=FALSE,"Too big!",IF(ISNUMBER(AJ144)=FALSE,"Too big!",LARGE(AJ142:AJ144,1)))))</f>
        <v>No data…</v>
      </c>
      <c r="BD143" s="35" t="s">
        <v>86</v>
      </c>
      <c r="BG143" s="26" t="str">
        <f>IF(AJ143&gt;4,"Re-check foundation size…",IF(AU143&lt;$U$2,"Pass!","Fail!"))</f>
        <v>Pass!</v>
      </c>
      <c r="BH143" s="49"/>
      <c r="BI143" s="51" t="str">
        <f t="shared" ref="BI143" si="251">IF(D141&lt;0,"Warning! Uplift.",(IF(D142&lt;0,"Warning! Uplift.",(IF(D143&lt;0,"Warning! Uplift.",(IF(D144&lt;0,"Warning! Uplift.",(IF(D145&lt;0,"Warning! Uplift.",(IF(D146&lt;0,"Warning! Uplift.","/")))))))))))</f>
        <v>/</v>
      </c>
      <c r="BJ143" s="51"/>
      <c r="BK143" s="51"/>
      <c r="BL143" s="51" t="e">
        <f t="shared" ref="BL143" si="252">IF(U142&gt;$BT$23,"Warning! High shear.",(IF(U143&gt;$BT$23,"Warning! High shear.",(IF(U144&gt;$BT$23,"Warning! High Shear.","/")))))</f>
        <v>#NUM!</v>
      </c>
      <c r="BM143" s="51"/>
    </row>
    <row r="144" spans="1:65" x14ac:dyDescent="0.25">
      <c r="A144" s="60"/>
      <c r="E144" s="40"/>
      <c r="F144" s="40"/>
      <c r="G144" s="40"/>
      <c r="H144" s="40"/>
      <c r="I144" s="40"/>
      <c r="P144" s="40">
        <f t="shared" si="235"/>
        <v>0</v>
      </c>
      <c r="Q144" s="40">
        <f t="shared" si="235"/>
        <v>0</v>
      </c>
      <c r="S144" s="6">
        <f>IF(U144=Q141,D141,(IF(U144=Q142,D142,(IF(U144=Q143,D143,(IF(U144=Q144,D144,(IF(U144=Q145,D145,(IF(U144=Q146,D146)))))))))))</f>
        <v>0</v>
      </c>
      <c r="U144" s="40">
        <f t="shared" ref="U144" si="253">LARGE((Q141:Q146),1)</f>
        <v>0</v>
      </c>
      <c r="Y144" s="36">
        <f t="shared" si="120"/>
        <v>0</v>
      </c>
      <c r="Z144" s="19"/>
      <c r="AA144" s="19"/>
      <c r="AB144" s="19">
        <f t="shared" si="243"/>
        <v>0</v>
      </c>
      <c r="AC144" s="19"/>
      <c r="AE144" s="19"/>
      <c r="AF144" s="20">
        <f t="shared" si="244"/>
        <v>0.05</v>
      </c>
      <c r="AG144" s="19"/>
      <c r="AI144" s="19"/>
      <c r="AJ144" s="28">
        <f t="shared" si="245"/>
        <v>1.5</v>
      </c>
      <c r="AK144" s="19"/>
      <c r="AM144" s="19"/>
      <c r="AN144" s="19" t="str">
        <f t="shared" si="246"/>
        <v>No</v>
      </c>
      <c r="AR144" s="19" t="str">
        <f t="shared" si="149"/>
        <v>Not Applicable</v>
      </c>
      <c r="AU144" s="40">
        <f t="shared" si="247"/>
        <v>0</v>
      </c>
      <c r="BG144" s="26" t="str">
        <f>IF(AJ144&gt;4,"Re-check foundation size…",IF(AU144&lt;$U$2,"Pass!","Fail!"))</f>
        <v>Pass!</v>
      </c>
      <c r="BH144" s="49"/>
      <c r="BI144" s="51"/>
      <c r="BJ144" s="51"/>
      <c r="BK144" s="51"/>
      <c r="BL144" s="51"/>
      <c r="BM144" s="51"/>
    </row>
    <row r="145" spans="1:65" x14ac:dyDescent="0.25">
      <c r="A145" s="60"/>
      <c r="E145" s="40"/>
      <c r="F145" s="40"/>
      <c r="G145" s="40"/>
      <c r="H145" s="40"/>
      <c r="I145" s="40"/>
      <c r="P145" s="40">
        <f t="shared" si="235"/>
        <v>0</v>
      </c>
      <c r="Q145" s="40">
        <f t="shared" si="235"/>
        <v>0</v>
      </c>
      <c r="S145" s="6"/>
      <c r="BH145" s="49"/>
      <c r="BI145" s="51"/>
      <c r="BJ145" s="51"/>
      <c r="BK145" s="51"/>
      <c r="BL145" s="51"/>
      <c r="BM145" s="51"/>
    </row>
    <row r="146" spans="1:65" x14ac:dyDescent="0.25">
      <c r="A146" s="61"/>
      <c r="E146" s="40"/>
      <c r="F146" s="40"/>
      <c r="G146" s="40"/>
      <c r="H146" s="40"/>
      <c r="I146" s="40"/>
      <c r="P146" s="40">
        <f t="shared" si="235"/>
        <v>0</v>
      </c>
      <c r="Q146" s="40">
        <f t="shared" si="235"/>
        <v>0</v>
      </c>
      <c r="S146" s="6"/>
      <c r="BH146" s="49"/>
      <c r="BI146" s="51"/>
      <c r="BJ146" s="51"/>
      <c r="BK146" s="51"/>
      <c r="BL146" s="51"/>
      <c r="BM146" s="51"/>
    </row>
    <row r="147" spans="1:65" x14ac:dyDescent="0.25">
      <c r="A147" s="59" t="s">
        <v>120</v>
      </c>
      <c r="E147" s="40"/>
      <c r="F147" s="40"/>
      <c r="G147" s="40"/>
      <c r="H147" s="40"/>
      <c r="I147" s="40"/>
      <c r="P147" s="40">
        <f t="shared" si="235"/>
        <v>0</v>
      </c>
      <c r="Q147" s="40">
        <f t="shared" si="235"/>
        <v>0</v>
      </c>
      <c r="S147" s="6"/>
      <c r="BH147" s="49"/>
      <c r="BI147" s="51"/>
      <c r="BJ147" s="51"/>
      <c r="BK147" s="51"/>
      <c r="BL147" s="51"/>
      <c r="BM147" s="51"/>
    </row>
    <row r="148" spans="1:65" x14ac:dyDescent="0.25">
      <c r="A148" s="60"/>
      <c r="E148" s="40"/>
      <c r="F148" s="40"/>
      <c r="G148" s="40"/>
      <c r="H148" s="40"/>
      <c r="I148" s="40"/>
      <c r="P148" s="40">
        <f t="shared" si="235"/>
        <v>0</v>
      </c>
      <c r="Q148" s="40">
        <f t="shared" si="235"/>
        <v>0</v>
      </c>
      <c r="S148" s="6" t="e">
        <f>LARGE(D147:D152,1)</f>
        <v>#NUM!</v>
      </c>
      <c r="U148" s="40" t="e">
        <f>IF(S148=D147,(LARGE(P147:Q147,1)),(IF(S148=D148,(LARGE(P148:Q148,1)),(IF(S148=D149,(LARGE(P149:Q149,1)),(IF(S148=D150,(LARGE(P150:Q150,1)),(IF(S148=D151,(LARGE(P151:Q151,1)),(IF(S148=D152,(LARGE(P152:Q152,1)))))))))))))</f>
        <v>#NUM!</v>
      </c>
      <c r="Y148" s="36" t="e">
        <f t="shared" ref="Y148:Y210" si="254">SQRT((S148/$U$2)^2)</f>
        <v>#NUM!</v>
      </c>
      <c r="Z148" s="19"/>
      <c r="AA148" s="19"/>
      <c r="AB148" s="19" t="e">
        <f t="shared" ref="AB148:AB150" si="255">SQRT(Y148)</f>
        <v>#NUM!</v>
      </c>
      <c r="AC148" s="19"/>
      <c r="AE148" s="19"/>
      <c r="AF148" s="20" t="e">
        <f t="shared" ref="AF148:AF150" si="256">AB148+0.05</f>
        <v>#NUM!</v>
      </c>
      <c r="AG148" s="19"/>
      <c r="AI148" s="19"/>
      <c r="AJ148" s="28" t="e">
        <f t="shared" ref="AJ148:AJ150" si="257">IF(AF148&lt;=1.5,1.5,(IF(AF148&lt;=2,2,(IF(AF148&lt;=2.5,2.5,(IF(AF148&lt;=3,3,(IF(AF148&lt;=3.5,3.5,(IF(AF148&lt;=4,4,(IF(AF148&lt;=4.5,4.5,(IF(AF148&lt;=5,5,"Too f*cking big!")))))))))))))))</f>
        <v>#NUM!</v>
      </c>
      <c r="AK148" s="19"/>
      <c r="AM148" s="19"/>
      <c r="AN148" s="19" t="e">
        <f t="shared" ref="AN148:AN150" si="258">IF(ABS(U148)&gt;($U$3*AJ148),"Yes","No")</f>
        <v>#NUM!</v>
      </c>
      <c r="AR148" s="19" t="e">
        <f t="shared" si="149"/>
        <v>#NUM!</v>
      </c>
      <c r="AU148" s="40" t="e">
        <f t="shared" ref="AU148:AU150" si="259">IF(AR148="Not Applicable",S148/(AJ148^2),(S148/(AJ148^2))+AR148)</f>
        <v>#NUM!</v>
      </c>
      <c r="BG148" s="26" t="e">
        <f>IF(AJ148&gt;4,"Re-check foundation size…",IF(AU148&lt;$U$2,"Pass!","Fail!"))</f>
        <v>#NUM!</v>
      </c>
      <c r="BH148" s="49"/>
      <c r="BI148" s="51"/>
      <c r="BJ148" s="51"/>
      <c r="BK148" s="51"/>
      <c r="BL148" s="51"/>
      <c r="BM148" s="51"/>
    </row>
    <row r="149" spans="1:65" ht="15.75" x14ac:dyDescent="0.25">
      <c r="A149" s="60"/>
      <c r="E149" s="40"/>
      <c r="F149" s="40"/>
      <c r="G149" s="40"/>
      <c r="H149" s="40"/>
      <c r="I149" s="40"/>
      <c r="P149" s="40">
        <f t="shared" si="235"/>
        <v>0</v>
      </c>
      <c r="Q149" s="40">
        <f t="shared" si="235"/>
        <v>0</v>
      </c>
      <c r="S149" s="6">
        <f>IF(U149=P147,D147,(IF(U149=P148,D148,(IF(U149=P149,D149,(IF(U149=P150,D150,(IF(U149=P151,D151,(IF(U149=P152,D152)))))))))))</f>
        <v>0</v>
      </c>
      <c r="U149" s="40">
        <f t="shared" ref="U149" si="260">LARGE((P147:P152),1)</f>
        <v>0</v>
      </c>
      <c r="Y149" s="36">
        <f t="shared" si="254"/>
        <v>0</v>
      </c>
      <c r="Z149" s="19"/>
      <c r="AA149" s="19"/>
      <c r="AB149" s="19">
        <f t="shared" si="255"/>
        <v>0</v>
      </c>
      <c r="AC149" s="19"/>
      <c r="AE149" s="19"/>
      <c r="AF149" s="20">
        <f t="shared" si="256"/>
        <v>0.05</v>
      </c>
      <c r="AG149" s="19"/>
      <c r="AI149" s="19"/>
      <c r="AJ149" s="28">
        <f t="shared" si="257"/>
        <v>1.5</v>
      </c>
      <c r="AK149" s="19"/>
      <c r="AM149" s="19"/>
      <c r="AN149" s="19" t="str">
        <f t="shared" si="258"/>
        <v>No</v>
      </c>
      <c r="AR149" s="19" t="str">
        <f t="shared" si="149"/>
        <v>Not Applicable</v>
      </c>
      <c r="AU149" s="40">
        <f t="shared" si="259"/>
        <v>0</v>
      </c>
      <c r="AY149" s="54">
        <f>B147</f>
        <v>0</v>
      </c>
      <c r="AZ149" s="35" t="s">
        <v>87</v>
      </c>
      <c r="BA149" s="56" t="str">
        <f t="shared" ref="BA149" si="261">IF(S149=0,"No data…",IF(ISNUMBER(AJ148)=FALSE,"Too big!",IF(ISNUMBER(AJ149)=FALSE,"Too big!",IF(ISNUMBER(AJ150)=FALSE,"Too big!",LARGE(AJ148:AJ150,1)))))</f>
        <v>No data…</v>
      </c>
      <c r="BB149" s="56" t="s">
        <v>85</v>
      </c>
      <c r="BC149" s="58" t="str">
        <f t="shared" ref="BC149" si="262">IF(U149=0,"No data…",IF(ISNUMBER(AJ148)=FALSE,"Too big!",IF(ISNUMBER(AJ149)=FALSE,"Too big!",IF(ISNUMBER(AJ150)=FALSE,"Too big!",LARGE(AJ148:AJ150,1)))))</f>
        <v>No data…</v>
      </c>
      <c r="BD149" s="35" t="s">
        <v>86</v>
      </c>
      <c r="BG149" s="26" t="str">
        <f>IF(AJ149&gt;4,"Re-check foundation size…",IF(AU149&lt;$U$2,"Pass!","Fail!"))</f>
        <v>Pass!</v>
      </c>
      <c r="BH149" s="49"/>
      <c r="BI149" s="51" t="str">
        <f t="shared" ref="BI149" si="263">IF(D147&lt;0,"Warning! Uplift.",(IF(D148&lt;0,"Warning! Uplift.",(IF(D149&lt;0,"Warning! Uplift.",(IF(D150&lt;0,"Warning! Uplift.",(IF(D151&lt;0,"Warning! Uplift.",(IF(D152&lt;0,"Warning! Uplift.","/")))))))))))</f>
        <v>/</v>
      </c>
      <c r="BJ149" s="51"/>
      <c r="BK149" s="51"/>
      <c r="BL149" s="51" t="e">
        <f t="shared" ref="BL149" si="264">IF(U148&gt;$BT$23,"Warning! High shear.",(IF(U149&gt;$BT$23,"Warning! High shear.",(IF(U150&gt;$BT$23,"Warning! High Shear.","/")))))</f>
        <v>#NUM!</v>
      </c>
      <c r="BM149" s="51"/>
    </row>
    <row r="150" spans="1:65" x14ac:dyDescent="0.25">
      <c r="A150" s="60"/>
      <c r="E150" s="40"/>
      <c r="F150" s="40"/>
      <c r="G150" s="40"/>
      <c r="H150" s="40"/>
      <c r="I150" s="40"/>
      <c r="P150" s="40">
        <f t="shared" si="235"/>
        <v>0</v>
      </c>
      <c r="Q150" s="40">
        <f t="shared" si="235"/>
        <v>0</v>
      </c>
      <c r="S150" s="6">
        <f>IF(U150=Q147,D147,(IF(U150=Q148,D148,(IF(U150=Q149,D149,(IF(U150=Q150,D150,(IF(U150=Q151,D151,(IF(U150=Q152,D152)))))))))))</f>
        <v>0</v>
      </c>
      <c r="U150" s="40">
        <f t="shared" ref="U150" si="265">LARGE((Q147:Q152),1)</f>
        <v>0</v>
      </c>
      <c r="Y150" s="36">
        <f t="shared" si="254"/>
        <v>0</v>
      </c>
      <c r="Z150" s="19"/>
      <c r="AA150" s="19"/>
      <c r="AB150" s="19">
        <f t="shared" si="255"/>
        <v>0</v>
      </c>
      <c r="AC150" s="19"/>
      <c r="AE150" s="19"/>
      <c r="AF150" s="20">
        <f t="shared" si="256"/>
        <v>0.05</v>
      </c>
      <c r="AG150" s="19"/>
      <c r="AI150" s="19"/>
      <c r="AJ150" s="28">
        <f t="shared" si="257"/>
        <v>1.5</v>
      </c>
      <c r="AK150" s="19"/>
      <c r="AM150" s="19"/>
      <c r="AN150" s="19" t="str">
        <f t="shared" si="258"/>
        <v>No</v>
      </c>
      <c r="AR150" s="19" t="str">
        <f t="shared" si="149"/>
        <v>Not Applicable</v>
      </c>
      <c r="AU150" s="40">
        <f t="shared" si="259"/>
        <v>0</v>
      </c>
      <c r="BG150" s="26" t="str">
        <f>IF(AJ150&gt;4,"Re-check foundation size…",IF(AU150&lt;$U$2,"Pass!","Fail!"))</f>
        <v>Pass!</v>
      </c>
      <c r="BH150" s="49"/>
      <c r="BI150" s="51"/>
      <c r="BJ150" s="51"/>
      <c r="BK150" s="51"/>
      <c r="BL150" s="51"/>
      <c r="BM150" s="51"/>
    </row>
    <row r="151" spans="1:65" x14ac:dyDescent="0.25">
      <c r="A151" s="60"/>
      <c r="E151" s="40"/>
      <c r="F151" s="40"/>
      <c r="G151" s="40"/>
      <c r="H151" s="40"/>
      <c r="I151" s="40"/>
      <c r="P151" s="40">
        <f t="shared" si="235"/>
        <v>0</v>
      </c>
      <c r="Q151" s="40">
        <f t="shared" si="235"/>
        <v>0</v>
      </c>
      <c r="S151" s="6"/>
      <c r="BH151" s="49"/>
      <c r="BI151" s="51"/>
      <c r="BJ151" s="51"/>
      <c r="BK151" s="51"/>
      <c r="BL151" s="51"/>
      <c r="BM151" s="51"/>
    </row>
    <row r="152" spans="1:65" x14ac:dyDescent="0.25">
      <c r="A152" s="61"/>
      <c r="E152" s="40"/>
      <c r="F152" s="40"/>
      <c r="G152" s="40"/>
      <c r="H152" s="40"/>
      <c r="I152" s="40"/>
      <c r="P152" s="40">
        <f t="shared" si="235"/>
        <v>0</v>
      </c>
      <c r="Q152" s="40">
        <f t="shared" si="235"/>
        <v>0</v>
      </c>
      <c r="S152" s="6"/>
      <c r="BH152" s="49"/>
      <c r="BI152" s="51"/>
      <c r="BJ152" s="51"/>
      <c r="BK152" s="51"/>
      <c r="BL152" s="51"/>
      <c r="BM152" s="51"/>
    </row>
    <row r="153" spans="1:65" x14ac:dyDescent="0.25">
      <c r="A153" s="59" t="s">
        <v>121</v>
      </c>
      <c r="E153" s="40"/>
      <c r="F153" s="40"/>
      <c r="G153" s="40"/>
      <c r="H153" s="40"/>
      <c r="I153" s="40"/>
      <c r="P153" s="40">
        <f t="shared" si="235"/>
        <v>0</v>
      </c>
      <c r="Q153" s="40">
        <f t="shared" si="235"/>
        <v>0</v>
      </c>
      <c r="BH153" s="49"/>
      <c r="BI153" s="51"/>
      <c r="BJ153" s="51"/>
      <c r="BK153" s="51"/>
      <c r="BL153" s="51"/>
      <c r="BM153" s="51"/>
    </row>
    <row r="154" spans="1:65" x14ac:dyDescent="0.25">
      <c r="A154" s="60"/>
      <c r="E154" s="40"/>
      <c r="F154" s="40"/>
      <c r="G154" s="40"/>
      <c r="H154" s="40"/>
      <c r="I154" s="40"/>
      <c r="P154" s="40">
        <f t="shared" si="235"/>
        <v>0</v>
      </c>
      <c r="Q154" s="40">
        <f t="shared" si="235"/>
        <v>0</v>
      </c>
      <c r="S154" s="6" t="e">
        <f>LARGE(D153:D158,1)</f>
        <v>#NUM!</v>
      </c>
      <c r="U154" s="40" t="e">
        <f>IF(S154=D153,(LARGE(P153:Q153,1)),(IF(S154=D154,(LARGE(P154:Q154,1)),(IF(S154=D155,(LARGE(P155:Q155,1)),(IF(S154=D156,(LARGE(P156:Q156,1)),(IF(S154=D157,(LARGE(P157:Q157,1)),(IF(S154=D158,(LARGE(P158:Q158,1)))))))))))))</f>
        <v>#NUM!</v>
      </c>
      <c r="Y154" s="36" t="e">
        <f t="shared" ref="Y154" si="266">SQRT((S154/$U$2)^2)</f>
        <v>#NUM!</v>
      </c>
      <c r="Z154" s="19"/>
      <c r="AA154" s="19"/>
      <c r="AB154" s="19" t="e">
        <f t="shared" ref="AB154:AB156" si="267">SQRT(Y154)</f>
        <v>#NUM!</v>
      </c>
      <c r="AC154" s="19"/>
      <c r="AE154" s="19"/>
      <c r="AF154" s="20" t="e">
        <f t="shared" ref="AF154:AF156" si="268">AB154+0.05</f>
        <v>#NUM!</v>
      </c>
      <c r="AG154" s="19"/>
      <c r="AI154" s="19"/>
      <c r="AJ154" s="28" t="e">
        <f t="shared" ref="AJ154:AJ156" si="269">IF(AF154&lt;=1.5,1.5,(IF(AF154&lt;=2,2,(IF(AF154&lt;=2.5,2.5,(IF(AF154&lt;=3,3,(IF(AF154&lt;=3.5,3.5,(IF(AF154&lt;=4,4,(IF(AF154&lt;=4.5,4.5,(IF(AF154&lt;=5,5,"Too f*cking big!")))))))))))))))</f>
        <v>#NUM!</v>
      </c>
      <c r="AK154" s="19"/>
      <c r="AM154" s="19"/>
      <c r="AN154" s="19" t="e">
        <f t="shared" ref="AN154:AN156" si="270">IF(ABS(U154)&gt;($U$3*AJ154),"Yes","No")</f>
        <v>#NUM!</v>
      </c>
      <c r="AR154" s="19" t="e">
        <f t="shared" si="149"/>
        <v>#NUM!</v>
      </c>
      <c r="AU154" s="40" t="e">
        <f t="shared" ref="AU154:AU156" si="271">IF(AR154="Not Applicable",S154/(AJ154^2),(S154/(AJ154^2))+AR154)</f>
        <v>#NUM!</v>
      </c>
      <c r="BG154" s="26" t="e">
        <f>IF(AJ154&gt;4,"Re-check foundation size…",IF(AU154&lt;$U$2,"Pass!","Fail!"))</f>
        <v>#NUM!</v>
      </c>
      <c r="BH154" s="49"/>
      <c r="BI154" s="51"/>
      <c r="BJ154" s="51"/>
      <c r="BK154" s="51"/>
      <c r="BL154" s="51"/>
      <c r="BM154" s="51"/>
    </row>
    <row r="155" spans="1:65" ht="15.75" x14ac:dyDescent="0.25">
      <c r="A155" s="60"/>
      <c r="E155" s="40"/>
      <c r="F155" s="40"/>
      <c r="G155" s="40"/>
      <c r="H155" s="40"/>
      <c r="I155" s="40"/>
      <c r="P155" s="40">
        <f t="shared" si="235"/>
        <v>0</v>
      </c>
      <c r="Q155" s="40">
        <f t="shared" si="235"/>
        <v>0</v>
      </c>
      <c r="S155" s="6">
        <f>IF(U155=P153,D153,(IF(U155=P154,D154,(IF(U155=P155,D155,(IF(U155=P156,D156,(IF(U155=P157,D157,(IF(U155=P158,D158)))))))))))</f>
        <v>0</v>
      </c>
      <c r="U155" s="40">
        <f t="shared" ref="U155" si="272">LARGE((P153:P158),1)</f>
        <v>0</v>
      </c>
      <c r="Y155" s="36">
        <f t="shared" si="254"/>
        <v>0</v>
      </c>
      <c r="Z155" s="19"/>
      <c r="AA155" s="19"/>
      <c r="AB155" s="19">
        <f t="shared" si="267"/>
        <v>0</v>
      </c>
      <c r="AC155" s="19"/>
      <c r="AE155" s="19"/>
      <c r="AF155" s="20">
        <f t="shared" si="268"/>
        <v>0.05</v>
      </c>
      <c r="AG155" s="19"/>
      <c r="AI155" s="19"/>
      <c r="AJ155" s="28">
        <f t="shared" si="269"/>
        <v>1.5</v>
      </c>
      <c r="AK155" s="19"/>
      <c r="AM155" s="19"/>
      <c r="AN155" s="19" t="str">
        <f t="shared" si="270"/>
        <v>No</v>
      </c>
      <c r="AR155" s="19" t="str">
        <f t="shared" si="149"/>
        <v>Not Applicable</v>
      </c>
      <c r="AU155" s="40">
        <f t="shared" si="271"/>
        <v>0</v>
      </c>
      <c r="AY155" s="54">
        <f>B153</f>
        <v>0</v>
      </c>
      <c r="AZ155" s="35" t="s">
        <v>87</v>
      </c>
      <c r="BA155" s="56" t="str">
        <f t="shared" ref="BA155" si="273">IF(S155=0,"No data…",IF(ISNUMBER(AJ154)=FALSE,"Too big!",IF(ISNUMBER(AJ155)=FALSE,"Too big!",IF(ISNUMBER(AJ156)=FALSE,"Too big!",LARGE(AJ154:AJ156,1)))))</f>
        <v>No data…</v>
      </c>
      <c r="BB155" s="56" t="s">
        <v>85</v>
      </c>
      <c r="BC155" s="58" t="str">
        <f t="shared" ref="BC155" si="274">IF(U155=0,"No data…",IF(ISNUMBER(AJ154)=FALSE,"Too big!",IF(ISNUMBER(AJ155)=FALSE,"Too big!",IF(ISNUMBER(AJ156)=FALSE,"Too big!",LARGE(AJ154:AJ156,1)))))</f>
        <v>No data…</v>
      </c>
      <c r="BD155" s="35" t="s">
        <v>86</v>
      </c>
      <c r="BG155" s="26" t="str">
        <f>IF(AJ155&gt;4,"Re-check foundation size…",IF(AU155&lt;$U$2,"Pass!","Fail!"))</f>
        <v>Pass!</v>
      </c>
      <c r="BH155" s="49"/>
      <c r="BI155" s="51" t="str">
        <f t="shared" ref="BI155" si="275">IF(D153&lt;0,"Warning! Uplift.",(IF(D154&lt;0,"Warning! Uplift.",(IF(D155&lt;0,"Warning! Uplift.",(IF(D156&lt;0,"Warning! Uplift.",(IF(D157&lt;0,"Warning! Uplift.",(IF(D158&lt;0,"Warning! Uplift.","/")))))))))))</f>
        <v>/</v>
      </c>
      <c r="BJ155" s="51"/>
      <c r="BK155" s="51"/>
      <c r="BL155" s="51" t="e">
        <f t="shared" ref="BL155" si="276">IF(U154&gt;$BT$23,"Warning! High shear.",(IF(U155&gt;$BT$23,"Warning! High shear.",(IF(U156&gt;$BT$23,"Warning! High Shear.","/")))))</f>
        <v>#NUM!</v>
      </c>
      <c r="BM155" s="51"/>
    </row>
    <row r="156" spans="1:65" x14ac:dyDescent="0.25">
      <c r="A156" s="60"/>
      <c r="E156" s="40"/>
      <c r="F156" s="40"/>
      <c r="G156" s="40"/>
      <c r="H156" s="40"/>
      <c r="I156" s="40"/>
      <c r="P156" s="40">
        <f t="shared" si="235"/>
        <v>0</v>
      </c>
      <c r="Q156" s="40">
        <f t="shared" si="235"/>
        <v>0</v>
      </c>
      <c r="S156" s="6">
        <f>IF(U156=Q153,D153,(IF(U156=Q154,D154,(IF(U156=Q155,D155,(IF(U156=Q156,D156,(IF(U156=Q157,D157,(IF(U156=Q158,D158)))))))))))</f>
        <v>0</v>
      </c>
      <c r="U156" s="40">
        <f t="shared" ref="U156" si="277">LARGE((Q153:Q158),1)</f>
        <v>0</v>
      </c>
      <c r="Y156" s="36">
        <f t="shared" si="254"/>
        <v>0</v>
      </c>
      <c r="Z156" s="19"/>
      <c r="AA156" s="19"/>
      <c r="AB156" s="19">
        <f t="shared" si="267"/>
        <v>0</v>
      </c>
      <c r="AC156" s="19"/>
      <c r="AE156" s="19"/>
      <c r="AF156" s="20">
        <f t="shared" si="268"/>
        <v>0.05</v>
      </c>
      <c r="AG156" s="19"/>
      <c r="AI156" s="19"/>
      <c r="AJ156" s="28">
        <f t="shared" si="269"/>
        <v>1.5</v>
      </c>
      <c r="AK156" s="19"/>
      <c r="AM156" s="19"/>
      <c r="AN156" s="19" t="str">
        <f t="shared" si="270"/>
        <v>No</v>
      </c>
      <c r="AR156" s="19" t="str">
        <f t="shared" si="149"/>
        <v>Not Applicable</v>
      </c>
      <c r="AU156" s="40">
        <f t="shared" si="271"/>
        <v>0</v>
      </c>
      <c r="BG156" s="26" t="str">
        <f>IF(AJ156&gt;4,"Re-check foundation size…",IF(AU156&lt;$U$2,"Pass!","Fail!"))</f>
        <v>Pass!</v>
      </c>
      <c r="BH156" s="49"/>
      <c r="BI156" s="51"/>
      <c r="BJ156" s="51"/>
      <c r="BK156" s="51"/>
      <c r="BL156" s="51"/>
      <c r="BM156" s="51"/>
    </row>
    <row r="157" spans="1:65" x14ac:dyDescent="0.25">
      <c r="A157" s="60"/>
      <c r="E157" s="40"/>
      <c r="F157" s="40"/>
      <c r="G157" s="40"/>
      <c r="H157" s="40"/>
      <c r="I157" s="40"/>
      <c r="P157" s="40">
        <f t="shared" si="235"/>
        <v>0</v>
      </c>
      <c r="Q157" s="40">
        <f t="shared" si="235"/>
        <v>0</v>
      </c>
      <c r="S157" s="6"/>
      <c r="BH157" s="49"/>
      <c r="BI157" s="51"/>
      <c r="BJ157" s="51"/>
      <c r="BK157" s="51"/>
      <c r="BL157" s="51"/>
      <c r="BM157" s="51"/>
    </row>
    <row r="158" spans="1:65" x14ac:dyDescent="0.25">
      <c r="A158" s="61"/>
      <c r="E158" s="40"/>
      <c r="F158" s="40"/>
      <c r="G158" s="40"/>
      <c r="H158" s="40"/>
      <c r="I158" s="40"/>
      <c r="P158" s="40">
        <f t="shared" si="235"/>
        <v>0</v>
      </c>
      <c r="Q158" s="40">
        <f t="shared" si="235"/>
        <v>0</v>
      </c>
      <c r="S158" s="6"/>
      <c r="BH158" s="49"/>
      <c r="BI158" s="51"/>
      <c r="BJ158" s="51"/>
      <c r="BK158" s="51"/>
      <c r="BL158" s="51"/>
      <c r="BM158" s="51"/>
    </row>
    <row r="159" spans="1:65" x14ac:dyDescent="0.25">
      <c r="A159" s="59" t="s">
        <v>122</v>
      </c>
      <c r="E159" s="40"/>
      <c r="F159" s="40"/>
      <c r="G159" s="40"/>
      <c r="H159" s="40"/>
      <c r="I159" s="40"/>
      <c r="P159" s="40">
        <f t="shared" si="235"/>
        <v>0</v>
      </c>
      <c r="Q159" s="40">
        <f t="shared" si="235"/>
        <v>0</v>
      </c>
      <c r="S159" s="6"/>
      <c r="BH159" s="49"/>
      <c r="BI159" s="51"/>
      <c r="BJ159" s="51"/>
      <c r="BK159" s="51"/>
      <c r="BL159" s="51"/>
      <c r="BM159" s="51"/>
    </row>
    <row r="160" spans="1:65" x14ac:dyDescent="0.25">
      <c r="A160" s="60"/>
      <c r="E160" s="40"/>
      <c r="F160" s="40"/>
      <c r="G160" s="40"/>
      <c r="H160" s="40"/>
      <c r="I160" s="40"/>
      <c r="P160" s="40">
        <f t="shared" si="235"/>
        <v>0</v>
      </c>
      <c r="Q160" s="40">
        <f t="shared" si="235"/>
        <v>0</v>
      </c>
      <c r="S160" s="6" t="e">
        <f>LARGE(D159:D164,1)</f>
        <v>#NUM!</v>
      </c>
      <c r="U160" s="40" t="e">
        <f>IF(S160=D159,(LARGE(P159:Q159,1)),(IF(S160=D160,(LARGE(P160:Q160,1)),(IF(S160=D161,(LARGE(P161:Q161,1)),(IF(S160=D162,(LARGE(P162:Q162,1)),(IF(S160=D163,(LARGE(P163:Q163,1)),(IF(S160=D164,(LARGE(P164:Q164,1)))))))))))))</f>
        <v>#NUM!</v>
      </c>
      <c r="Y160" s="36" t="e">
        <f t="shared" ref="Y160" si="278">SQRT((S160/$U$2)^2)</f>
        <v>#NUM!</v>
      </c>
      <c r="Z160" s="19"/>
      <c r="AA160" s="19"/>
      <c r="AB160" s="19" t="e">
        <f t="shared" ref="AB160:AB162" si="279">SQRT(Y160)</f>
        <v>#NUM!</v>
      </c>
      <c r="AC160" s="19"/>
      <c r="AE160" s="19"/>
      <c r="AF160" s="20" t="e">
        <f t="shared" ref="AF160:AF162" si="280">AB160+0.05</f>
        <v>#NUM!</v>
      </c>
      <c r="AG160" s="19"/>
      <c r="AI160" s="19"/>
      <c r="AJ160" s="28" t="e">
        <f t="shared" ref="AJ160:AJ162" si="281">IF(AF160&lt;=1.5,1.5,(IF(AF160&lt;=2,2,(IF(AF160&lt;=2.5,2.5,(IF(AF160&lt;=3,3,(IF(AF160&lt;=3.5,3.5,(IF(AF160&lt;=4,4,(IF(AF160&lt;=4.5,4.5,(IF(AF160&lt;=5,5,"Too f*cking big!")))))))))))))))</f>
        <v>#NUM!</v>
      </c>
      <c r="AK160" s="19"/>
      <c r="AM160" s="19"/>
      <c r="AN160" s="19" t="e">
        <f t="shared" ref="AN160:AN162" si="282">IF(ABS(U160)&gt;($U$3*AJ160),"Yes","No")</f>
        <v>#NUM!</v>
      </c>
      <c r="AR160" s="19" t="e">
        <f t="shared" ref="AR160:AR222" si="283">IF(AN160="Yes",(((SQRT(U160^2)))*$U$4)/((AJ160*(AJ160^2))/6),"Not Applicable")</f>
        <v>#NUM!</v>
      </c>
      <c r="AU160" s="40" t="e">
        <f t="shared" ref="AU160:AU162" si="284">IF(AR160="Not Applicable",S160/(AJ160^2),(S160/(AJ160^2))+AR160)</f>
        <v>#NUM!</v>
      </c>
      <c r="BG160" s="26" t="e">
        <f>IF(AJ160&gt;4,"Re-check foundation size…",IF(AU160&lt;$U$2,"Pass!","Fail!"))</f>
        <v>#NUM!</v>
      </c>
      <c r="BH160" s="49"/>
      <c r="BI160" s="51"/>
      <c r="BJ160" s="51"/>
      <c r="BK160" s="51"/>
      <c r="BL160" s="51"/>
      <c r="BM160" s="51"/>
    </row>
    <row r="161" spans="1:65" ht="15.75" x14ac:dyDescent="0.25">
      <c r="A161" s="60"/>
      <c r="E161" s="40"/>
      <c r="F161" s="40"/>
      <c r="G161" s="40"/>
      <c r="H161" s="40"/>
      <c r="I161" s="40"/>
      <c r="P161" s="40">
        <f t="shared" si="235"/>
        <v>0</v>
      </c>
      <c r="Q161" s="40">
        <f t="shared" si="235"/>
        <v>0</v>
      </c>
      <c r="S161" s="6">
        <f>IF(U161=P159,D159,(IF(U161=P160,D160,(IF(U161=P161,D161,(IF(U161=P162,D162,(IF(U161=P163,D163,(IF(U161=P164,D164)))))))))))</f>
        <v>0</v>
      </c>
      <c r="U161" s="40">
        <f t="shared" ref="U161" si="285">LARGE((P159:P164),1)</f>
        <v>0</v>
      </c>
      <c r="Y161" s="36">
        <f t="shared" si="254"/>
        <v>0</v>
      </c>
      <c r="Z161" s="19"/>
      <c r="AA161" s="19"/>
      <c r="AB161" s="19">
        <f t="shared" si="279"/>
        <v>0</v>
      </c>
      <c r="AC161" s="19"/>
      <c r="AE161" s="19"/>
      <c r="AF161" s="20">
        <f t="shared" si="280"/>
        <v>0.05</v>
      </c>
      <c r="AG161" s="19"/>
      <c r="AI161" s="19"/>
      <c r="AJ161" s="28">
        <f t="shared" si="281"/>
        <v>1.5</v>
      </c>
      <c r="AK161" s="19"/>
      <c r="AM161" s="19"/>
      <c r="AN161" s="19" t="str">
        <f t="shared" si="282"/>
        <v>No</v>
      </c>
      <c r="AR161" s="19" t="str">
        <f t="shared" si="283"/>
        <v>Not Applicable</v>
      </c>
      <c r="AU161" s="40">
        <f t="shared" si="284"/>
        <v>0</v>
      </c>
      <c r="AY161" s="54">
        <f>B159</f>
        <v>0</v>
      </c>
      <c r="AZ161" s="35" t="s">
        <v>87</v>
      </c>
      <c r="BA161" s="56" t="str">
        <f t="shared" ref="BA161" si="286">IF(S161=0,"No data…",IF(ISNUMBER(AJ160)=FALSE,"Too big!",IF(ISNUMBER(AJ161)=FALSE,"Too big!",IF(ISNUMBER(AJ162)=FALSE,"Too big!",LARGE(AJ160:AJ162,1)))))</f>
        <v>No data…</v>
      </c>
      <c r="BB161" s="56" t="s">
        <v>85</v>
      </c>
      <c r="BC161" s="58" t="str">
        <f t="shared" ref="BC161" si="287">IF(U161=0,"No data…",IF(ISNUMBER(AJ160)=FALSE,"Too big!",IF(ISNUMBER(AJ161)=FALSE,"Too big!",IF(ISNUMBER(AJ162)=FALSE,"Too big!",LARGE(AJ160:AJ162,1)))))</f>
        <v>No data…</v>
      </c>
      <c r="BD161" s="35" t="s">
        <v>86</v>
      </c>
      <c r="BG161" s="26" t="str">
        <f>IF(AJ161&gt;4,"Re-check foundation size…",IF(AU161&lt;$U$2,"Pass!","Fail!"))</f>
        <v>Pass!</v>
      </c>
      <c r="BH161" s="49"/>
      <c r="BI161" s="51" t="str">
        <f t="shared" ref="BI161" si="288">IF(D159&lt;0,"Warning! Uplift.",(IF(D160&lt;0,"Warning! Uplift.",(IF(D161&lt;0,"Warning! Uplift.",(IF(D162&lt;0,"Warning! Uplift.",(IF(D163&lt;0,"Warning! Uplift.",(IF(D164&lt;0,"Warning! Uplift.","/")))))))))))</f>
        <v>/</v>
      </c>
      <c r="BJ161" s="51"/>
      <c r="BK161" s="51"/>
      <c r="BL161" s="51" t="e">
        <f t="shared" ref="BL161" si="289">IF(U160&gt;$BT$23,"Warning! High shear.",(IF(U161&gt;$BT$23,"Warning! High shear.",(IF(U162&gt;$BT$23,"Warning! High Shear.","/")))))</f>
        <v>#NUM!</v>
      </c>
      <c r="BM161" s="51"/>
    </row>
    <row r="162" spans="1:65" x14ac:dyDescent="0.25">
      <c r="A162" s="60"/>
      <c r="E162" s="40"/>
      <c r="F162" s="40"/>
      <c r="G162" s="40"/>
      <c r="H162" s="40"/>
      <c r="I162" s="40"/>
      <c r="P162" s="40">
        <f t="shared" si="235"/>
        <v>0</v>
      </c>
      <c r="Q162" s="40">
        <f t="shared" si="235"/>
        <v>0</v>
      </c>
      <c r="S162" s="6">
        <f>IF(U162=Q159,D159,(IF(U162=Q160,D160,(IF(U162=Q161,D161,(IF(U162=Q162,D162,(IF(U162=Q163,D163,(IF(U162=Q164,D164)))))))))))</f>
        <v>0</v>
      </c>
      <c r="U162" s="40">
        <f t="shared" ref="U162" si="290">LARGE((Q159:Q164),1)</f>
        <v>0</v>
      </c>
      <c r="Y162" s="36">
        <f t="shared" si="254"/>
        <v>0</v>
      </c>
      <c r="Z162" s="19"/>
      <c r="AA162" s="19"/>
      <c r="AB162" s="19">
        <f t="shared" si="279"/>
        <v>0</v>
      </c>
      <c r="AC162" s="19"/>
      <c r="AE162" s="19"/>
      <c r="AF162" s="20">
        <f t="shared" si="280"/>
        <v>0.05</v>
      </c>
      <c r="AG162" s="19"/>
      <c r="AI162" s="19"/>
      <c r="AJ162" s="28">
        <f t="shared" si="281"/>
        <v>1.5</v>
      </c>
      <c r="AK162" s="19"/>
      <c r="AM162" s="19"/>
      <c r="AN162" s="19" t="str">
        <f t="shared" si="282"/>
        <v>No</v>
      </c>
      <c r="AR162" s="19" t="str">
        <f t="shared" si="283"/>
        <v>Not Applicable</v>
      </c>
      <c r="AU162" s="40">
        <f t="shared" si="284"/>
        <v>0</v>
      </c>
      <c r="BG162" s="26" t="str">
        <f>IF(AJ162&gt;4,"Re-check foundation size…",IF(AU162&lt;$U$2,"Pass!","Fail!"))</f>
        <v>Pass!</v>
      </c>
      <c r="BH162" s="49"/>
      <c r="BI162" s="51"/>
      <c r="BJ162" s="51"/>
      <c r="BK162" s="51"/>
      <c r="BL162" s="51"/>
      <c r="BM162" s="51"/>
    </row>
    <row r="163" spans="1:65" x14ac:dyDescent="0.25">
      <c r="A163" s="60"/>
      <c r="E163" s="40"/>
      <c r="F163" s="40"/>
      <c r="G163" s="40"/>
      <c r="H163" s="40"/>
      <c r="I163" s="40"/>
      <c r="P163" s="40">
        <f t="shared" si="235"/>
        <v>0</v>
      </c>
      <c r="Q163" s="40">
        <f t="shared" si="235"/>
        <v>0</v>
      </c>
      <c r="S163" s="6"/>
      <c r="BH163" s="49"/>
      <c r="BI163" s="51"/>
      <c r="BJ163" s="51"/>
      <c r="BK163" s="51"/>
      <c r="BL163" s="51"/>
      <c r="BM163" s="51"/>
    </row>
    <row r="164" spans="1:65" x14ac:dyDescent="0.25">
      <c r="A164" s="61"/>
      <c r="E164" s="40"/>
      <c r="F164" s="40"/>
      <c r="G164" s="40"/>
      <c r="H164" s="40"/>
      <c r="I164" s="40"/>
      <c r="P164" s="40">
        <f t="shared" si="235"/>
        <v>0</v>
      </c>
      <c r="Q164" s="40">
        <f t="shared" si="235"/>
        <v>0</v>
      </c>
      <c r="S164" s="6"/>
      <c r="BH164" s="49"/>
      <c r="BI164" s="51"/>
      <c r="BJ164" s="51"/>
      <c r="BK164" s="51"/>
      <c r="BL164" s="51"/>
      <c r="BM164" s="51"/>
    </row>
    <row r="165" spans="1:65" x14ac:dyDescent="0.25">
      <c r="A165" s="59" t="s">
        <v>123</v>
      </c>
      <c r="E165" s="40"/>
      <c r="F165" s="40"/>
      <c r="G165" s="40"/>
      <c r="H165" s="40"/>
      <c r="I165" s="40"/>
      <c r="P165" s="40">
        <f t="shared" si="235"/>
        <v>0</v>
      </c>
      <c r="Q165" s="40">
        <f t="shared" si="235"/>
        <v>0</v>
      </c>
      <c r="S165" s="6"/>
      <c r="BH165" s="49"/>
      <c r="BI165" s="51"/>
      <c r="BJ165" s="51"/>
      <c r="BK165" s="51"/>
      <c r="BL165" s="51"/>
      <c r="BM165" s="51"/>
    </row>
    <row r="166" spans="1:65" x14ac:dyDescent="0.25">
      <c r="A166" s="60"/>
      <c r="E166" s="40"/>
      <c r="F166" s="40"/>
      <c r="G166" s="40"/>
      <c r="H166" s="40"/>
      <c r="I166" s="40"/>
      <c r="P166" s="40">
        <f t="shared" si="235"/>
        <v>0</v>
      </c>
      <c r="Q166" s="40">
        <f t="shared" si="235"/>
        <v>0</v>
      </c>
      <c r="S166" s="6" t="e">
        <f>LARGE(D165:D170,1)</f>
        <v>#NUM!</v>
      </c>
      <c r="U166" s="40" t="e">
        <f>IF(S166=D165,(LARGE(P165:Q165,1)),(IF(S166=D166,(LARGE(P166:Q166,1)),(IF(S166=D167,(LARGE(P167:Q167,1)),(IF(S166=D168,(LARGE(P168:Q168,1)),(IF(S166=D169,(LARGE(P169:Q169,1)),(IF(S166=D170,(LARGE(P170:Q170,1)))))))))))))</f>
        <v>#NUM!</v>
      </c>
      <c r="Y166" s="36" t="e">
        <f t="shared" ref="Y166" si="291">SQRT((S166/$U$2)^2)</f>
        <v>#NUM!</v>
      </c>
      <c r="Z166" s="19"/>
      <c r="AA166" s="19"/>
      <c r="AB166" s="19" t="e">
        <f t="shared" ref="AB166:AB168" si="292">SQRT(Y166)</f>
        <v>#NUM!</v>
      </c>
      <c r="AC166" s="19"/>
      <c r="AE166" s="19"/>
      <c r="AF166" s="20" t="e">
        <f t="shared" ref="AF166:AF168" si="293">AB166+0.05</f>
        <v>#NUM!</v>
      </c>
      <c r="AG166" s="19"/>
      <c r="AI166" s="19"/>
      <c r="AJ166" s="28" t="e">
        <f t="shared" ref="AJ166:AJ168" si="294">IF(AF166&lt;=1.5,1.5,(IF(AF166&lt;=2,2,(IF(AF166&lt;=2.5,2.5,(IF(AF166&lt;=3,3,(IF(AF166&lt;=3.5,3.5,(IF(AF166&lt;=4,4,(IF(AF166&lt;=4.5,4.5,(IF(AF166&lt;=5,5,"Too f*cking big!")))))))))))))))</f>
        <v>#NUM!</v>
      </c>
      <c r="AK166" s="19"/>
      <c r="AM166" s="19"/>
      <c r="AN166" s="19" t="e">
        <f t="shared" ref="AN166:AN168" si="295">IF(ABS(U166)&gt;($U$3*AJ166),"Yes","No")</f>
        <v>#NUM!</v>
      </c>
      <c r="AR166" s="19" t="e">
        <f t="shared" si="283"/>
        <v>#NUM!</v>
      </c>
      <c r="AU166" s="40" t="e">
        <f t="shared" ref="AU166:AU168" si="296">IF(AR166="Not Applicable",S166/(AJ166^2),(S166/(AJ166^2))+AR166)</f>
        <v>#NUM!</v>
      </c>
      <c r="BG166" s="26" t="e">
        <f>IF(AJ166&gt;4,"Re-check foundation size…",IF(AU166&lt;$U$2,"Pass!","Fail!"))</f>
        <v>#NUM!</v>
      </c>
      <c r="BH166" s="49"/>
      <c r="BI166" s="51"/>
      <c r="BJ166" s="51"/>
      <c r="BK166" s="51"/>
      <c r="BL166" s="51"/>
      <c r="BM166" s="51"/>
    </row>
    <row r="167" spans="1:65" ht="15.75" x14ac:dyDescent="0.25">
      <c r="A167" s="60"/>
      <c r="E167" s="40"/>
      <c r="F167" s="40"/>
      <c r="G167" s="40"/>
      <c r="H167" s="40"/>
      <c r="I167" s="40"/>
      <c r="P167" s="40">
        <f t="shared" si="235"/>
        <v>0</v>
      </c>
      <c r="Q167" s="40">
        <f t="shared" si="235"/>
        <v>0</v>
      </c>
      <c r="S167" s="6">
        <f>IF(U167=P165,D165,(IF(U167=P166,D166,(IF(U167=P167,D167,(IF(U167=P168,D168,(IF(U167=P169,D169,(IF(U167=P170,D170)))))))))))</f>
        <v>0</v>
      </c>
      <c r="U167" s="40">
        <f t="shared" ref="U167" si="297">LARGE((P165:P170),1)</f>
        <v>0</v>
      </c>
      <c r="Y167" s="36">
        <f t="shared" si="254"/>
        <v>0</v>
      </c>
      <c r="Z167" s="19"/>
      <c r="AA167" s="19"/>
      <c r="AB167" s="19">
        <f t="shared" si="292"/>
        <v>0</v>
      </c>
      <c r="AC167" s="19"/>
      <c r="AE167" s="19"/>
      <c r="AF167" s="20">
        <f t="shared" si="293"/>
        <v>0.05</v>
      </c>
      <c r="AG167" s="19"/>
      <c r="AI167" s="19"/>
      <c r="AJ167" s="28">
        <f t="shared" si="294"/>
        <v>1.5</v>
      </c>
      <c r="AK167" s="19"/>
      <c r="AM167" s="19"/>
      <c r="AN167" s="19" t="str">
        <f t="shared" si="295"/>
        <v>No</v>
      </c>
      <c r="AR167" s="19" t="str">
        <f t="shared" si="283"/>
        <v>Not Applicable</v>
      </c>
      <c r="AU167" s="40">
        <f t="shared" si="296"/>
        <v>0</v>
      </c>
      <c r="AY167" s="54">
        <f>B165</f>
        <v>0</v>
      </c>
      <c r="AZ167" s="35" t="s">
        <v>87</v>
      </c>
      <c r="BA167" s="56" t="str">
        <f t="shared" ref="BA167" si="298">IF(S167=0,"No data…",IF(ISNUMBER(AJ166)=FALSE,"Too big!",IF(ISNUMBER(AJ167)=FALSE,"Too big!",IF(ISNUMBER(AJ168)=FALSE,"Too big!",LARGE(AJ166:AJ168,1)))))</f>
        <v>No data…</v>
      </c>
      <c r="BB167" s="56" t="s">
        <v>85</v>
      </c>
      <c r="BC167" s="58" t="str">
        <f t="shared" ref="BC167" si="299">IF(U167=0,"No data…",IF(ISNUMBER(AJ166)=FALSE,"Too big!",IF(ISNUMBER(AJ167)=FALSE,"Too big!",IF(ISNUMBER(AJ168)=FALSE,"Too big!",LARGE(AJ166:AJ168,1)))))</f>
        <v>No data…</v>
      </c>
      <c r="BD167" s="35" t="s">
        <v>86</v>
      </c>
      <c r="BG167" s="26" t="str">
        <f>IF(AJ167&gt;4,"Re-check foundation size…",IF(AU167&lt;$U$2,"Pass!","Fail!"))</f>
        <v>Pass!</v>
      </c>
      <c r="BH167" s="49"/>
      <c r="BI167" s="51" t="str">
        <f t="shared" ref="BI167" si="300">IF(D165&lt;0,"Warning! Uplift.",(IF(D166&lt;0,"Warning! Uplift.",(IF(D167&lt;0,"Warning! Uplift.",(IF(D168&lt;0,"Warning! Uplift.",(IF(D169&lt;0,"Warning! Uplift.",(IF(D170&lt;0,"Warning! Uplift.","/")))))))))))</f>
        <v>/</v>
      </c>
      <c r="BJ167" s="51"/>
      <c r="BK167" s="51"/>
      <c r="BL167" s="51" t="e">
        <f t="shared" ref="BL167" si="301">IF(U166&gt;$BT$23,"Warning! High shear.",(IF(U167&gt;$BT$23,"Warning! High shear.",(IF(U168&gt;$BT$23,"Warning! High Shear.","/")))))</f>
        <v>#NUM!</v>
      </c>
      <c r="BM167" s="51"/>
    </row>
    <row r="168" spans="1:65" x14ac:dyDescent="0.25">
      <c r="A168" s="60"/>
      <c r="E168" s="40"/>
      <c r="F168" s="40"/>
      <c r="G168" s="40"/>
      <c r="H168" s="40"/>
      <c r="I168" s="40"/>
      <c r="P168" s="40">
        <f t="shared" si="235"/>
        <v>0</v>
      </c>
      <c r="Q168" s="40">
        <f t="shared" si="235"/>
        <v>0</v>
      </c>
      <c r="S168" s="6">
        <f>IF(U168=Q165,D165,(IF(U168=Q166,D166,(IF(U168=Q167,D167,(IF(U168=Q168,D168,(IF(U168=Q169,D169,(IF(U168=Q170,D170)))))))))))</f>
        <v>0</v>
      </c>
      <c r="U168" s="40">
        <f t="shared" ref="U168" si="302">LARGE((Q165:Q170),1)</f>
        <v>0</v>
      </c>
      <c r="Y168" s="36">
        <f t="shared" si="254"/>
        <v>0</v>
      </c>
      <c r="Z168" s="19"/>
      <c r="AA168" s="19"/>
      <c r="AB168" s="19">
        <f t="shared" si="292"/>
        <v>0</v>
      </c>
      <c r="AC168" s="19"/>
      <c r="AE168" s="19"/>
      <c r="AF168" s="20">
        <f t="shared" si="293"/>
        <v>0.05</v>
      </c>
      <c r="AG168" s="19"/>
      <c r="AI168" s="19"/>
      <c r="AJ168" s="28">
        <f t="shared" si="294"/>
        <v>1.5</v>
      </c>
      <c r="AK168" s="19"/>
      <c r="AM168" s="19"/>
      <c r="AN168" s="19" t="str">
        <f t="shared" si="295"/>
        <v>No</v>
      </c>
      <c r="AR168" s="19" t="str">
        <f t="shared" si="283"/>
        <v>Not Applicable</v>
      </c>
      <c r="AU168" s="40">
        <f t="shared" si="296"/>
        <v>0</v>
      </c>
      <c r="BG168" s="26" t="str">
        <f>IF(AJ168&gt;4,"Re-check foundation size…",IF(AU168&lt;$U$2,"Pass!","Fail!"))</f>
        <v>Pass!</v>
      </c>
      <c r="BH168" s="49"/>
      <c r="BI168" s="51"/>
      <c r="BJ168" s="51"/>
      <c r="BK168" s="51"/>
      <c r="BL168" s="51"/>
      <c r="BM168" s="51"/>
    </row>
    <row r="169" spans="1:65" x14ac:dyDescent="0.25">
      <c r="A169" s="60"/>
      <c r="E169" s="40"/>
      <c r="F169" s="40"/>
      <c r="G169" s="40"/>
      <c r="H169" s="40"/>
      <c r="I169" s="40"/>
      <c r="P169" s="40">
        <f t="shared" si="235"/>
        <v>0</v>
      </c>
      <c r="Q169" s="40">
        <f t="shared" si="235"/>
        <v>0</v>
      </c>
      <c r="S169" s="6"/>
      <c r="BH169" s="49"/>
      <c r="BI169" s="51"/>
      <c r="BJ169" s="51"/>
      <c r="BK169" s="51"/>
      <c r="BL169" s="51"/>
      <c r="BM169" s="51"/>
    </row>
    <row r="170" spans="1:65" x14ac:dyDescent="0.25">
      <c r="A170" s="61"/>
      <c r="E170" s="40"/>
      <c r="F170" s="40"/>
      <c r="G170" s="40"/>
      <c r="H170" s="40"/>
      <c r="I170" s="40"/>
      <c r="P170" s="40">
        <f t="shared" si="235"/>
        <v>0</v>
      </c>
      <c r="Q170" s="40">
        <f t="shared" si="235"/>
        <v>0</v>
      </c>
      <c r="S170" s="6"/>
      <c r="BH170" s="49"/>
      <c r="BI170" s="51"/>
      <c r="BJ170" s="51"/>
      <c r="BK170" s="51"/>
      <c r="BL170" s="51"/>
      <c r="BM170" s="51"/>
    </row>
    <row r="171" spans="1:65" x14ac:dyDescent="0.25">
      <c r="A171" s="59" t="s">
        <v>124</v>
      </c>
      <c r="E171" s="40"/>
      <c r="F171" s="40"/>
      <c r="G171" s="40"/>
      <c r="H171" s="40"/>
      <c r="I171" s="40"/>
      <c r="P171" s="40">
        <f t="shared" si="235"/>
        <v>0</v>
      </c>
      <c r="Q171" s="40">
        <f t="shared" si="235"/>
        <v>0</v>
      </c>
      <c r="S171" s="6"/>
      <c r="BH171" s="49"/>
      <c r="BI171" s="51"/>
      <c r="BJ171" s="51"/>
      <c r="BK171" s="51"/>
      <c r="BL171" s="51"/>
      <c r="BM171" s="51"/>
    </row>
    <row r="172" spans="1:65" x14ac:dyDescent="0.25">
      <c r="A172" s="60"/>
      <c r="E172" s="40"/>
      <c r="F172" s="40"/>
      <c r="G172" s="40"/>
      <c r="H172" s="40"/>
      <c r="I172" s="40"/>
      <c r="P172" s="40">
        <f t="shared" si="235"/>
        <v>0</v>
      </c>
      <c r="Q172" s="40">
        <f t="shared" si="235"/>
        <v>0</v>
      </c>
      <c r="S172" s="6" t="e">
        <f>LARGE(D171:D176,1)</f>
        <v>#NUM!</v>
      </c>
      <c r="U172" s="40" t="e">
        <f>IF(S172=D171,(LARGE(P171:Q171,1)),(IF(S172=D172,(LARGE(P172:Q172,1)),(IF(S172=D173,(LARGE(P173:Q173,1)),(IF(S172=D174,(LARGE(P174:Q174,1)),(IF(S172=D175,(LARGE(P175:Q175,1)),(IF(S172=D176,(LARGE(P176:Q176,1)))))))))))))</f>
        <v>#NUM!</v>
      </c>
      <c r="Y172" s="36" t="e">
        <f t="shared" ref="Y172" si="303">SQRT((S172/$U$2)^2)</f>
        <v>#NUM!</v>
      </c>
      <c r="Z172" s="19"/>
      <c r="AA172" s="19"/>
      <c r="AB172" s="19" t="e">
        <f t="shared" ref="AB172:AB174" si="304">SQRT(Y172)</f>
        <v>#NUM!</v>
      </c>
      <c r="AC172" s="19"/>
      <c r="AE172" s="19"/>
      <c r="AF172" s="20" t="e">
        <f t="shared" ref="AF172:AF174" si="305">AB172+0.05</f>
        <v>#NUM!</v>
      </c>
      <c r="AG172" s="19"/>
      <c r="AI172" s="19"/>
      <c r="AJ172" s="28" t="e">
        <f t="shared" ref="AJ172:AJ174" si="306">IF(AF172&lt;=1.5,1.5,(IF(AF172&lt;=2,2,(IF(AF172&lt;=2.5,2.5,(IF(AF172&lt;=3,3,(IF(AF172&lt;=3.5,3.5,(IF(AF172&lt;=4,4,(IF(AF172&lt;=4.5,4.5,(IF(AF172&lt;=5,5,"Too f*cking big!")))))))))))))))</f>
        <v>#NUM!</v>
      </c>
      <c r="AK172" s="19"/>
      <c r="AM172" s="19"/>
      <c r="AN172" s="19" t="e">
        <f t="shared" ref="AN172:AN174" si="307">IF(ABS(U172)&gt;($U$3*AJ172),"Yes","No")</f>
        <v>#NUM!</v>
      </c>
      <c r="AR172" s="19" t="e">
        <f t="shared" si="283"/>
        <v>#NUM!</v>
      </c>
      <c r="AU172" s="40" t="e">
        <f t="shared" ref="AU172:AU174" si="308">IF(AR172="Not Applicable",S172/(AJ172^2),(S172/(AJ172^2))+AR172)</f>
        <v>#NUM!</v>
      </c>
      <c r="BG172" s="26" t="e">
        <f>IF(AJ172&gt;4,"Re-check foundation size…",IF(AU172&lt;$U$2,"Pass!","Fail!"))</f>
        <v>#NUM!</v>
      </c>
      <c r="BH172" s="49"/>
      <c r="BI172" s="51"/>
      <c r="BJ172" s="51"/>
      <c r="BK172" s="51"/>
      <c r="BL172" s="51"/>
      <c r="BM172" s="51"/>
    </row>
    <row r="173" spans="1:65" ht="15.75" x14ac:dyDescent="0.25">
      <c r="A173" s="60"/>
      <c r="E173" s="40"/>
      <c r="F173" s="40"/>
      <c r="G173" s="40"/>
      <c r="H173" s="40"/>
      <c r="I173" s="40"/>
      <c r="P173" s="40">
        <f t="shared" si="235"/>
        <v>0</v>
      </c>
      <c r="Q173" s="40">
        <f t="shared" si="235"/>
        <v>0</v>
      </c>
      <c r="S173" s="6">
        <f>IF(U173=P171,D171,(IF(U173=P172,D172,(IF(U173=P173,D173,(IF(U173=P174,D174,(IF(U173=P175,D175,(IF(U173=P176,D176)))))))))))</f>
        <v>0</v>
      </c>
      <c r="U173" s="40">
        <f t="shared" ref="U173" si="309">LARGE((P171:P176),1)</f>
        <v>0</v>
      </c>
      <c r="Y173" s="36">
        <f t="shared" si="254"/>
        <v>0</v>
      </c>
      <c r="Z173" s="19"/>
      <c r="AA173" s="19"/>
      <c r="AB173" s="19">
        <f t="shared" si="304"/>
        <v>0</v>
      </c>
      <c r="AC173" s="19"/>
      <c r="AE173" s="19"/>
      <c r="AF173" s="20">
        <f t="shared" si="305"/>
        <v>0.05</v>
      </c>
      <c r="AG173" s="19"/>
      <c r="AI173" s="19"/>
      <c r="AJ173" s="28">
        <f t="shared" si="306"/>
        <v>1.5</v>
      </c>
      <c r="AK173" s="19"/>
      <c r="AM173" s="19"/>
      <c r="AN173" s="19" t="str">
        <f t="shared" si="307"/>
        <v>No</v>
      </c>
      <c r="AR173" s="19" t="str">
        <f t="shared" si="283"/>
        <v>Not Applicable</v>
      </c>
      <c r="AU173" s="40">
        <f t="shared" si="308"/>
        <v>0</v>
      </c>
      <c r="AY173" s="54">
        <f>B171</f>
        <v>0</v>
      </c>
      <c r="AZ173" s="35" t="s">
        <v>87</v>
      </c>
      <c r="BA173" s="56" t="str">
        <f t="shared" ref="BA173" si="310">IF(S173=0,"No data…",IF(ISNUMBER(AJ172)=FALSE,"Too big!",IF(ISNUMBER(AJ173)=FALSE,"Too big!",IF(ISNUMBER(AJ174)=FALSE,"Too big!",LARGE(AJ172:AJ174,1)))))</f>
        <v>No data…</v>
      </c>
      <c r="BB173" s="56" t="s">
        <v>85</v>
      </c>
      <c r="BC173" s="58" t="str">
        <f t="shared" ref="BC173" si="311">IF(U173=0,"No data…",IF(ISNUMBER(AJ172)=FALSE,"Too big!",IF(ISNUMBER(AJ173)=FALSE,"Too big!",IF(ISNUMBER(AJ174)=FALSE,"Too big!",LARGE(AJ172:AJ174,1)))))</f>
        <v>No data…</v>
      </c>
      <c r="BD173" s="35" t="s">
        <v>86</v>
      </c>
      <c r="BG173" s="26" t="str">
        <f>IF(AJ173&gt;4,"Re-check foundation size…",IF(AU173&lt;$U$2,"Pass!","Fail!"))</f>
        <v>Pass!</v>
      </c>
      <c r="BH173" s="49"/>
      <c r="BI173" s="51" t="str">
        <f t="shared" ref="BI173" si="312">IF(D171&lt;0,"Warning! Uplift.",(IF(D172&lt;0,"Warning! Uplift.",(IF(D173&lt;0,"Warning! Uplift.",(IF(D174&lt;0,"Warning! Uplift.",(IF(D175&lt;0,"Warning! Uplift.",(IF(D176&lt;0,"Warning! Uplift.","/")))))))))))</f>
        <v>/</v>
      </c>
      <c r="BJ173" s="51"/>
      <c r="BK173" s="51"/>
      <c r="BL173" s="51" t="e">
        <f t="shared" ref="BL173" si="313">IF(U172&gt;$BT$23,"Warning! High shear.",(IF(U173&gt;$BT$23,"Warning! High shear.",(IF(U174&gt;$BT$23,"Warning! High Shear.","/")))))</f>
        <v>#NUM!</v>
      </c>
      <c r="BM173" s="51"/>
    </row>
    <row r="174" spans="1:65" x14ac:dyDescent="0.25">
      <c r="A174" s="60"/>
      <c r="E174" s="40"/>
      <c r="F174" s="40"/>
      <c r="G174" s="40"/>
      <c r="H174" s="40"/>
      <c r="I174" s="40"/>
      <c r="P174" s="40">
        <f t="shared" si="235"/>
        <v>0</v>
      </c>
      <c r="Q174" s="40">
        <f t="shared" si="235"/>
        <v>0</v>
      </c>
      <c r="S174" s="6">
        <f>IF(U174=Q171,D171,(IF(U174=Q172,D172,(IF(U174=Q173,D173,(IF(U174=Q174,D174,(IF(U174=Q175,D175,(IF(U174=Q176,D176)))))))))))</f>
        <v>0</v>
      </c>
      <c r="U174" s="40">
        <f t="shared" ref="U174" si="314">LARGE((Q171:Q176),1)</f>
        <v>0</v>
      </c>
      <c r="Y174" s="36">
        <f t="shared" si="254"/>
        <v>0</v>
      </c>
      <c r="Z174" s="19"/>
      <c r="AA174" s="19"/>
      <c r="AB174" s="19">
        <f t="shared" si="304"/>
        <v>0</v>
      </c>
      <c r="AC174" s="19"/>
      <c r="AE174" s="19"/>
      <c r="AF174" s="20">
        <f t="shared" si="305"/>
        <v>0.05</v>
      </c>
      <c r="AG174" s="19"/>
      <c r="AI174" s="19"/>
      <c r="AJ174" s="28">
        <f t="shared" si="306"/>
        <v>1.5</v>
      </c>
      <c r="AK174" s="19"/>
      <c r="AM174" s="19"/>
      <c r="AN174" s="19" t="str">
        <f t="shared" si="307"/>
        <v>No</v>
      </c>
      <c r="AR174" s="19" t="str">
        <f t="shared" si="283"/>
        <v>Not Applicable</v>
      </c>
      <c r="AU174" s="40">
        <f t="shared" si="308"/>
        <v>0</v>
      </c>
      <c r="BG174" s="26" t="str">
        <f>IF(AJ174&gt;4,"Re-check foundation size…",IF(AU174&lt;$U$2,"Pass!","Fail!"))</f>
        <v>Pass!</v>
      </c>
      <c r="BH174" s="49"/>
      <c r="BI174" s="51"/>
      <c r="BJ174" s="51"/>
      <c r="BK174" s="51"/>
      <c r="BL174" s="51"/>
      <c r="BM174" s="51"/>
    </row>
    <row r="175" spans="1:65" x14ac:dyDescent="0.25">
      <c r="A175" s="60"/>
      <c r="E175" s="40"/>
      <c r="F175" s="40"/>
      <c r="G175" s="40"/>
      <c r="H175" s="40"/>
      <c r="I175" s="40"/>
      <c r="P175" s="40">
        <f t="shared" si="235"/>
        <v>0</v>
      </c>
      <c r="Q175" s="40">
        <f t="shared" si="235"/>
        <v>0</v>
      </c>
      <c r="S175" s="6"/>
      <c r="BH175" s="49"/>
      <c r="BI175" s="51"/>
      <c r="BJ175" s="51"/>
      <c r="BK175" s="51"/>
      <c r="BL175" s="51"/>
      <c r="BM175" s="51"/>
    </row>
    <row r="176" spans="1:65" x14ac:dyDescent="0.25">
      <c r="A176" s="61"/>
      <c r="E176" s="40"/>
      <c r="F176" s="40"/>
      <c r="G176" s="40"/>
      <c r="H176" s="40"/>
      <c r="I176" s="40"/>
      <c r="P176" s="40">
        <f t="shared" si="235"/>
        <v>0</v>
      </c>
      <c r="Q176" s="40">
        <f t="shared" si="235"/>
        <v>0</v>
      </c>
      <c r="S176" s="6"/>
      <c r="BH176" s="49"/>
      <c r="BI176" s="51"/>
      <c r="BJ176" s="51"/>
      <c r="BK176" s="51"/>
      <c r="BL176" s="51"/>
      <c r="BM176" s="51"/>
    </row>
    <row r="177" spans="1:65" x14ac:dyDescent="0.25">
      <c r="A177" s="59" t="s">
        <v>125</v>
      </c>
      <c r="E177" s="40"/>
      <c r="F177" s="40"/>
      <c r="G177" s="40"/>
      <c r="H177" s="40"/>
      <c r="I177" s="40"/>
      <c r="P177" s="40">
        <f t="shared" si="235"/>
        <v>0</v>
      </c>
      <c r="Q177" s="40">
        <f t="shared" si="235"/>
        <v>0</v>
      </c>
      <c r="BH177" s="49"/>
      <c r="BI177" s="51"/>
      <c r="BJ177" s="51"/>
      <c r="BK177" s="51"/>
      <c r="BL177" s="51"/>
      <c r="BM177" s="51"/>
    </row>
    <row r="178" spans="1:65" x14ac:dyDescent="0.25">
      <c r="A178" s="60"/>
      <c r="E178" s="40"/>
      <c r="F178" s="40"/>
      <c r="G178" s="40"/>
      <c r="H178" s="40"/>
      <c r="I178" s="40"/>
      <c r="P178" s="40">
        <f t="shared" si="235"/>
        <v>0</v>
      </c>
      <c r="Q178" s="40">
        <f t="shared" si="235"/>
        <v>0</v>
      </c>
      <c r="S178" s="6" t="e">
        <f>LARGE(D177:D182,1)</f>
        <v>#NUM!</v>
      </c>
      <c r="U178" s="40" t="e">
        <f>IF(S178=D177,(LARGE(P177:Q177,1)),(IF(S178=D178,(LARGE(P178:Q178,1)),(IF(S178=D179,(LARGE(P179:Q179,1)),(IF(S178=D180,(LARGE(P180:Q180,1)),(IF(S178=D181,(LARGE(P181:Q181,1)),(IF(S178=D182,(LARGE(P182:Q182,1)))))))))))))</f>
        <v>#NUM!</v>
      </c>
      <c r="Y178" s="36" t="e">
        <f t="shared" ref="Y178" si="315">SQRT((S178/$U$2)^2)</f>
        <v>#NUM!</v>
      </c>
      <c r="Z178" s="19"/>
      <c r="AA178" s="19"/>
      <c r="AB178" s="19" t="e">
        <f t="shared" ref="AB178:AB180" si="316">SQRT(Y178)</f>
        <v>#NUM!</v>
      </c>
      <c r="AC178" s="19"/>
      <c r="AE178" s="19"/>
      <c r="AF178" s="20" t="e">
        <f t="shared" ref="AF178:AF180" si="317">AB178+0.05</f>
        <v>#NUM!</v>
      </c>
      <c r="AG178" s="19"/>
      <c r="AI178" s="19"/>
      <c r="AJ178" s="28" t="e">
        <f t="shared" ref="AJ178:AJ180" si="318">IF(AF178&lt;=1.5,1.5,(IF(AF178&lt;=2,2,(IF(AF178&lt;=2.5,2.5,(IF(AF178&lt;=3,3,(IF(AF178&lt;=3.5,3.5,(IF(AF178&lt;=4,4,(IF(AF178&lt;=4.5,4.5,(IF(AF178&lt;=5,5,"Too f*cking big!")))))))))))))))</f>
        <v>#NUM!</v>
      </c>
      <c r="AK178" s="19"/>
      <c r="AM178" s="19"/>
      <c r="AN178" s="19" t="e">
        <f t="shared" ref="AN178:AN180" si="319">IF(ABS(U178)&gt;($U$3*AJ178),"Yes","No")</f>
        <v>#NUM!</v>
      </c>
      <c r="AR178" s="19" t="e">
        <f t="shared" si="283"/>
        <v>#NUM!</v>
      </c>
      <c r="AU178" s="40" t="e">
        <f t="shared" ref="AU178:AU180" si="320">IF(AR178="Not Applicable",S178/(AJ178^2),(S178/(AJ178^2))+AR178)</f>
        <v>#NUM!</v>
      </c>
      <c r="BG178" s="26" t="e">
        <f>IF(AJ178&gt;4,"Re-check foundation size…",IF(AU178&lt;$U$2,"Pass!","Fail!"))</f>
        <v>#NUM!</v>
      </c>
      <c r="BH178" s="49"/>
      <c r="BI178" s="51"/>
      <c r="BJ178" s="51"/>
      <c r="BK178" s="51"/>
      <c r="BL178" s="51"/>
      <c r="BM178" s="51"/>
    </row>
    <row r="179" spans="1:65" ht="15.75" x14ac:dyDescent="0.25">
      <c r="A179" s="60"/>
      <c r="E179" s="40"/>
      <c r="F179" s="40"/>
      <c r="G179" s="40"/>
      <c r="H179" s="40"/>
      <c r="I179" s="40"/>
      <c r="P179" s="40">
        <f t="shared" si="235"/>
        <v>0</v>
      </c>
      <c r="Q179" s="40">
        <f t="shared" si="235"/>
        <v>0</v>
      </c>
      <c r="S179" s="6">
        <f>IF(U179=P177,D177,(IF(U179=P178,D178,(IF(U179=P179,D179,(IF(U179=P180,D180,(IF(U179=P181,D181,(IF(U179=P182,D182)))))))))))</f>
        <v>0</v>
      </c>
      <c r="U179" s="40">
        <f t="shared" ref="U179" si="321">LARGE((P177:P182),1)</f>
        <v>0</v>
      </c>
      <c r="Y179" s="36">
        <f t="shared" si="254"/>
        <v>0</v>
      </c>
      <c r="Z179" s="19"/>
      <c r="AA179" s="19"/>
      <c r="AB179" s="19">
        <f t="shared" si="316"/>
        <v>0</v>
      </c>
      <c r="AC179" s="19"/>
      <c r="AE179" s="19"/>
      <c r="AF179" s="20">
        <f t="shared" si="317"/>
        <v>0.05</v>
      </c>
      <c r="AG179" s="19"/>
      <c r="AI179" s="19"/>
      <c r="AJ179" s="28">
        <f t="shared" si="318"/>
        <v>1.5</v>
      </c>
      <c r="AK179" s="19"/>
      <c r="AM179" s="19"/>
      <c r="AN179" s="19" t="str">
        <f t="shared" si="319"/>
        <v>No</v>
      </c>
      <c r="AR179" s="19" t="str">
        <f t="shared" si="283"/>
        <v>Not Applicable</v>
      </c>
      <c r="AU179" s="40">
        <f t="shared" si="320"/>
        <v>0</v>
      </c>
      <c r="AY179" s="54">
        <f>B177</f>
        <v>0</v>
      </c>
      <c r="AZ179" s="35" t="s">
        <v>87</v>
      </c>
      <c r="BA179" s="56" t="str">
        <f t="shared" ref="BA179" si="322">IF(S179=0,"No data…",IF(ISNUMBER(AJ178)=FALSE,"Too big!",IF(ISNUMBER(AJ179)=FALSE,"Too big!",IF(ISNUMBER(AJ180)=FALSE,"Too big!",LARGE(AJ178:AJ180,1)))))</f>
        <v>No data…</v>
      </c>
      <c r="BB179" s="56" t="s">
        <v>85</v>
      </c>
      <c r="BC179" s="58" t="str">
        <f t="shared" ref="BC179" si="323">IF(U179=0,"No data…",IF(ISNUMBER(AJ178)=FALSE,"Too big!",IF(ISNUMBER(AJ179)=FALSE,"Too big!",IF(ISNUMBER(AJ180)=FALSE,"Too big!",LARGE(AJ178:AJ180,1)))))</f>
        <v>No data…</v>
      </c>
      <c r="BD179" s="35" t="s">
        <v>86</v>
      </c>
      <c r="BG179" s="26" t="str">
        <f>IF(AJ179&gt;4,"Re-check foundation size…",IF(AU179&lt;$U$2,"Pass!","Fail!"))</f>
        <v>Pass!</v>
      </c>
      <c r="BH179" s="49"/>
      <c r="BI179" s="51" t="str">
        <f t="shared" ref="BI179" si="324">IF(D177&lt;0,"Warning! Uplift.",(IF(D178&lt;0,"Warning! Uplift.",(IF(D179&lt;0,"Warning! Uplift.",(IF(D180&lt;0,"Warning! Uplift.",(IF(D181&lt;0,"Warning! Uplift.",(IF(D182&lt;0,"Warning! Uplift.","/")))))))))))</f>
        <v>/</v>
      </c>
      <c r="BJ179" s="51"/>
      <c r="BK179" s="51"/>
      <c r="BL179" s="51" t="e">
        <f t="shared" ref="BL179" si="325">IF(U178&gt;$BT$23,"Warning! High shear.",(IF(U179&gt;$BT$23,"Warning! High shear.",(IF(U180&gt;$BT$23,"Warning! High Shear.","/")))))</f>
        <v>#NUM!</v>
      </c>
      <c r="BM179" s="51"/>
    </row>
    <row r="180" spans="1:65" x14ac:dyDescent="0.25">
      <c r="A180" s="60"/>
      <c r="E180" s="40"/>
      <c r="F180" s="40"/>
      <c r="G180" s="40"/>
      <c r="H180" s="40"/>
      <c r="I180" s="40"/>
      <c r="P180" s="40">
        <f t="shared" si="235"/>
        <v>0</v>
      </c>
      <c r="Q180" s="40">
        <f t="shared" si="235"/>
        <v>0</v>
      </c>
      <c r="S180" s="6">
        <f>IF(U180=Q177,D177,(IF(U180=Q178,D178,(IF(U180=Q179,D179,(IF(U180=Q180,D180,(IF(U180=Q181,D181,(IF(U180=Q182,D182)))))))))))</f>
        <v>0</v>
      </c>
      <c r="U180" s="40">
        <f t="shared" ref="U180" si="326">LARGE((Q177:Q182),1)</f>
        <v>0</v>
      </c>
      <c r="Y180" s="36">
        <f t="shared" si="254"/>
        <v>0</v>
      </c>
      <c r="Z180" s="19"/>
      <c r="AA180" s="19"/>
      <c r="AB180" s="19">
        <f t="shared" si="316"/>
        <v>0</v>
      </c>
      <c r="AC180" s="19"/>
      <c r="AE180" s="19"/>
      <c r="AF180" s="20">
        <f t="shared" si="317"/>
        <v>0.05</v>
      </c>
      <c r="AG180" s="19"/>
      <c r="AI180" s="19"/>
      <c r="AJ180" s="28">
        <f t="shared" si="318"/>
        <v>1.5</v>
      </c>
      <c r="AK180" s="19"/>
      <c r="AM180" s="19"/>
      <c r="AN180" s="19" t="str">
        <f t="shared" si="319"/>
        <v>No</v>
      </c>
      <c r="AR180" s="19" t="str">
        <f t="shared" si="283"/>
        <v>Not Applicable</v>
      </c>
      <c r="AU180" s="40">
        <f t="shared" si="320"/>
        <v>0</v>
      </c>
      <c r="BG180" s="26" t="str">
        <f>IF(AJ180&gt;4,"Re-check foundation size…",IF(AU180&lt;$U$2,"Pass!","Fail!"))</f>
        <v>Pass!</v>
      </c>
      <c r="BH180" s="49"/>
      <c r="BI180" s="51"/>
      <c r="BJ180" s="51"/>
      <c r="BK180" s="51"/>
      <c r="BL180" s="51"/>
      <c r="BM180" s="51"/>
    </row>
    <row r="181" spans="1:65" x14ac:dyDescent="0.25">
      <c r="A181" s="60"/>
      <c r="E181" s="40"/>
      <c r="F181" s="40"/>
      <c r="G181" s="40"/>
      <c r="H181" s="40"/>
      <c r="I181" s="40"/>
      <c r="P181" s="40">
        <f t="shared" si="235"/>
        <v>0</v>
      </c>
      <c r="Q181" s="40">
        <f t="shared" si="235"/>
        <v>0</v>
      </c>
      <c r="S181" s="6"/>
      <c r="BH181" s="49"/>
      <c r="BI181" s="51"/>
      <c r="BJ181" s="51"/>
      <c r="BK181" s="51"/>
      <c r="BL181" s="51"/>
      <c r="BM181" s="51"/>
    </row>
    <row r="182" spans="1:65" x14ac:dyDescent="0.25">
      <c r="A182" s="61"/>
      <c r="E182" s="40"/>
      <c r="F182" s="40"/>
      <c r="G182" s="40"/>
      <c r="H182" s="40"/>
      <c r="I182" s="40"/>
      <c r="P182" s="40">
        <f t="shared" si="235"/>
        <v>0</v>
      </c>
      <c r="Q182" s="40">
        <f t="shared" si="235"/>
        <v>0</v>
      </c>
      <c r="S182" s="6"/>
      <c r="BH182" s="49"/>
      <c r="BI182" s="51"/>
      <c r="BJ182" s="51"/>
      <c r="BK182" s="51"/>
      <c r="BL182" s="51"/>
      <c r="BM182" s="51"/>
    </row>
    <row r="183" spans="1:65" x14ac:dyDescent="0.25">
      <c r="A183" s="59" t="s">
        <v>126</v>
      </c>
      <c r="E183" s="40"/>
      <c r="F183" s="40"/>
      <c r="G183" s="40"/>
      <c r="H183" s="40"/>
      <c r="I183" s="40"/>
      <c r="P183" s="40">
        <f t="shared" si="235"/>
        <v>0</v>
      </c>
      <c r="Q183" s="40">
        <f t="shared" si="235"/>
        <v>0</v>
      </c>
      <c r="S183" s="6"/>
      <c r="BH183" s="49"/>
      <c r="BI183" s="51"/>
      <c r="BJ183" s="51"/>
      <c r="BK183" s="51"/>
      <c r="BL183" s="51"/>
      <c r="BM183" s="51"/>
    </row>
    <row r="184" spans="1:65" x14ac:dyDescent="0.25">
      <c r="A184" s="60"/>
      <c r="E184" s="40"/>
      <c r="F184" s="40"/>
      <c r="G184" s="40"/>
      <c r="H184" s="40"/>
      <c r="I184" s="40"/>
      <c r="P184" s="40">
        <f t="shared" si="235"/>
        <v>0</v>
      </c>
      <c r="Q184" s="40">
        <f t="shared" si="235"/>
        <v>0</v>
      </c>
      <c r="S184" s="6" t="e">
        <f>LARGE(D183:D188,1)</f>
        <v>#NUM!</v>
      </c>
      <c r="U184" s="40" t="e">
        <f>IF(S184=D183,(LARGE(P183:Q183,1)),(IF(S184=D184,(LARGE(P184:Q184,1)),(IF(S184=D185,(LARGE(P185:Q185,1)),(IF(S184=D186,(LARGE(P186:Q186,1)),(IF(S184=D187,(LARGE(P187:Q187,1)),(IF(S184=D188,(LARGE(P188:Q188,1)))))))))))))</f>
        <v>#NUM!</v>
      </c>
      <c r="Y184" s="36" t="e">
        <f t="shared" ref="Y184" si="327">SQRT((S184/$U$2)^2)</f>
        <v>#NUM!</v>
      </c>
      <c r="Z184" s="19"/>
      <c r="AA184" s="19"/>
      <c r="AB184" s="19" t="e">
        <f t="shared" ref="AB184:AB186" si="328">SQRT(Y184)</f>
        <v>#NUM!</v>
      </c>
      <c r="AC184" s="19"/>
      <c r="AE184" s="19"/>
      <c r="AF184" s="20" t="e">
        <f t="shared" ref="AF184:AF186" si="329">AB184+0.05</f>
        <v>#NUM!</v>
      </c>
      <c r="AG184" s="19"/>
      <c r="AI184" s="19"/>
      <c r="AJ184" s="28" t="e">
        <f t="shared" ref="AJ184:AJ186" si="330">IF(AF184&lt;=1.5,1.5,(IF(AF184&lt;=2,2,(IF(AF184&lt;=2.5,2.5,(IF(AF184&lt;=3,3,(IF(AF184&lt;=3.5,3.5,(IF(AF184&lt;=4,4,(IF(AF184&lt;=4.5,4.5,(IF(AF184&lt;=5,5,"Too f*cking big!")))))))))))))))</f>
        <v>#NUM!</v>
      </c>
      <c r="AK184" s="19"/>
      <c r="AM184" s="19"/>
      <c r="AN184" s="19" t="e">
        <f t="shared" ref="AN184:AN186" si="331">IF(ABS(U184)&gt;($U$3*AJ184),"Yes","No")</f>
        <v>#NUM!</v>
      </c>
      <c r="AR184" s="19" t="e">
        <f t="shared" si="283"/>
        <v>#NUM!</v>
      </c>
      <c r="AU184" s="40" t="e">
        <f t="shared" ref="AU184:AU186" si="332">IF(AR184="Not Applicable",S184/(AJ184^2),(S184/(AJ184^2))+AR184)</f>
        <v>#NUM!</v>
      </c>
      <c r="BG184" s="26" t="e">
        <f>IF(AJ184&gt;4,"Re-check foundation size…",IF(AU184&lt;$U$2,"Pass!","Fail!"))</f>
        <v>#NUM!</v>
      </c>
      <c r="BH184" s="49"/>
      <c r="BI184" s="51"/>
      <c r="BJ184" s="51"/>
      <c r="BK184" s="51"/>
      <c r="BL184" s="51"/>
      <c r="BM184" s="51"/>
    </row>
    <row r="185" spans="1:65" ht="15.75" x14ac:dyDescent="0.25">
      <c r="A185" s="60"/>
      <c r="E185" s="40"/>
      <c r="F185" s="40"/>
      <c r="G185" s="40"/>
      <c r="H185" s="40"/>
      <c r="I185" s="40"/>
      <c r="P185" s="40">
        <f t="shared" si="235"/>
        <v>0</v>
      </c>
      <c r="Q185" s="40">
        <f t="shared" si="235"/>
        <v>0</v>
      </c>
      <c r="S185" s="6">
        <f>IF(U185=P183,D183,(IF(U185=P184,D184,(IF(U185=P185,D185,(IF(U185=P186,D186,(IF(U185=P187,D187,(IF(U185=P188,D188)))))))))))</f>
        <v>0</v>
      </c>
      <c r="U185" s="40">
        <f t="shared" ref="U185" si="333">LARGE((P183:P188),1)</f>
        <v>0</v>
      </c>
      <c r="Y185" s="36">
        <f t="shared" si="254"/>
        <v>0</v>
      </c>
      <c r="Z185" s="19"/>
      <c r="AA185" s="19"/>
      <c r="AB185" s="19">
        <f t="shared" si="328"/>
        <v>0</v>
      </c>
      <c r="AC185" s="19"/>
      <c r="AE185" s="19"/>
      <c r="AF185" s="20">
        <f t="shared" si="329"/>
        <v>0.05</v>
      </c>
      <c r="AG185" s="19"/>
      <c r="AI185" s="19"/>
      <c r="AJ185" s="28">
        <f t="shared" si="330"/>
        <v>1.5</v>
      </c>
      <c r="AK185" s="19"/>
      <c r="AM185" s="19"/>
      <c r="AN185" s="19" t="str">
        <f t="shared" si="331"/>
        <v>No</v>
      </c>
      <c r="AR185" s="19" t="str">
        <f t="shared" si="283"/>
        <v>Not Applicable</v>
      </c>
      <c r="AU185" s="40">
        <f t="shared" si="332"/>
        <v>0</v>
      </c>
      <c r="AY185" s="54">
        <f>B183</f>
        <v>0</v>
      </c>
      <c r="AZ185" s="35" t="s">
        <v>87</v>
      </c>
      <c r="BA185" s="56" t="str">
        <f t="shared" ref="BA185" si="334">IF(S185=0,"No data…",IF(ISNUMBER(AJ184)=FALSE,"Too big!",IF(ISNUMBER(AJ185)=FALSE,"Too big!",IF(ISNUMBER(AJ186)=FALSE,"Too big!",LARGE(AJ184:AJ186,1)))))</f>
        <v>No data…</v>
      </c>
      <c r="BB185" s="56" t="s">
        <v>85</v>
      </c>
      <c r="BC185" s="58" t="str">
        <f t="shared" ref="BC185" si="335">IF(U185=0,"No data…",IF(ISNUMBER(AJ184)=FALSE,"Too big!",IF(ISNUMBER(AJ185)=FALSE,"Too big!",IF(ISNUMBER(AJ186)=FALSE,"Too big!",LARGE(AJ184:AJ186,1)))))</f>
        <v>No data…</v>
      </c>
      <c r="BD185" s="35" t="s">
        <v>86</v>
      </c>
      <c r="BG185" s="26" t="str">
        <f>IF(AJ185&gt;4,"Re-check foundation size…",IF(AU185&lt;$U$2,"Pass!","Fail!"))</f>
        <v>Pass!</v>
      </c>
      <c r="BH185" s="49"/>
      <c r="BI185" s="51" t="str">
        <f t="shared" ref="BI185" si="336">IF(D183&lt;0,"Warning! Uplift.",(IF(D184&lt;0,"Warning! Uplift.",(IF(D185&lt;0,"Warning! Uplift.",(IF(D186&lt;0,"Warning! Uplift.",(IF(D187&lt;0,"Warning! Uplift.",(IF(D188&lt;0,"Warning! Uplift.","/")))))))))))</f>
        <v>/</v>
      </c>
      <c r="BJ185" s="51"/>
      <c r="BK185" s="51"/>
      <c r="BL185" s="51" t="e">
        <f t="shared" ref="BL185" si="337">IF(U184&gt;$BT$23,"Warning! High shear.",(IF(U185&gt;$BT$23,"Warning! High shear.",(IF(U186&gt;$BT$23,"Warning! High Shear.","/")))))</f>
        <v>#NUM!</v>
      </c>
      <c r="BM185" s="51"/>
    </row>
    <row r="186" spans="1:65" x14ac:dyDescent="0.25">
      <c r="A186" s="60"/>
      <c r="E186" s="40"/>
      <c r="F186" s="40"/>
      <c r="G186" s="40"/>
      <c r="H186" s="40"/>
      <c r="I186" s="40"/>
      <c r="P186" s="40">
        <f t="shared" si="235"/>
        <v>0</v>
      </c>
      <c r="Q186" s="40">
        <f t="shared" si="235"/>
        <v>0</v>
      </c>
      <c r="S186" s="6">
        <f>IF(U186=Q183,D183,(IF(U186=Q184,D184,(IF(U186=Q185,D185,(IF(U186=Q186,D186,(IF(U186=Q187,D187,(IF(U186=Q188,D188)))))))))))</f>
        <v>0</v>
      </c>
      <c r="U186" s="40">
        <f t="shared" ref="U186" si="338">LARGE((Q183:Q188),1)</f>
        <v>0</v>
      </c>
      <c r="Y186" s="36">
        <f t="shared" si="254"/>
        <v>0</v>
      </c>
      <c r="Z186" s="19"/>
      <c r="AA186" s="19"/>
      <c r="AB186" s="19">
        <f t="shared" si="328"/>
        <v>0</v>
      </c>
      <c r="AC186" s="19"/>
      <c r="AE186" s="19"/>
      <c r="AF186" s="20">
        <f t="shared" si="329"/>
        <v>0.05</v>
      </c>
      <c r="AG186" s="19"/>
      <c r="AI186" s="19"/>
      <c r="AJ186" s="28">
        <f t="shared" si="330"/>
        <v>1.5</v>
      </c>
      <c r="AK186" s="19"/>
      <c r="AM186" s="19"/>
      <c r="AN186" s="19" t="str">
        <f t="shared" si="331"/>
        <v>No</v>
      </c>
      <c r="AR186" s="19" t="str">
        <f t="shared" si="283"/>
        <v>Not Applicable</v>
      </c>
      <c r="AU186" s="40">
        <f t="shared" si="332"/>
        <v>0</v>
      </c>
      <c r="BG186" s="26" t="str">
        <f>IF(AJ186&gt;4,"Re-check foundation size…",IF(AU186&lt;$U$2,"Pass!","Fail!"))</f>
        <v>Pass!</v>
      </c>
      <c r="BH186" s="49"/>
      <c r="BI186" s="51"/>
      <c r="BJ186" s="51"/>
      <c r="BK186" s="51"/>
      <c r="BL186" s="51"/>
      <c r="BM186" s="51"/>
    </row>
    <row r="187" spans="1:65" x14ac:dyDescent="0.25">
      <c r="A187" s="60"/>
      <c r="E187" s="40"/>
      <c r="F187" s="40"/>
      <c r="G187" s="40"/>
      <c r="H187" s="40"/>
      <c r="I187" s="40"/>
      <c r="P187" s="40">
        <f t="shared" si="235"/>
        <v>0</v>
      </c>
      <c r="Q187" s="40">
        <f t="shared" si="235"/>
        <v>0</v>
      </c>
      <c r="S187" s="6"/>
      <c r="BH187" s="49"/>
      <c r="BI187" s="51"/>
      <c r="BJ187" s="51"/>
      <c r="BK187" s="51"/>
      <c r="BL187" s="51"/>
      <c r="BM187" s="51"/>
    </row>
    <row r="188" spans="1:65" x14ac:dyDescent="0.25">
      <c r="A188" s="61"/>
      <c r="E188" s="40"/>
      <c r="F188" s="40"/>
      <c r="G188" s="40"/>
      <c r="H188" s="40"/>
      <c r="I188" s="40"/>
      <c r="P188" s="40">
        <f t="shared" si="235"/>
        <v>0</v>
      </c>
      <c r="Q188" s="40">
        <f t="shared" si="235"/>
        <v>0</v>
      </c>
      <c r="S188" s="6"/>
      <c r="BH188" s="49"/>
      <c r="BI188" s="51"/>
      <c r="BJ188" s="51"/>
      <c r="BK188" s="51"/>
      <c r="BL188" s="51"/>
      <c r="BM188" s="51"/>
    </row>
    <row r="189" spans="1:65" x14ac:dyDescent="0.25">
      <c r="A189" s="59" t="s">
        <v>127</v>
      </c>
      <c r="E189" s="40"/>
      <c r="F189" s="40"/>
      <c r="G189" s="40"/>
      <c r="H189" s="40"/>
      <c r="I189" s="40"/>
      <c r="P189" s="40">
        <f t="shared" si="235"/>
        <v>0</v>
      </c>
      <c r="Q189" s="40">
        <f t="shared" si="235"/>
        <v>0</v>
      </c>
      <c r="S189" s="6"/>
      <c r="BH189" s="49"/>
      <c r="BI189" s="51"/>
      <c r="BJ189" s="51"/>
      <c r="BK189" s="51"/>
      <c r="BL189" s="51"/>
      <c r="BM189" s="51"/>
    </row>
    <row r="190" spans="1:65" x14ac:dyDescent="0.25">
      <c r="A190" s="60"/>
      <c r="E190" s="40"/>
      <c r="F190" s="40"/>
      <c r="G190" s="40"/>
      <c r="H190" s="40"/>
      <c r="I190" s="40"/>
      <c r="P190" s="40">
        <f t="shared" si="235"/>
        <v>0</v>
      </c>
      <c r="Q190" s="40">
        <f t="shared" si="235"/>
        <v>0</v>
      </c>
      <c r="S190" s="6" t="e">
        <f>LARGE(D189:D194,1)</f>
        <v>#NUM!</v>
      </c>
      <c r="U190" s="40" t="e">
        <f>IF(S190=D189,(LARGE(P189:Q189,1)),(IF(S190=D190,(LARGE(P190:Q190,1)),(IF(S190=D191,(LARGE(P191:Q191,1)),(IF(S190=D192,(LARGE(P192:Q192,1)),(IF(S190=D193,(LARGE(P193:Q193,1)),(IF(S190=D194,(LARGE(P194:Q194,1)))))))))))))</f>
        <v>#NUM!</v>
      </c>
      <c r="Y190" s="36" t="e">
        <f t="shared" ref="Y190" si="339">SQRT((S190/$U$2)^2)</f>
        <v>#NUM!</v>
      </c>
      <c r="Z190" s="19"/>
      <c r="AA190" s="19"/>
      <c r="AB190" s="19" t="e">
        <f t="shared" ref="AB190:AB192" si="340">SQRT(Y190)</f>
        <v>#NUM!</v>
      </c>
      <c r="AC190" s="19"/>
      <c r="AE190" s="19"/>
      <c r="AF190" s="20" t="e">
        <f t="shared" ref="AF190:AF192" si="341">AB190+0.05</f>
        <v>#NUM!</v>
      </c>
      <c r="AG190" s="19"/>
      <c r="AI190" s="19"/>
      <c r="AJ190" s="28" t="e">
        <f t="shared" ref="AJ190:AJ192" si="342">IF(AF190&lt;=1.5,1.5,(IF(AF190&lt;=2,2,(IF(AF190&lt;=2.5,2.5,(IF(AF190&lt;=3,3,(IF(AF190&lt;=3.5,3.5,(IF(AF190&lt;=4,4,(IF(AF190&lt;=4.5,4.5,(IF(AF190&lt;=5,5,"Too f*cking big!")))))))))))))))</f>
        <v>#NUM!</v>
      </c>
      <c r="AK190" s="19"/>
      <c r="AM190" s="19"/>
      <c r="AN190" s="19" t="e">
        <f t="shared" ref="AN190:AN192" si="343">IF(ABS(U190)&gt;($U$3*AJ190),"Yes","No")</f>
        <v>#NUM!</v>
      </c>
      <c r="AR190" s="19" t="e">
        <f t="shared" si="283"/>
        <v>#NUM!</v>
      </c>
      <c r="AU190" s="40" t="e">
        <f t="shared" ref="AU190:AU192" si="344">IF(AR190="Not Applicable",S190/(AJ190^2),(S190/(AJ190^2))+AR190)</f>
        <v>#NUM!</v>
      </c>
      <c r="BG190" s="26" t="e">
        <f>IF(AJ190&gt;4,"Re-check foundation size…",IF(AU190&lt;$U$2,"Pass!","Fail!"))</f>
        <v>#NUM!</v>
      </c>
      <c r="BH190" s="49"/>
      <c r="BI190" s="51"/>
      <c r="BJ190" s="51"/>
      <c r="BK190" s="51"/>
      <c r="BL190" s="51"/>
      <c r="BM190" s="51"/>
    </row>
    <row r="191" spans="1:65" ht="15.75" x14ac:dyDescent="0.25">
      <c r="A191" s="60"/>
      <c r="E191" s="40"/>
      <c r="F191" s="40"/>
      <c r="G191" s="40"/>
      <c r="H191" s="40"/>
      <c r="I191" s="40"/>
      <c r="P191" s="40">
        <f t="shared" si="235"/>
        <v>0</v>
      </c>
      <c r="Q191" s="40">
        <f t="shared" si="235"/>
        <v>0</v>
      </c>
      <c r="S191" s="6">
        <f>IF(U191=P189,D189,(IF(U191=P190,D190,(IF(U191=P191,D191,(IF(U191=P192,D192,(IF(U191=P193,D193,(IF(U191=P194,D194)))))))))))</f>
        <v>0</v>
      </c>
      <c r="U191" s="40">
        <f t="shared" ref="U191" si="345">LARGE((P189:P194),1)</f>
        <v>0</v>
      </c>
      <c r="Y191" s="36">
        <f t="shared" si="254"/>
        <v>0</v>
      </c>
      <c r="Z191" s="19"/>
      <c r="AA191" s="19"/>
      <c r="AB191" s="19">
        <f t="shared" si="340"/>
        <v>0</v>
      </c>
      <c r="AC191" s="19"/>
      <c r="AE191" s="19"/>
      <c r="AF191" s="20">
        <f t="shared" si="341"/>
        <v>0.05</v>
      </c>
      <c r="AG191" s="19"/>
      <c r="AI191" s="19"/>
      <c r="AJ191" s="28">
        <f t="shared" si="342"/>
        <v>1.5</v>
      </c>
      <c r="AK191" s="19"/>
      <c r="AM191" s="19"/>
      <c r="AN191" s="19" t="str">
        <f t="shared" si="343"/>
        <v>No</v>
      </c>
      <c r="AR191" s="19" t="str">
        <f t="shared" si="283"/>
        <v>Not Applicable</v>
      </c>
      <c r="AU191" s="40">
        <f t="shared" si="344"/>
        <v>0</v>
      </c>
      <c r="AY191" s="54">
        <f>B189</f>
        <v>0</v>
      </c>
      <c r="AZ191" s="35" t="s">
        <v>87</v>
      </c>
      <c r="BA191" s="56" t="str">
        <f t="shared" ref="BA191" si="346">IF(S191=0,"No data…",IF(ISNUMBER(AJ190)=FALSE,"Too big!",IF(ISNUMBER(AJ191)=FALSE,"Too big!",IF(ISNUMBER(AJ192)=FALSE,"Too big!",LARGE(AJ190:AJ192,1)))))</f>
        <v>No data…</v>
      </c>
      <c r="BB191" s="56" t="s">
        <v>85</v>
      </c>
      <c r="BC191" s="58" t="str">
        <f t="shared" ref="BC191" si="347">IF(U191=0,"No data…",IF(ISNUMBER(AJ190)=FALSE,"Too big!",IF(ISNUMBER(AJ191)=FALSE,"Too big!",IF(ISNUMBER(AJ192)=FALSE,"Too big!",LARGE(AJ190:AJ192,1)))))</f>
        <v>No data…</v>
      </c>
      <c r="BD191" s="35" t="s">
        <v>86</v>
      </c>
      <c r="BG191" s="26" t="str">
        <f>IF(AJ191&gt;4,"Re-check foundation size…",IF(AU191&lt;$U$2,"Pass!","Fail!"))</f>
        <v>Pass!</v>
      </c>
      <c r="BH191" s="49"/>
      <c r="BI191" s="51" t="str">
        <f t="shared" ref="BI191" si="348">IF(D189&lt;0,"Warning! Uplift.",(IF(D190&lt;0,"Warning! Uplift.",(IF(D191&lt;0,"Warning! Uplift.",(IF(D192&lt;0,"Warning! Uplift.",(IF(D193&lt;0,"Warning! Uplift.",(IF(D194&lt;0,"Warning! Uplift.","/")))))))))))</f>
        <v>/</v>
      </c>
      <c r="BJ191" s="51"/>
      <c r="BK191" s="51"/>
      <c r="BL191" s="51" t="e">
        <f t="shared" ref="BL191" si="349">IF(U190&gt;$BT$23,"Warning! High shear.",(IF(U191&gt;$BT$23,"Warning! High shear.",(IF(U192&gt;$BT$23,"Warning! High Shear.","/")))))</f>
        <v>#NUM!</v>
      </c>
      <c r="BM191" s="51"/>
    </row>
    <row r="192" spans="1:65" x14ac:dyDescent="0.25">
      <c r="A192" s="60"/>
      <c r="E192" s="40"/>
      <c r="F192" s="40"/>
      <c r="G192" s="40"/>
      <c r="H192" s="40"/>
      <c r="I192" s="40"/>
      <c r="P192" s="40">
        <f t="shared" si="235"/>
        <v>0</v>
      </c>
      <c r="Q192" s="40">
        <f t="shared" si="235"/>
        <v>0</v>
      </c>
      <c r="S192" s="6">
        <f>IF(U192=Q189,D189,(IF(U192=Q190,D190,(IF(U192=Q191,D191,(IF(U192=Q192,D192,(IF(U192=Q193,D193,(IF(U192=Q194,D194)))))))))))</f>
        <v>0</v>
      </c>
      <c r="U192" s="40">
        <f t="shared" ref="U192" si="350">LARGE((Q189:Q194),1)</f>
        <v>0</v>
      </c>
      <c r="Y192" s="36">
        <f t="shared" si="254"/>
        <v>0</v>
      </c>
      <c r="Z192" s="19"/>
      <c r="AA192" s="19"/>
      <c r="AB192" s="19">
        <f t="shared" si="340"/>
        <v>0</v>
      </c>
      <c r="AC192" s="19"/>
      <c r="AE192" s="19"/>
      <c r="AF192" s="20">
        <f t="shared" si="341"/>
        <v>0.05</v>
      </c>
      <c r="AG192" s="19"/>
      <c r="AI192" s="19"/>
      <c r="AJ192" s="28">
        <f t="shared" si="342"/>
        <v>1.5</v>
      </c>
      <c r="AK192" s="19"/>
      <c r="AM192" s="19"/>
      <c r="AN192" s="19" t="str">
        <f t="shared" si="343"/>
        <v>No</v>
      </c>
      <c r="AR192" s="19" t="str">
        <f t="shared" si="283"/>
        <v>Not Applicable</v>
      </c>
      <c r="AU192" s="40">
        <f t="shared" si="344"/>
        <v>0</v>
      </c>
      <c r="BG192" s="26" t="str">
        <f>IF(AJ192&gt;4,"Re-check foundation size…",IF(AU192&lt;$U$2,"Pass!","Fail!"))</f>
        <v>Pass!</v>
      </c>
      <c r="BH192" s="49"/>
      <c r="BI192" s="51"/>
      <c r="BJ192" s="51"/>
      <c r="BK192" s="51"/>
      <c r="BL192" s="51"/>
      <c r="BM192" s="51"/>
    </row>
    <row r="193" spans="1:65" x14ac:dyDescent="0.25">
      <c r="A193" s="60"/>
      <c r="E193" s="40"/>
      <c r="F193" s="40"/>
      <c r="G193" s="40"/>
      <c r="H193" s="40"/>
      <c r="I193" s="40"/>
      <c r="P193" s="40">
        <f t="shared" si="235"/>
        <v>0</v>
      </c>
      <c r="Q193" s="40">
        <f t="shared" si="235"/>
        <v>0</v>
      </c>
      <c r="S193" s="6"/>
      <c r="BH193" s="49"/>
      <c r="BI193" s="51"/>
      <c r="BJ193" s="51"/>
      <c r="BK193" s="51"/>
      <c r="BL193" s="51"/>
      <c r="BM193" s="51"/>
    </row>
    <row r="194" spans="1:65" x14ac:dyDescent="0.25">
      <c r="A194" s="61"/>
      <c r="E194" s="40"/>
      <c r="F194" s="40"/>
      <c r="G194" s="40"/>
      <c r="H194" s="40"/>
      <c r="I194" s="40"/>
      <c r="P194" s="40">
        <f t="shared" si="235"/>
        <v>0</v>
      </c>
      <c r="Q194" s="40">
        <f t="shared" si="235"/>
        <v>0</v>
      </c>
      <c r="S194" s="6"/>
      <c r="BH194" s="49"/>
      <c r="BI194" s="51"/>
      <c r="BJ194" s="51"/>
      <c r="BK194" s="51"/>
      <c r="BL194" s="51"/>
      <c r="BM194" s="51"/>
    </row>
    <row r="195" spans="1:65" x14ac:dyDescent="0.25">
      <c r="A195" s="59" t="s">
        <v>128</v>
      </c>
      <c r="E195" s="40"/>
      <c r="F195" s="40"/>
      <c r="G195" s="40"/>
      <c r="H195" s="40"/>
      <c r="I195" s="40"/>
      <c r="P195" s="40">
        <f t="shared" si="235"/>
        <v>0</v>
      </c>
      <c r="Q195" s="40">
        <f t="shared" si="235"/>
        <v>0</v>
      </c>
      <c r="S195" s="6"/>
      <c r="BH195" s="49"/>
      <c r="BI195" s="51"/>
      <c r="BJ195" s="51"/>
      <c r="BK195" s="51"/>
      <c r="BL195" s="51"/>
      <c r="BM195" s="51"/>
    </row>
    <row r="196" spans="1:65" x14ac:dyDescent="0.25">
      <c r="A196" s="60"/>
      <c r="E196" s="40"/>
      <c r="F196" s="40"/>
      <c r="G196" s="40"/>
      <c r="H196" s="40"/>
      <c r="I196" s="40"/>
      <c r="P196" s="40">
        <f t="shared" si="235"/>
        <v>0</v>
      </c>
      <c r="Q196" s="40">
        <f t="shared" si="235"/>
        <v>0</v>
      </c>
      <c r="S196" s="6" t="e">
        <f>LARGE(D195:D200,1)</f>
        <v>#NUM!</v>
      </c>
      <c r="U196" s="40" t="e">
        <f>IF(S196=D195,(LARGE(P195:Q195,1)),(IF(S196=D196,(LARGE(P196:Q196,1)),(IF(S196=D197,(LARGE(P197:Q197,1)),(IF(S196=D198,(LARGE(P198:Q198,1)),(IF(S196=D199,(LARGE(P199:Q199,1)),(IF(S196=D200,(LARGE(P200:Q200,1)))))))))))))</f>
        <v>#NUM!</v>
      </c>
      <c r="Y196" s="36" t="e">
        <f t="shared" ref="Y196" si="351">SQRT((S196/$U$2)^2)</f>
        <v>#NUM!</v>
      </c>
      <c r="Z196" s="19"/>
      <c r="AA196" s="19"/>
      <c r="AB196" s="19" t="e">
        <f t="shared" ref="AB196:AB198" si="352">SQRT(Y196)</f>
        <v>#NUM!</v>
      </c>
      <c r="AC196" s="19"/>
      <c r="AE196" s="19"/>
      <c r="AF196" s="20" t="e">
        <f t="shared" ref="AF196:AF198" si="353">AB196+0.05</f>
        <v>#NUM!</v>
      </c>
      <c r="AG196" s="19"/>
      <c r="AI196" s="19"/>
      <c r="AJ196" s="28" t="e">
        <f t="shared" ref="AJ196:AJ198" si="354">IF(AF196&lt;=1.5,1.5,(IF(AF196&lt;=2,2,(IF(AF196&lt;=2.5,2.5,(IF(AF196&lt;=3,3,(IF(AF196&lt;=3.5,3.5,(IF(AF196&lt;=4,4,(IF(AF196&lt;=4.5,4.5,(IF(AF196&lt;=5,5,"Too f*cking big!")))))))))))))))</f>
        <v>#NUM!</v>
      </c>
      <c r="AK196" s="19"/>
      <c r="AM196" s="19"/>
      <c r="AN196" s="19" t="e">
        <f t="shared" ref="AN196:AN198" si="355">IF(ABS(U196)&gt;($U$3*AJ196),"Yes","No")</f>
        <v>#NUM!</v>
      </c>
      <c r="AR196" s="19" t="e">
        <f t="shared" si="283"/>
        <v>#NUM!</v>
      </c>
      <c r="AU196" s="40" t="e">
        <f t="shared" ref="AU196:AU198" si="356">IF(AR196="Not Applicable",S196/(AJ196^2),(S196/(AJ196^2))+AR196)</f>
        <v>#NUM!</v>
      </c>
      <c r="BG196" s="26" t="e">
        <f>IF(AJ196&gt;4,"Re-check foundation size…",IF(AU196&lt;$U$2,"Pass!","Fail!"))</f>
        <v>#NUM!</v>
      </c>
      <c r="BH196" s="49"/>
      <c r="BI196" s="51"/>
      <c r="BJ196" s="51"/>
      <c r="BK196" s="51"/>
      <c r="BL196" s="51"/>
      <c r="BM196" s="51"/>
    </row>
    <row r="197" spans="1:65" ht="15.75" x14ac:dyDescent="0.25">
      <c r="A197" s="60"/>
      <c r="E197" s="40"/>
      <c r="F197" s="40"/>
      <c r="G197" s="40"/>
      <c r="H197" s="40"/>
      <c r="I197" s="40"/>
      <c r="P197" s="40">
        <f t="shared" si="235"/>
        <v>0</v>
      </c>
      <c r="Q197" s="40">
        <f t="shared" si="235"/>
        <v>0</v>
      </c>
      <c r="S197" s="6">
        <f>IF(U197=P195,D195,(IF(U197=P196,D196,(IF(U197=P197,D197,(IF(U197=P198,D198,(IF(U197=P199,D199,(IF(U197=P200,D200)))))))))))</f>
        <v>0</v>
      </c>
      <c r="U197" s="40">
        <f t="shared" ref="U197" si="357">LARGE((P195:P200),1)</f>
        <v>0</v>
      </c>
      <c r="Y197" s="36">
        <f t="shared" si="254"/>
        <v>0</v>
      </c>
      <c r="Z197" s="19"/>
      <c r="AA197" s="19"/>
      <c r="AB197" s="19">
        <f t="shared" si="352"/>
        <v>0</v>
      </c>
      <c r="AC197" s="19"/>
      <c r="AE197" s="19"/>
      <c r="AF197" s="20">
        <f t="shared" si="353"/>
        <v>0.05</v>
      </c>
      <c r="AG197" s="19"/>
      <c r="AI197" s="19"/>
      <c r="AJ197" s="28">
        <f t="shared" si="354"/>
        <v>1.5</v>
      </c>
      <c r="AK197" s="19"/>
      <c r="AM197" s="19"/>
      <c r="AN197" s="19" t="str">
        <f t="shared" si="355"/>
        <v>No</v>
      </c>
      <c r="AR197" s="19" t="str">
        <f t="shared" si="283"/>
        <v>Not Applicable</v>
      </c>
      <c r="AU197" s="40">
        <f t="shared" si="356"/>
        <v>0</v>
      </c>
      <c r="AY197" s="54">
        <f>B195</f>
        <v>0</v>
      </c>
      <c r="AZ197" s="35" t="s">
        <v>87</v>
      </c>
      <c r="BA197" s="56" t="str">
        <f t="shared" ref="BA197" si="358">IF(S197=0,"No data…",IF(ISNUMBER(AJ196)=FALSE,"Too big!",IF(ISNUMBER(AJ197)=FALSE,"Too big!",IF(ISNUMBER(AJ198)=FALSE,"Too big!",LARGE(AJ196:AJ198,1)))))</f>
        <v>No data…</v>
      </c>
      <c r="BB197" s="56" t="s">
        <v>85</v>
      </c>
      <c r="BC197" s="58" t="str">
        <f t="shared" ref="BC197" si="359">IF(U197=0,"No data…",IF(ISNUMBER(AJ196)=FALSE,"Too big!",IF(ISNUMBER(AJ197)=FALSE,"Too big!",IF(ISNUMBER(AJ198)=FALSE,"Too big!",LARGE(AJ196:AJ198,1)))))</f>
        <v>No data…</v>
      </c>
      <c r="BD197" s="35" t="s">
        <v>86</v>
      </c>
      <c r="BG197" s="26" t="str">
        <f>IF(AJ197&gt;4,"Re-check foundation size…",IF(AU197&lt;$U$2,"Pass!","Fail!"))</f>
        <v>Pass!</v>
      </c>
      <c r="BH197" s="49"/>
      <c r="BI197" s="51" t="str">
        <f t="shared" ref="BI197" si="360">IF(D195&lt;0,"Warning! Uplift.",(IF(D196&lt;0,"Warning! Uplift.",(IF(D197&lt;0,"Warning! Uplift.",(IF(D198&lt;0,"Warning! Uplift.",(IF(D199&lt;0,"Warning! Uplift.",(IF(D200&lt;0,"Warning! Uplift.","/")))))))))))</f>
        <v>/</v>
      </c>
      <c r="BJ197" s="51"/>
      <c r="BK197" s="51"/>
      <c r="BL197" s="51" t="e">
        <f t="shared" ref="BL197" si="361">IF(U196&gt;$BT$23,"Warning! High shear.",(IF(U197&gt;$BT$23,"Warning! High shear.",(IF(U198&gt;$BT$23,"Warning! High Shear.","/")))))</f>
        <v>#NUM!</v>
      </c>
      <c r="BM197" s="51"/>
    </row>
    <row r="198" spans="1:65" x14ac:dyDescent="0.25">
      <c r="A198" s="60"/>
      <c r="E198" s="40"/>
      <c r="F198" s="40"/>
      <c r="G198" s="40"/>
      <c r="H198" s="40"/>
      <c r="I198" s="40"/>
      <c r="P198" s="40">
        <f t="shared" si="235"/>
        <v>0</v>
      </c>
      <c r="Q198" s="40">
        <f t="shared" si="235"/>
        <v>0</v>
      </c>
      <c r="S198" s="6">
        <f>IF(U198=Q195,D195,(IF(U198=Q196,D196,(IF(U198=Q197,D197,(IF(U198=Q198,D198,(IF(U198=Q199,D199,(IF(U198=Q200,D200)))))))))))</f>
        <v>0</v>
      </c>
      <c r="U198" s="40">
        <f t="shared" ref="U198" si="362">LARGE((Q195:Q200),1)</f>
        <v>0</v>
      </c>
      <c r="Y198" s="36">
        <f t="shared" si="254"/>
        <v>0</v>
      </c>
      <c r="Z198" s="19"/>
      <c r="AA198" s="19"/>
      <c r="AB198" s="19">
        <f t="shared" si="352"/>
        <v>0</v>
      </c>
      <c r="AC198" s="19"/>
      <c r="AE198" s="19"/>
      <c r="AF198" s="20">
        <f t="shared" si="353"/>
        <v>0.05</v>
      </c>
      <c r="AG198" s="19"/>
      <c r="AI198" s="19"/>
      <c r="AJ198" s="28">
        <f t="shared" si="354"/>
        <v>1.5</v>
      </c>
      <c r="AK198" s="19"/>
      <c r="AM198" s="19"/>
      <c r="AN198" s="19" t="str">
        <f t="shared" si="355"/>
        <v>No</v>
      </c>
      <c r="AR198" s="19" t="str">
        <f t="shared" si="283"/>
        <v>Not Applicable</v>
      </c>
      <c r="AU198" s="40">
        <f t="shared" si="356"/>
        <v>0</v>
      </c>
      <c r="BG198" s="26" t="str">
        <f>IF(AJ198&gt;4,"Re-check foundation size…",IF(AU198&lt;$U$2,"Pass!","Fail!"))</f>
        <v>Pass!</v>
      </c>
      <c r="BH198" s="49"/>
      <c r="BI198" s="51"/>
      <c r="BJ198" s="51"/>
      <c r="BK198" s="51"/>
      <c r="BL198" s="51"/>
      <c r="BM198" s="51"/>
    </row>
    <row r="199" spans="1:65" x14ac:dyDescent="0.25">
      <c r="A199" s="60"/>
      <c r="E199" s="40"/>
      <c r="F199" s="40"/>
      <c r="G199" s="40"/>
      <c r="H199" s="40"/>
      <c r="I199" s="40"/>
      <c r="P199" s="40">
        <f t="shared" si="235"/>
        <v>0</v>
      </c>
      <c r="Q199" s="40">
        <f t="shared" si="235"/>
        <v>0</v>
      </c>
      <c r="S199" s="6"/>
      <c r="BH199" s="49"/>
      <c r="BI199" s="51"/>
      <c r="BJ199" s="51"/>
      <c r="BK199" s="51"/>
      <c r="BL199" s="51"/>
      <c r="BM199" s="51"/>
    </row>
    <row r="200" spans="1:65" x14ac:dyDescent="0.25">
      <c r="A200" s="61"/>
      <c r="E200" s="40"/>
      <c r="F200" s="40"/>
      <c r="G200" s="40"/>
      <c r="H200" s="40"/>
      <c r="I200" s="40"/>
      <c r="P200" s="40">
        <f t="shared" si="235"/>
        <v>0</v>
      </c>
      <c r="Q200" s="40">
        <f t="shared" si="235"/>
        <v>0</v>
      </c>
      <c r="S200" s="6"/>
      <c r="BH200" s="49"/>
      <c r="BI200" s="51"/>
      <c r="BJ200" s="51"/>
      <c r="BK200" s="51"/>
      <c r="BL200" s="51"/>
      <c r="BM200" s="51"/>
    </row>
    <row r="201" spans="1:65" x14ac:dyDescent="0.25">
      <c r="A201" s="59" t="s">
        <v>129</v>
      </c>
      <c r="E201" s="40"/>
      <c r="F201" s="40"/>
      <c r="G201" s="40"/>
      <c r="H201" s="40"/>
      <c r="I201" s="40"/>
      <c r="P201" s="40">
        <f t="shared" ref="P201:Q264" si="363">ABS(E201)</f>
        <v>0</v>
      </c>
      <c r="Q201" s="40">
        <f t="shared" si="363"/>
        <v>0</v>
      </c>
      <c r="BH201" s="49"/>
      <c r="BI201" s="51"/>
      <c r="BJ201" s="51"/>
      <c r="BK201" s="51"/>
      <c r="BL201" s="51"/>
      <c r="BM201" s="51"/>
    </row>
    <row r="202" spans="1:65" x14ac:dyDescent="0.25">
      <c r="A202" s="60"/>
      <c r="E202" s="40"/>
      <c r="F202" s="40"/>
      <c r="G202" s="40"/>
      <c r="H202" s="40"/>
      <c r="I202" s="40"/>
      <c r="P202" s="40">
        <f t="shared" si="363"/>
        <v>0</v>
      </c>
      <c r="Q202" s="40">
        <f t="shared" si="363"/>
        <v>0</v>
      </c>
      <c r="S202" s="6" t="e">
        <f>LARGE(D201:D206,1)</f>
        <v>#NUM!</v>
      </c>
      <c r="U202" s="40" t="e">
        <f>IF(S202=D201,(LARGE(P201:Q201,1)),(IF(S202=D202,(LARGE(P202:Q202,1)),(IF(S202=D203,(LARGE(P203:Q203,1)),(IF(S202=D204,(LARGE(P204:Q204,1)),(IF(S202=D205,(LARGE(P205:Q205,1)),(IF(S202=D206,(LARGE(P206:Q206,1)))))))))))))</f>
        <v>#NUM!</v>
      </c>
      <c r="Y202" s="36" t="e">
        <f t="shared" ref="Y202" si="364">SQRT((S202/$U$2)^2)</f>
        <v>#NUM!</v>
      </c>
      <c r="Z202" s="19"/>
      <c r="AA202" s="19"/>
      <c r="AB202" s="19" t="e">
        <f t="shared" ref="AB202:AB204" si="365">SQRT(Y202)</f>
        <v>#NUM!</v>
      </c>
      <c r="AC202" s="19"/>
      <c r="AE202" s="19"/>
      <c r="AF202" s="20" t="e">
        <f t="shared" ref="AF202:AF204" si="366">AB202+0.05</f>
        <v>#NUM!</v>
      </c>
      <c r="AG202" s="19"/>
      <c r="AI202" s="19"/>
      <c r="AJ202" s="28" t="e">
        <f t="shared" ref="AJ202:AJ204" si="367">IF(AF202&lt;=1.5,1.5,(IF(AF202&lt;=2,2,(IF(AF202&lt;=2.5,2.5,(IF(AF202&lt;=3,3,(IF(AF202&lt;=3.5,3.5,(IF(AF202&lt;=4,4,(IF(AF202&lt;=4.5,4.5,(IF(AF202&lt;=5,5,"Too f*cking big!")))))))))))))))</f>
        <v>#NUM!</v>
      </c>
      <c r="AK202" s="19"/>
      <c r="AM202" s="19"/>
      <c r="AN202" s="19" t="e">
        <f t="shared" ref="AN202:AN204" si="368">IF(ABS(U202)&gt;($U$3*AJ202),"Yes","No")</f>
        <v>#NUM!</v>
      </c>
      <c r="AR202" s="19" t="e">
        <f t="shared" si="283"/>
        <v>#NUM!</v>
      </c>
      <c r="AU202" s="40" t="e">
        <f t="shared" ref="AU202:AU204" si="369">IF(AR202="Not Applicable",S202/(AJ202^2),(S202/(AJ202^2))+AR202)</f>
        <v>#NUM!</v>
      </c>
      <c r="BG202" s="26" t="e">
        <f>IF(AJ202&gt;4,"Re-check foundation size…",IF(AU202&lt;$U$2,"Pass!","Fail!"))</f>
        <v>#NUM!</v>
      </c>
      <c r="BH202" s="49"/>
      <c r="BI202" s="51"/>
      <c r="BJ202" s="51"/>
      <c r="BK202" s="51"/>
      <c r="BL202" s="51"/>
      <c r="BM202" s="51"/>
    </row>
    <row r="203" spans="1:65" ht="15.75" x14ac:dyDescent="0.25">
      <c r="A203" s="60"/>
      <c r="E203" s="40"/>
      <c r="F203" s="40"/>
      <c r="G203" s="40"/>
      <c r="H203" s="40"/>
      <c r="I203" s="40"/>
      <c r="P203" s="40">
        <f t="shared" si="363"/>
        <v>0</v>
      </c>
      <c r="Q203" s="40">
        <f t="shared" si="363"/>
        <v>0</v>
      </c>
      <c r="S203" s="6">
        <f>IF(U203=P201,D201,(IF(U203=P202,D202,(IF(U203=P203,D203,(IF(U203=P204,D204,(IF(U203=P205,D205,(IF(U203=P206,D206)))))))))))</f>
        <v>0</v>
      </c>
      <c r="U203" s="40">
        <f t="shared" ref="U203" si="370">LARGE((P201:P206),1)</f>
        <v>0</v>
      </c>
      <c r="Y203" s="36">
        <f t="shared" si="254"/>
        <v>0</v>
      </c>
      <c r="Z203" s="19"/>
      <c r="AA203" s="19"/>
      <c r="AB203" s="19">
        <f t="shared" si="365"/>
        <v>0</v>
      </c>
      <c r="AC203" s="19"/>
      <c r="AE203" s="19"/>
      <c r="AF203" s="20">
        <f t="shared" si="366"/>
        <v>0.05</v>
      </c>
      <c r="AG203" s="19"/>
      <c r="AI203" s="19"/>
      <c r="AJ203" s="28">
        <f t="shared" si="367"/>
        <v>1.5</v>
      </c>
      <c r="AK203" s="19"/>
      <c r="AM203" s="19"/>
      <c r="AN203" s="19" t="str">
        <f t="shared" si="368"/>
        <v>No</v>
      </c>
      <c r="AR203" s="19" t="str">
        <f t="shared" si="283"/>
        <v>Not Applicable</v>
      </c>
      <c r="AU203" s="40">
        <f t="shared" si="369"/>
        <v>0</v>
      </c>
      <c r="AY203" s="54">
        <f>B201</f>
        <v>0</v>
      </c>
      <c r="AZ203" s="35" t="s">
        <v>87</v>
      </c>
      <c r="BA203" s="56" t="str">
        <f t="shared" ref="BA203" si="371">IF(S203=0,"No data…",IF(ISNUMBER(AJ202)=FALSE,"Too big!",IF(ISNUMBER(AJ203)=FALSE,"Too big!",IF(ISNUMBER(AJ204)=FALSE,"Too big!",LARGE(AJ202:AJ204,1)))))</f>
        <v>No data…</v>
      </c>
      <c r="BB203" s="56" t="s">
        <v>85</v>
      </c>
      <c r="BC203" s="58" t="str">
        <f t="shared" ref="BC203" si="372">IF(U203=0,"No data…",IF(ISNUMBER(AJ202)=FALSE,"Too big!",IF(ISNUMBER(AJ203)=FALSE,"Too big!",IF(ISNUMBER(AJ204)=FALSE,"Too big!",LARGE(AJ202:AJ204,1)))))</f>
        <v>No data…</v>
      </c>
      <c r="BD203" s="35" t="s">
        <v>86</v>
      </c>
      <c r="BG203" s="26" t="str">
        <f>IF(AJ203&gt;4,"Re-check foundation size…",IF(AU203&lt;$U$2,"Pass!","Fail!"))</f>
        <v>Pass!</v>
      </c>
      <c r="BH203" s="49"/>
      <c r="BI203" s="51" t="str">
        <f t="shared" ref="BI203" si="373">IF(D201&lt;0,"Warning! Uplift.",(IF(D202&lt;0,"Warning! Uplift.",(IF(D203&lt;0,"Warning! Uplift.",(IF(D204&lt;0,"Warning! Uplift.",(IF(D205&lt;0,"Warning! Uplift.",(IF(D206&lt;0,"Warning! Uplift.","/")))))))))))</f>
        <v>/</v>
      </c>
      <c r="BJ203" s="51"/>
      <c r="BK203" s="51"/>
      <c r="BL203" s="51" t="e">
        <f t="shared" ref="BL203" si="374">IF(U202&gt;$BT$23,"Warning! High shear.",(IF(U203&gt;$BT$23,"Warning! High shear.",(IF(U204&gt;$BT$23,"Warning! High Shear.","/")))))</f>
        <v>#NUM!</v>
      </c>
      <c r="BM203" s="51"/>
    </row>
    <row r="204" spans="1:65" x14ac:dyDescent="0.25">
      <c r="A204" s="60"/>
      <c r="E204" s="40"/>
      <c r="F204" s="40"/>
      <c r="G204" s="40"/>
      <c r="H204" s="40"/>
      <c r="I204" s="40"/>
      <c r="P204" s="40">
        <f t="shared" si="363"/>
        <v>0</v>
      </c>
      <c r="Q204" s="40">
        <f t="shared" si="363"/>
        <v>0</v>
      </c>
      <c r="S204" s="6">
        <f>IF(U204=Q201,D201,(IF(U204=Q202,D202,(IF(U204=Q203,D203,(IF(U204=Q204,D204,(IF(U204=Q205,D205,(IF(U204=Q206,D206)))))))))))</f>
        <v>0</v>
      </c>
      <c r="U204" s="40">
        <f t="shared" ref="U204" si="375">LARGE((Q201:Q206),1)</f>
        <v>0</v>
      </c>
      <c r="Y204" s="36">
        <f t="shared" si="254"/>
        <v>0</v>
      </c>
      <c r="Z204" s="19"/>
      <c r="AA204" s="19"/>
      <c r="AB204" s="19">
        <f t="shared" si="365"/>
        <v>0</v>
      </c>
      <c r="AC204" s="19"/>
      <c r="AE204" s="19"/>
      <c r="AF204" s="20">
        <f t="shared" si="366"/>
        <v>0.05</v>
      </c>
      <c r="AG204" s="19"/>
      <c r="AI204" s="19"/>
      <c r="AJ204" s="28">
        <f t="shared" si="367"/>
        <v>1.5</v>
      </c>
      <c r="AK204" s="19"/>
      <c r="AM204" s="19"/>
      <c r="AN204" s="19" t="str">
        <f t="shared" si="368"/>
        <v>No</v>
      </c>
      <c r="AR204" s="19" t="str">
        <f t="shared" si="283"/>
        <v>Not Applicable</v>
      </c>
      <c r="AU204" s="40">
        <f t="shared" si="369"/>
        <v>0</v>
      </c>
      <c r="BG204" s="26" t="str">
        <f>IF(AJ204&gt;4,"Re-check foundation size…",IF(AU204&lt;$U$2,"Pass!","Fail!"))</f>
        <v>Pass!</v>
      </c>
      <c r="BH204" s="49"/>
      <c r="BI204" s="51"/>
      <c r="BJ204" s="51"/>
      <c r="BK204" s="51"/>
      <c r="BL204" s="51"/>
      <c r="BM204" s="51"/>
    </row>
    <row r="205" spans="1:65" x14ac:dyDescent="0.25">
      <c r="A205" s="60"/>
      <c r="E205" s="40"/>
      <c r="F205" s="40"/>
      <c r="G205" s="40"/>
      <c r="H205" s="40"/>
      <c r="I205" s="40"/>
      <c r="P205" s="40">
        <f t="shared" si="363"/>
        <v>0</v>
      </c>
      <c r="Q205" s="40">
        <f t="shared" si="363"/>
        <v>0</v>
      </c>
      <c r="S205" s="6"/>
      <c r="BH205" s="49"/>
      <c r="BI205" s="51"/>
      <c r="BJ205" s="51"/>
      <c r="BK205" s="51"/>
      <c r="BL205" s="51"/>
      <c r="BM205" s="51"/>
    </row>
    <row r="206" spans="1:65" x14ac:dyDescent="0.25">
      <c r="A206" s="61"/>
      <c r="E206" s="40"/>
      <c r="F206" s="40"/>
      <c r="G206" s="40"/>
      <c r="H206" s="40"/>
      <c r="I206" s="40"/>
      <c r="P206" s="40">
        <f t="shared" si="363"/>
        <v>0</v>
      </c>
      <c r="Q206" s="40">
        <f t="shared" si="363"/>
        <v>0</v>
      </c>
      <c r="S206" s="6"/>
      <c r="BH206" s="49"/>
      <c r="BI206" s="51"/>
      <c r="BJ206" s="51"/>
      <c r="BK206" s="51"/>
      <c r="BL206" s="51"/>
      <c r="BM206" s="51"/>
    </row>
    <row r="207" spans="1:65" x14ac:dyDescent="0.25">
      <c r="A207" s="59" t="s">
        <v>130</v>
      </c>
      <c r="E207" s="40"/>
      <c r="F207" s="40"/>
      <c r="G207" s="40"/>
      <c r="H207" s="40"/>
      <c r="I207" s="40"/>
      <c r="P207" s="40">
        <f t="shared" si="363"/>
        <v>0</v>
      </c>
      <c r="Q207" s="40">
        <f t="shared" si="363"/>
        <v>0</v>
      </c>
      <c r="S207" s="6"/>
      <c r="BH207" s="49"/>
      <c r="BI207" s="51"/>
      <c r="BJ207" s="51"/>
      <c r="BK207" s="51"/>
      <c r="BL207" s="51"/>
      <c r="BM207" s="51"/>
    </row>
    <row r="208" spans="1:65" x14ac:dyDescent="0.25">
      <c r="A208" s="60"/>
      <c r="E208" s="40"/>
      <c r="F208" s="40"/>
      <c r="G208" s="40"/>
      <c r="H208" s="40"/>
      <c r="I208" s="40"/>
      <c r="P208" s="40">
        <f t="shared" si="363"/>
        <v>0</v>
      </c>
      <c r="Q208" s="40">
        <f t="shared" si="363"/>
        <v>0</v>
      </c>
      <c r="S208" s="6" t="e">
        <f>LARGE(D207:D212,1)</f>
        <v>#NUM!</v>
      </c>
      <c r="U208" s="40" t="e">
        <f>IF(S208=D207,(LARGE(P207:Q207,1)),(IF(S208=D208,(LARGE(P208:Q208,1)),(IF(S208=D209,(LARGE(P209:Q209,1)),(IF(S208=D210,(LARGE(P210:Q210,1)),(IF(S208=D211,(LARGE(P211:Q211,1)),(IF(S208=D212,(LARGE(P212:Q212,1)))))))))))))</f>
        <v>#NUM!</v>
      </c>
      <c r="Y208" s="36" t="e">
        <f t="shared" ref="Y208" si="376">SQRT((S208/$U$2)^2)</f>
        <v>#NUM!</v>
      </c>
      <c r="Z208" s="19"/>
      <c r="AA208" s="19"/>
      <c r="AB208" s="19" t="e">
        <f t="shared" ref="AB208:AB210" si="377">SQRT(Y208)</f>
        <v>#NUM!</v>
      </c>
      <c r="AC208" s="19"/>
      <c r="AE208" s="19"/>
      <c r="AF208" s="20" t="e">
        <f t="shared" ref="AF208:AF210" si="378">AB208+0.05</f>
        <v>#NUM!</v>
      </c>
      <c r="AG208" s="19"/>
      <c r="AI208" s="19"/>
      <c r="AJ208" s="28" t="e">
        <f t="shared" ref="AJ208:AJ210" si="379">IF(AF208&lt;=1.5,1.5,(IF(AF208&lt;=2,2,(IF(AF208&lt;=2.5,2.5,(IF(AF208&lt;=3,3,(IF(AF208&lt;=3.5,3.5,(IF(AF208&lt;=4,4,(IF(AF208&lt;=4.5,4.5,(IF(AF208&lt;=5,5,"Too f*cking big!")))))))))))))))</f>
        <v>#NUM!</v>
      </c>
      <c r="AK208" s="19"/>
      <c r="AM208" s="19"/>
      <c r="AN208" s="19" t="e">
        <f t="shared" ref="AN208:AN210" si="380">IF(ABS(U208)&gt;($U$3*AJ208),"Yes","No")</f>
        <v>#NUM!</v>
      </c>
      <c r="AR208" s="19" t="e">
        <f t="shared" si="283"/>
        <v>#NUM!</v>
      </c>
      <c r="AU208" s="40" t="e">
        <f t="shared" ref="AU208:AU210" si="381">IF(AR208="Not Applicable",S208/(AJ208^2),(S208/(AJ208^2))+AR208)</f>
        <v>#NUM!</v>
      </c>
      <c r="BG208" s="26" t="e">
        <f>IF(AJ208&gt;4,"Re-check foundation size…",IF(AU208&lt;$U$2,"Pass!","Fail!"))</f>
        <v>#NUM!</v>
      </c>
      <c r="BH208" s="49"/>
      <c r="BI208" s="51"/>
      <c r="BJ208" s="51"/>
      <c r="BK208" s="51"/>
      <c r="BL208" s="51"/>
      <c r="BM208" s="51"/>
    </row>
    <row r="209" spans="1:65" ht="15.75" x14ac:dyDescent="0.25">
      <c r="A209" s="60"/>
      <c r="E209" s="40"/>
      <c r="F209" s="40"/>
      <c r="G209" s="40"/>
      <c r="H209" s="40"/>
      <c r="I209" s="40"/>
      <c r="P209" s="40">
        <f t="shared" si="363"/>
        <v>0</v>
      </c>
      <c r="Q209" s="40">
        <f t="shared" si="363"/>
        <v>0</v>
      </c>
      <c r="S209" s="6">
        <f>IF(U209=P207,D207,(IF(U209=P208,D208,(IF(U209=P209,D209,(IF(U209=P210,D210,(IF(U209=P211,D211,(IF(U209=P212,D212)))))))))))</f>
        <v>0</v>
      </c>
      <c r="U209" s="40">
        <f t="shared" ref="U209" si="382">LARGE((P207:P212),1)</f>
        <v>0</v>
      </c>
      <c r="Y209" s="36">
        <f t="shared" si="254"/>
        <v>0</v>
      </c>
      <c r="Z209" s="19"/>
      <c r="AA209" s="19"/>
      <c r="AB209" s="19">
        <f t="shared" si="377"/>
        <v>0</v>
      </c>
      <c r="AC209" s="19"/>
      <c r="AE209" s="19"/>
      <c r="AF209" s="20">
        <f t="shared" si="378"/>
        <v>0.05</v>
      </c>
      <c r="AG209" s="19"/>
      <c r="AI209" s="19"/>
      <c r="AJ209" s="28">
        <f t="shared" si="379"/>
        <v>1.5</v>
      </c>
      <c r="AK209" s="19"/>
      <c r="AM209" s="19"/>
      <c r="AN209" s="19" t="str">
        <f t="shared" si="380"/>
        <v>No</v>
      </c>
      <c r="AR209" s="19" t="str">
        <f t="shared" si="283"/>
        <v>Not Applicable</v>
      </c>
      <c r="AU209" s="40">
        <f t="shared" si="381"/>
        <v>0</v>
      </c>
      <c r="AY209" s="54">
        <f>B207</f>
        <v>0</v>
      </c>
      <c r="AZ209" s="35" t="s">
        <v>87</v>
      </c>
      <c r="BA209" s="56" t="str">
        <f t="shared" ref="BA209" si="383">IF(S209=0,"No data…",IF(ISNUMBER(AJ208)=FALSE,"Too big!",IF(ISNUMBER(AJ209)=FALSE,"Too big!",IF(ISNUMBER(AJ210)=FALSE,"Too big!",LARGE(AJ208:AJ210,1)))))</f>
        <v>No data…</v>
      </c>
      <c r="BB209" s="56" t="s">
        <v>85</v>
      </c>
      <c r="BC209" s="58" t="str">
        <f t="shared" ref="BC209" si="384">IF(U209=0,"No data…",IF(ISNUMBER(AJ208)=FALSE,"Too big!",IF(ISNUMBER(AJ209)=FALSE,"Too big!",IF(ISNUMBER(AJ210)=FALSE,"Too big!",LARGE(AJ208:AJ210,1)))))</f>
        <v>No data…</v>
      </c>
      <c r="BD209" s="35" t="s">
        <v>86</v>
      </c>
      <c r="BG209" s="26" t="str">
        <f>IF(AJ209&gt;4,"Re-check foundation size…",IF(AU209&lt;$U$2,"Pass!","Fail!"))</f>
        <v>Pass!</v>
      </c>
      <c r="BH209" s="49"/>
      <c r="BI209" s="51" t="str">
        <f t="shared" ref="BI209" si="385">IF(D207&lt;0,"Warning! Uplift.",(IF(D208&lt;0,"Warning! Uplift.",(IF(D209&lt;0,"Warning! Uplift.",(IF(D210&lt;0,"Warning! Uplift.",(IF(D211&lt;0,"Warning! Uplift.",(IF(D212&lt;0,"Warning! Uplift.","/")))))))))))</f>
        <v>/</v>
      </c>
      <c r="BJ209" s="51"/>
      <c r="BK209" s="51"/>
      <c r="BL209" s="51" t="e">
        <f t="shared" ref="BL209" si="386">IF(U208&gt;$BT$23,"Warning! High shear.",(IF(U209&gt;$BT$23,"Warning! High shear.",(IF(U210&gt;$BT$23,"Warning! High Shear.","/")))))</f>
        <v>#NUM!</v>
      </c>
      <c r="BM209" s="51"/>
    </row>
    <row r="210" spans="1:65" x14ac:dyDescent="0.25">
      <c r="A210" s="60"/>
      <c r="E210" s="40"/>
      <c r="F210" s="40"/>
      <c r="G210" s="40"/>
      <c r="H210" s="40"/>
      <c r="I210" s="40"/>
      <c r="P210" s="40">
        <f t="shared" si="363"/>
        <v>0</v>
      </c>
      <c r="Q210" s="40">
        <f t="shared" si="363"/>
        <v>0</v>
      </c>
      <c r="S210" s="6">
        <f>IF(U210=Q207,D207,(IF(U210=Q208,D208,(IF(U210=Q209,D209,(IF(U210=Q210,D210,(IF(U210=Q211,D211,(IF(U210=Q212,D212)))))))))))</f>
        <v>0</v>
      </c>
      <c r="U210" s="40">
        <f t="shared" ref="U210" si="387">LARGE((Q207:Q212),1)</f>
        <v>0</v>
      </c>
      <c r="Y210" s="36">
        <f t="shared" si="254"/>
        <v>0</v>
      </c>
      <c r="Z210" s="19"/>
      <c r="AA210" s="19"/>
      <c r="AB210" s="19">
        <f t="shared" si="377"/>
        <v>0</v>
      </c>
      <c r="AC210" s="19"/>
      <c r="AE210" s="19"/>
      <c r="AF210" s="20">
        <f t="shared" si="378"/>
        <v>0.05</v>
      </c>
      <c r="AG210" s="19"/>
      <c r="AI210" s="19"/>
      <c r="AJ210" s="28">
        <f t="shared" si="379"/>
        <v>1.5</v>
      </c>
      <c r="AK210" s="19"/>
      <c r="AM210" s="19"/>
      <c r="AN210" s="19" t="str">
        <f t="shared" si="380"/>
        <v>No</v>
      </c>
      <c r="AR210" s="19" t="str">
        <f t="shared" si="283"/>
        <v>Not Applicable</v>
      </c>
      <c r="AU210" s="40">
        <f t="shared" si="381"/>
        <v>0</v>
      </c>
      <c r="BG210" s="26" t="str">
        <f>IF(AJ210&gt;4,"Re-check foundation size…",IF(AU210&lt;$U$2,"Pass!","Fail!"))</f>
        <v>Pass!</v>
      </c>
      <c r="BH210" s="49"/>
      <c r="BI210" s="51"/>
      <c r="BJ210" s="51"/>
      <c r="BK210" s="51"/>
      <c r="BL210" s="51"/>
      <c r="BM210" s="51"/>
    </row>
    <row r="211" spans="1:65" x14ac:dyDescent="0.25">
      <c r="A211" s="60"/>
      <c r="E211" s="40"/>
      <c r="F211" s="40"/>
      <c r="G211" s="40"/>
      <c r="H211" s="40"/>
      <c r="I211" s="40"/>
      <c r="P211" s="40">
        <f t="shared" si="363"/>
        <v>0</v>
      </c>
      <c r="Q211" s="40">
        <f t="shared" si="363"/>
        <v>0</v>
      </c>
      <c r="S211" s="6"/>
      <c r="BH211" s="49"/>
      <c r="BI211" s="51"/>
      <c r="BJ211" s="51"/>
      <c r="BK211" s="51"/>
      <c r="BL211" s="51"/>
      <c r="BM211" s="51"/>
    </row>
    <row r="212" spans="1:65" x14ac:dyDescent="0.25">
      <c r="A212" s="61"/>
      <c r="E212" s="40"/>
      <c r="F212" s="40"/>
      <c r="G212" s="40"/>
      <c r="H212" s="40"/>
      <c r="I212" s="40"/>
      <c r="P212" s="40">
        <f t="shared" si="363"/>
        <v>0</v>
      </c>
      <c r="Q212" s="40">
        <f t="shared" si="363"/>
        <v>0</v>
      </c>
      <c r="S212" s="6"/>
      <c r="BH212" s="49"/>
      <c r="BI212" s="51"/>
      <c r="BJ212" s="51"/>
      <c r="BK212" s="51"/>
      <c r="BL212" s="51"/>
      <c r="BM212" s="51"/>
    </row>
    <row r="213" spans="1:65" x14ac:dyDescent="0.25">
      <c r="A213" s="59" t="s">
        <v>131</v>
      </c>
      <c r="E213" s="40"/>
      <c r="F213" s="40"/>
      <c r="G213" s="40"/>
      <c r="H213" s="40"/>
      <c r="I213" s="40"/>
      <c r="P213" s="40">
        <f t="shared" si="363"/>
        <v>0</v>
      </c>
      <c r="Q213" s="40">
        <f t="shared" si="363"/>
        <v>0</v>
      </c>
      <c r="S213" s="6"/>
      <c r="BH213" s="49"/>
      <c r="BI213" s="51"/>
      <c r="BJ213" s="51"/>
      <c r="BK213" s="51"/>
      <c r="BL213" s="51"/>
      <c r="BM213" s="51"/>
    </row>
    <row r="214" spans="1:65" x14ac:dyDescent="0.25">
      <c r="A214" s="60"/>
      <c r="E214" s="40"/>
      <c r="F214" s="40"/>
      <c r="G214" s="40"/>
      <c r="H214" s="40"/>
      <c r="I214" s="40"/>
      <c r="P214" s="40">
        <f t="shared" si="363"/>
        <v>0</v>
      </c>
      <c r="Q214" s="40">
        <f t="shared" si="363"/>
        <v>0</v>
      </c>
      <c r="S214" s="6" t="e">
        <f>LARGE(D213:D218,1)</f>
        <v>#NUM!</v>
      </c>
      <c r="U214" s="40" t="e">
        <f>IF(S214=D213,(LARGE(P213:Q213,1)),(IF(S214=D214,(LARGE(P214:Q214,1)),(IF(S214=D215,(LARGE(P215:Q215,1)),(IF(S214=D216,(LARGE(P216:Q216,1)),(IF(S214=D217,(LARGE(P217:Q217,1)),(IF(S214=D218,(LARGE(P218:Q218,1)))))))))))))</f>
        <v>#NUM!</v>
      </c>
      <c r="Y214" s="36" t="e">
        <f t="shared" ref="Y214:Y276" si="388">SQRT((S214/$U$2)^2)</f>
        <v>#NUM!</v>
      </c>
      <c r="Z214" s="19"/>
      <c r="AA214" s="19"/>
      <c r="AB214" s="19" t="e">
        <f t="shared" ref="AB214:AB216" si="389">SQRT(Y214)</f>
        <v>#NUM!</v>
      </c>
      <c r="AC214" s="19"/>
      <c r="AE214" s="19"/>
      <c r="AF214" s="20" t="e">
        <f t="shared" ref="AF214:AF216" si="390">AB214+0.05</f>
        <v>#NUM!</v>
      </c>
      <c r="AG214" s="19"/>
      <c r="AI214" s="19"/>
      <c r="AJ214" s="28" t="e">
        <f t="shared" ref="AJ214:AJ216" si="391">IF(AF214&lt;=1.5,1.5,(IF(AF214&lt;=2,2,(IF(AF214&lt;=2.5,2.5,(IF(AF214&lt;=3,3,(IF(AF214&lt;=3.5,3.5,(IF(AF214&lt;=4,4,(IF(AF214&lt;=4.5,4.5,(IF(AF214&lt;=5,5,"Too f*cking big!")))))))))))))))</f>
        <v>#NUM!</v>
      </c>
      <c r="AK214" s="19"/>
      <c r="AM214" s="19"/>
      <c r="AN214" s="19" t="e">
        <f t="shared" ref="AN214:AN216" si="392">IF(ABS(U214)&gt;($U$3*AJ214),"Yes","No")</f>
        <v>#NUM!</v>
      </c>
      <c r="AR214" s="19" t="e">
        <f t="shared" si="283"/>
        <v>#NUM!</v>
      </c>
      <c r="AU214" s="40" t="e">
        <f t="shared" ref="AU214:AU216" si="393">IF(AR214="Not Applicable",S214/(AJ214^2),(S214/(AJ214^2))+AR214)</f>
        <v>#NUM!</v>
      </c>
      <c r="BG214" s="26" t="e">
        <f>IF(AJ214&gt;4,"Re-check foundation size…",IF(AU214&lt;$U$2,"Pass!","Fail!"))</f>
        <v>#NUM!</v>
      </c>
      <c r="BH214" s="49"/>
      <c r="BI214" s="51"/>
      <c r="BJ214" s="51"/>
      <c r="BK214" s="51"/>
      <c r="BL214" s="51"/>
      <c r="BM214" s="51"/>
    </row>
    <row r="215" spans="1:65" ht="15.75" x14ac:dyDescent="0.25">
      <c r="A215" s="60"/>
      <c r="E215" s="40"/>
      <c r="F215" s="40"/>
      <c r="G215" s="40"/>
      <c r="H215" s="40"/>
      <c r="I215" s="40"/>
      <c r="P215" s="40">
        <f t="shared" si="363"/>
        <v>0</v>
      </c>
      <c r="Q215" s="40">
        <f t="shared" si="363"/>
        <v>0</v>
      </c>
      <c r="S215" s="6">
        <f>IF(U215=P213,D213,(IF(U215=P214,D214,(IF(U215=P215,D215,(IF(U215=P216,D216,(IF(U215=P217,D217,(IF(U215=P218,D218)))))))))))</f>
        <v>0</v>
      </c>
      <c r="U215" s="40">
        <f t="shared" ref="U215" si="394">LARGE((P213:P218),1)</f>
        <v>0</v>
      </c>
      <c r="Y215" s="36">
        <f t="shared" si="388"/>
        <v>0</v>
      </c>
      <c r="Z215" s="19"/>
      <c r="AA215" s="19"/>
      <c r="AB215" s="19">
        <f t="shared" si="389"/>
        <v>0</v>
      </c>
      <c r="AC215" s="19"/>
      <c r="AE215" s="19"/>
      <c r="AF215" s="20">
        <f t="shared" si="390"/>
        <v>0.05</v>
      </c>
      <c r="AG215" s="19"/>
      <c r="AI215" s="19"/>
      <c r="AJ215" s="28">
        <f t="shared" si="391"/>
        <v>1.5</v>
      </c>
      <c r="AK215" s="19"/>
      <c r="AM215" s="19"/>
      <c r="AN215" s="19" t="str">
        <f t="shared" si="392"/>
        <v>No</v>
      </c>
      <c r="AR215" s="19" t="str">
        <f t="shared" si="283"/>
        <v>Not Applicable</v>
      </c>
      <c r="AU215" s="40">
        <f t="shared" si="393"/>
        <v>0</v>
      </c>
      <c r="AY215" s="54">
        <f>B213</f>
        <v>0</v>
      </c>
      <c r="AZ215" s="35" t="s">
        <v>87</v>
      </c>
      <c r="BA215" s="56" t="str">
        <f t="shared" ref="BA215" si="395">IF(S215=0,"No data…",IF(ISNUMBER(AJ214)=FALSE,"Too big!",IF(ISNUMBER(AJ215)=FALSE,"Too big!",IF(ISNUMBER(AJ216)=FALSE,"Too big!",LARGE(AJ214:AJ216,1)))))</f>
        <v>No data…</v>
      </c>
      <c r="BB215" s="56" t="s">
        <v>85</v>
      </c>
      <c r="BC215" s="58" t="str">
        <f t="shared" ref="BC215" si="396">IF(U215=0,"No data…",IF(ISNUMBER(AJ214)=FALSE,"Too big!",IF(ISNUMBER(AJ215)=FALSE,"Too big!",IF(ISNUMBER(AJ216)=FALSE,"Too big!",LARGE(AJ214:AJ216,1)))))</f>
        <v>No data…</v>
      </c>
      <c r="BD215" s="35" t="s">
        <v>86</v>
      </c>
      <c r="BG215" s="26" t="str">
        <f>IF(AJ215&gt;4,"Re-check foundation size…",IF(AU215&lt;$U$2,"Pass!","Fail!"))</f>
        <v>Pass!</v>
      </c>
      <c r="BH215" s="49"/>
      <c r="BI215" s="51" t="str">
        <f t="shared" ref="BI215" si="397">IF(D213&lt;0,"Warning! Uplift.",(IF(D214&lt;0,"Warning! Uplift.",(IF(D215&lt;0,"Warning! Uplift.",(IF(D216&lt;0,"Warning! Uplift.",(IF(D217&lt;0,"Warning! Uplift.",(IF(D218&lt;0,"Warning! Uplift.","/")))))))))))</f>
        <v>/</v>
      </c>
      <c r="BJ215" s="51"/>
      <c r="BK215" s="51"/>
      <c r="BL215" s="51" t="e">
        <f t="shared" ref="BL215" si="398">IF(U214&gt;$BT$23,"Warning! High shear.",(IF(U215&gt;$BT$23,"Warning! High shear.",(IF(U216&gt;$BT$23,"Warning! High Shear.","/")))))</f>
        <v>#NUM!</v>
      </c>
      <c r="BM215" s="51"/>
    </row>
    <row r="216" spans="1:65" x14ac:dyDescent="0.25">
      <c r="A216" s="60"/>
      <c r="E216" s="40"/>
      <c r="F216" s="40"/>
      <c r="G216" s="40"/>
      <c r="H216" s="40"/>
      <c r="I216" s="40"/>
      <c r="P216" s="40">
        <f t="shared" si="363"/>
        <v>0</v>
      </c>
      <c r="Q216" s="40">
        <f t="shared" si="363"/>
        <v>0</v>
      </c>
      <c r="S216" s="6">
        <f>IF(U216=Q213,D213,(IF(U216=Q214,D214,(IF(U216=Q215,D215,(IF(U216=Q216,D216,(IF(U216=Q217,D217,(IF(U216=Q218,D218)))))))))))</f>
        <v>0</v>
      </c>
      <c r="U216" s="40">
        <f t="shared" ref="U216" si="399">LARGE((Q213:Q218),1)</f>
        <v>0</v>
      </c>
      <c r="Y216" s="36">
        <f t="shared" si="388"/>
        <v>0</v>
      </c>
      <c r="Z216" s="19"/>
      <c r="AA216" s="19"/>
      <c r="AB216" s="19">
        <f t="shared" si="389"/>
        <v>0</v>
      </c>
      <c r="AC216" s="19"/>
      <c r="AE216" s="19"/>
      <c r="AF216" s="20">
        <f t="shared" si="390"/>
        <v>0.05</v>
      </c>
      <c r="AG216" s="19"/>
      <c r="AI216" s="19"/>
      <c r="AJ216" s="28">
        <f t="shared" si="391"/>
        <v>1.5</v>
      </c>
      <c r="AK216" s="19"/>
      <c r="AM216" s="19"/>
      <c r="AN216" s="19" t="str">
        <f t="shared" si="392"/>
        <v>No</v>
      </c>
      <c r="AR216" s="19" t="str">
        <f t="shared" si="283"/>
        <v>Not Applicable</v>
      </c>
      <c r="AU216" s="40">
        <f t="shared" si="393"/>
        <v>0</v>
      </c>
      <c r="BG216" s="26" t="str">
        <f>IF(AJ216&gt;4,"Re-check foundation size…",IF(AU216&lt;$U$2,"Pass!","Fail!"))</f>
        <v>Pass!</v>
      </c>
      <c r="BH216" s="49"/>
      <c r="BI216" s="51"/>
      <c r="BJ216" s="51"/>
      <c r="BK216" s="51"/>
      <c r="BL216" s="51"/>
      <c r="BM216" s="51"/>
    </row>
    <row r="217" spans="1:65" x14ac:dyDescent="0.25">
      <c r="A217" s="60"/>
      <c r="E217" s="40"/>
      <c r="F217" s="40"/>
      <c r="G217" s="40"/>
      <c r="H217" s="40"/>
      <c r="I217" s="40"/>
      <c r="P217" s="40">
        <f t="shared" si="363"/>
        <v>0</v>
      </c>
      <c r="Q217" s="40">
        <f t="shared" si="363"/>
        <v>0</v>
      </c>
      <c r="S217" s="6"/>
      <c r="BH217" s="49"/>
      <c r="BI217" s="51"/>
      <c r="BJ217" s="51"/>
      <c r="BK217" s="51"/>
      <c r="BL217" s="51"/>
      <c r="BM217" s="51"/>
    </row>
    <row r="218" spans="1:65" x14ac:dyDescent="0.25">
      <c r="A218" s="61"/>
      <c r="E218" s="40"/>
      <c r="F218" s="40"/>
      <c r="G218" s="40"/>
      <c r="H218" s="40"/>
      <c r="I218" s="40"/>
      <c r="P218" s="40">
        <f t="shared" si="363"/>
        <v>0</v>
      </c>
      <c r="Q218" s="40">
        <f t="shared" si="363"/>
        <v>0</v>
      </c>
      <c r="S218" s="6"/>
      <c r="BH218" s="49"/>
      <c r="BI218" s="51"/>
      <c r="BJ218" s="51"/>
      <c r="BK218" s="51"/>
      <c r="BL218" s="51"/>
      <c r="BM218" s="51"/>
    </row>
    <row r="219" spans="1:65" x14ac:dyDescent="0.25">
      <c r="A219" s="59" t="s">
        <v>132</v>
      </c>
      <c r="E219" s="40"/>
      <c r="F219" s="40"/>
      <c r="G219" s="40"/>
      <c r="H219" s="40"/>
      <c r="I219" s="40"/>
      <c r="P219" s="40">
        <f t="shared" si="363"/>
        <v>0</v>
      </c>
      <c r="Q219" s="40">
        <f t="shared" si="363"/>
        <v>0</v>
      </c>
      <c r="S219" s="6"/>
      <c r="BH219" s="49"/>
      <c r="BI219" s="51"/>
      <c r="BJ219" s="51"/>
      <c r="BK219" s="51"/>
      <c r="BL219" s="51"/>
      <c r="BM219" s="51"/>
    </row>
    <row r="220" spans="1:65" x14ac:dyDescent="0.25">
      <c r="A220" s="60"/>
      <c r="E220" s="40"/>
      <c r="F220" s="40"/>
      <c r="G220" s="40"/>
      <c r="H220" s="40"/>
      <c r="I220" s="40"/>
      <c r="P220" s="40">
        <f t="shared" si="363"/>
        <v>0</v>
      </c>
      <c r="Q220" s="40">
        <f t="shared" si="363"/>
        <v>0</v>
      </c>
      <c r="S220" s="6" t="e">
        <f>LARGE(D219:D224,1)</f>
        <v>#NUM!</v>
      </c>
      <c r="U220" s="40" t="e">
        <f>IF(S220=D219,(LARGE(P219:Q219,1)),(IF(S220=D220,(LARGE(P220:Q220,1)),(IF(S220=D221,(LARGE(P221:Q221,1)),(IF(S220=D222,(LARGE(P222:Q222,1)),(IF(S220=D223,(LARGE(P223:Q223,1)),(IF(S220=D224,(LARGE(P224:Q224,1)))))))))))))</f>
        <v>#NUM!</v>
      </c>
      <c r="Y220" s="36" t="e">
        <f t="shared" ref="Y220" si="400">SQRT((S220/$U$2)^2)</f>
        <v>#NUM!</v>
      </c>
      <c r="Z220" s="19"/>
      <c r="AA220" s="19"/>
      <c r="AB220" s="19" t="e">
        <f t="shared" ref="AB220:AB222" si="401">SQRT(Y220)</f>
        <v>#NUM!</v>
      </c>
      <c r="AC220" s="19"/>
      <c r="AE220" s="19"/>
      <c r="AF220" s="20" t="e">
        <f t="shared" ref="AF220:AF222" si="402">AB220+0.05</f>
        <v>#NUM!</v>
      </c>
      <c r="AG220" s="19"/>
      <c r="AI220" s="19"/>
      <c r="AJ220" s="28" t="e">
        <f t="shared" ref="AJ220:AJ222" si="403">IF(AF220&lt;=1.5,1.5,(IF(AF220&lt;=2,2,(IF(AF220&lt;=2.5,2.5,(IF(AF220&lt;=3,3,(IF(AF220&lt;=3.5,3.5,(IF(AF220&lt;=4,4,(IF(AF220&lt;=4.5,4.5,(IF(AF220&lt;=5,5,"Too f*cking big!")))))))))))))))</f>
        <v>#NUM!</v>
      </c>
      <c r="AK220" s="19"/>
      <c r="AM220" s="19"/>
      <c r="AN220" s="19" t="e">
        <f t="shared" ref="AN220:AN222" si="404">IF(ABS(U220)&gt;($U$3*AJ220),"Yes","No")</f>
        <v>#NUM!</v>
      </c>
      <c r="AR220" s="19" t="e">
        <f t="shared" si="283"/>
        <v>#NUM!</v>
      </c>
      <c r="AU220" s="40" t="e">
        <f t="shared" ref="AU220:AU222" si="405">IF(AR220="Not Applicable",S220/(AJ220^2),(S220/(AJ220^2))+AR220)</f>
        <v>#NUM!</v>
      </c>
      <c r="BG220" s="26" t="e">
        <f>IF(AJ220&gt;4,"Re-check foundation size…",IF(AU220&lt;$U$2,"Pass!","Fail!"))</f>
        <v>#NUM!</v>
      </c>
      <c r="BH220" s="49"/>
      <c r="BI220" s="51"/>
      <c r="BJ220" s="51"/>
      <c r="BK220" s="51"/>
      <c r="BL220" s="51"/>
      <c r="BM220" s="51"/>
    </row>
    <row r="221" spans="1:65" ht="15.75" x14ac:dyDescent="0.25">
      <c r="A221" s="60"/>
      <c r="E221" s="40"/>
      <c r="F221" s="40"/>
      <c r="G221" s="40"/>
      <c r="H221" s="40"/>
      <c r="I221" s="40"/>
      <c r="P221" s="40">
        <f t="shared" si="363"/>
        <v>0</v>
      </c>
      <c r="Q221" s="40">
        <f t="shared" si="363"/>
        <v>0</v>
      </c>
      <c r="S221" s="6">
        <f>IF(U221=P219,D219,(IF(U221=P220,D220,(IF(U221=P221,D221,(IF(U221=P222,D222,(IF(U221=P223,D223,(IF(U221=P224,D224)))))))))))</f>
        <v>0</v>
      </c>
      <c r="U221" s="40">
        <f t="shared" ref="U221" si="406">LARGE((P219:P224),1)</f>
        <v>0</v>
      </c>
      <c r="Y221" s="36">
        <f t="shared" si="388"/>
        <v>0</v>
      </c>
      <c r="Z221" s="19"/>
      <c r="AA221" s="19"/>
      <c r="AB221" s="19">
        <f t="shared" si="401"/>
        <v>0</v>
      </c>
      <c r="AC221" s="19"/>
      <c r="AE221" s="19"/>
      <c r="AF221" s="20">
        <f t="shared" si="402"/>
        <v>0.05</v>
      </c>
      <c r="AG221" s="19"/>
      <c r="AI221" s="19"/>
      <c r="AJ221" s="28">
        <f t="shared" si="403"/>
        <v>1.5</v>
      </c>
      <c r="AK221" s="19"/>
      <c r="AM221" s="19"/>
      <c r="AN221" s="19" t="str">
        <f t="shared" si="404"/>
        <v>No</v>
      </c>
      <c r="AR221" s="19" t="str">
        <f t="shared" si="283"/>
        <v>Not Applicable</v>
      </c>
      <c r="AU221" s="40">
        <f t="shared" si="405"/>
        <v>0</v>
      </c>
      <c r="AY221" s="54">
        <f>B219</f>
        <v>0</v>
      </c>
      <c r="AZ221" s="35" t="s">
        <v>87</v>
      </c>
      <c r="BA221" s="56" t="str">
        <f t="shared" ref="BA221" si="407">IF(S221=0,"No data…",IF(ISNUMBER(AJ220)=FALSE,"Too big!",IF(ISNUMBER(AJ221)=FALSE,"Too big!",IF(ISNUMBER(AJ222)=FALSE,"Too big!",LARGE(AJ220:AJ222,1)))))</f>
        <v>No data…</v>
      </c>
      <c r="BB221" s="56" t="s">
        <v>85</v>
      </c>
      <c r="BC221" s="58" t="str">
        <f t="shared" ref="BC221" si="408">IF(U221=0,"No data…",IF(ISNUMBER(AJ220)=FALSE,"Too big!",IF(ISNUMBER(AJ221)=FALSE,"Too big!",IF(ISNUMBER(AJ222)=FALSE,"Too big!",LARGE(AJ220:AJ222,1)))))</f>
        <v>No data…</v>
      </c>
      <c r="BD221" s="35" t="s">
        <v>86</v>
      </c>
      <c r="BG221" s="26" t="str">
        <f>IF(AJ221&gt;4,"Re-check foundation size…",IF(AU221&lt;$U$2,"Pass!","Fail!"))</f>
        <v>Pass!</v>
      </c>
      <c r="BH221" s="49"/>
      <c r="BI221" s="51" t="str">
        <f t="shared" ref="BI221" si="409">IF(D219&lt;0,"Warning! Uplift.",(IF(D220&lt;0,"Warning! Uplift.",(IF(D221&lt;0,"Warning! Uplift.",(IF(D222&lt;0,"Warning! Uplift.",(IF(D223&lt;0,"Warning! Uplift.",(IF(D224&lt;0,"Warning! Uplift.","/")))))))))))</f>
        <v>/</v>
      </c>
      <c r="BJ221" s="51"/>
      <c r="BK221" s="51"/>
      <c r="BL221" s="51" t="e">
        <f t="shared" ref="BL221" si="410">IF(U220&gt;$BT$23,"Warning! High shear.",(IF(U221&gt;$BT$23,"Warning! High shear.",(IF(U222&gt;$BT$23,"Warning! High Shear.","/")))))</f>
        <v>#NUM!</v>
      </c>
      <c r="BM221" s="51"/>
    </row>
    <row r="222" spans="1:65" x14ac:dyDescent="0.25">
      <c r="A222" s="60"/>
      <c r="E222" s="40"/>
      <c r="F222" s="40"/>
      <c r="G222" s="40"/>
      <c r="H222" s="40"/>
      <c r="I222" s="40"/>
      <c r="P222" s="40">
        <f t="shared" si="363"/>
        <v>0</v>
      </c>
      <c r="Q222" s="40">
        <f t="shared" si="363"/>
        <v>0</v>
      </c>
      <c r="S222" s="6">
        <f>IF(U222=Q219,D219,(IF(U222=Q220,D220,(IF(U222=Q221,D221,(IF(U222=Q222,D222,(IF(U222=Q223,D223,(IF(U222=Q224,D224)))))))))))</f>
        <v>0</v>
      </c>
      <c r="U222" s="40">
        <f t="shared" ref="U222" si="411">LARGE((Q219:Q224),1)</f>
        <v>0</v>
      </c>
      <c r="Y222" s="36">
        <f t="shared" si="388"/>
        <v>0</v>
      </c>
      <c r="Z222" s="19"/>
      <c r="AA222" s="19"/>
      <c r="AB222" s="19">
        <f t="shared" si="401"/>
        <v>0</v>
      </c>
      <c r="AC222" s="19"/>
      <c r="AE222" s="19"/>
      <c r="AF222" s="20">
        <f t="shared" si="402"/>
        <v>0.05</v>
      </c>
      <c r="AG222" s="19"/>
      <c r="AI222" s="19"/>
      <c r="AJ222" s="28">
        <f t="shared" si="403"/>
        <v>1.5</v>
      </c>
      <c r="AK222" s="19"/>
      <c r="AM222" s="19"/>
      <c r="AN222" s="19" t="str">
        <f t="shared" si="404"/>
        <v>No</v>
      </c>
      <c r="AR222" s="19" t="str">
        <f t="shared" si="283"/>
        <v>Not Applicable</v>
      </c>
      <c r="AU222" s="40">
        <f t="shared" si="405"/>
        <v>0</v>
      </c>
      <c r="BG222" s="26" t="str">
        <f>IF(AJ222&gt;4,"Re-check foundation size…",IF(AU222&lt;$U$2,"Pass!","Fail!"))</f>
        <v>Pass!</v>
      </c>
      <c r="BH222" s="49"/>
      <c r="BI222" s="51"/>
      <c r="BJ222" s="51"/>
      <c r="BK222" s="51"/>
      <c r="BL222" s="51"/>
      <c r="BM222" s="51"/>
    </row>
    <row r="223" spans="1:65" x14ac:dyDescent="0.25">
      <c r="A223" s="60"/>
      <c r="E223" s="40"/>
      <c r="F223" s="40"/>
      <c r="G223" s="40"/>
      <c r="H223" s="40"/>
      <c r="I223" s="40"/>
      <c r="P223" s="40">
        <f t="shared" si="363"/>
        <v>0</v>
      </c>
      <c r="Q223" s="40">
        <f t="shared" si="363"/>
        <v>0</v>
      </c>
      <c r="S223" s="6"/>
      <c r="BH223" s="49"/>
      <c r="BI223" s="51"/>
      <c r="BJ223" s="51"/>
      <c r="BK223" s="51"/>
      <c r="BL223" s="51"/>
      <c r="BM223" s="51"/>
    </row>
    <row r="224" spans="1:65" x14ac:dyDescent="0.25">
      <c r="A224" s="61"/>
      <c r="E224" s="40"/>
      <c r="F224" s="40"/>
      <c r="G224" s="40"/>
      <c r="H224" s="40"/>
      <c r="I224" s="40"/>
      <c r="P224" s="40">
        <f t="shared" si="363"/>
        <v>0</v>
      </c>
      <c r="Q224" s="40">
        <f t="shared" si="363"/>
        <v>0</v>
      </c>
      <c r="S224" s="6"/>
      <c r="BH224" s="49"/>
      <c r="BI224" s="51"/>
      <c r="BJ224" s="51"/>
      <c r="BK224" s="51"/>
      <c r="BL224" s="51"/>
      <c r="BM224" s="51"/>
    </row>
    <row r="225" spans="1:65" x14ac:dyDescent="0.25">
      <c r="A225" s="59" t="s">
        <v>133</v>
      </c>
      <c r="E225" s="40"/>
      <c r="F225" s="40"/>
      <c r="G225" s="40"/>
      <c r="H225" s="40"/>
      <c r="I225" s="40"/>
      <c r="P225" s="40">
        <f t="shared" si="363"/>
        <v>0</v>
      </c>
      <c r="Q225" s="40">
        <f t="shared" si="363"/>
        <v>0</v>
      </c>
      <c r="BH225" s="49"/>
      <c r="BI225" s="51"/>
      <c r="BJ225" s="51"/>
      <c r="BK225" s="51"/>
      <c r="BL225" s="51"/>
      <c r="BM225" s="51"/>
    </row>
    <row r="226" spans="1:65" x14ac:dyDescent="0.25">
      <c r="A226" s="60"/>
      <c r="E226" s="40"/>
      <c r="F226" s="40"/>
      <c r="G226" s="40"/>
      <c r="H226" s="40"/>
      <c r="I226" s="40"/>
      <c r="P226" s="40">
        <f t="shared" si="363"/>
        <v>0</v>
      </c>
      <c r="Q226" s="40">
        <f t="shared" si="363"/>
        <v>0</v>
      </c>
      <c r="S226" s="6" t="e">
        <f>LARGE(D225:D230,1)</f>
        <v>#NUM!</v>
      </c>
      <c r="U226" s="40" t="e">
        <f>IF(S226=D225,(LARGE(P225:Q225,1)),(IF(S226=D226,(LARGE(P226:Q226,1)),(IF(S226=D227,(LARGE(P227:Q227,1)),(IF(S226=D228,(LARGE(P228:Q228,1)),(IF(S226=D229,(LARGE(P229:Q229,1)),(IF(S226=D230,(LARGE(P230:Q230,1)))))))))))))</f>
        <v>#NUM!</v>
      </c>
      <c r="Y226" s="36" t="e">
        <f t="shared" ref="Y226" si="412">SQRT((S226/$U$2)^2)</f>
        <v>#NUM!</v>
      </c>
      <c r="Z226" s="19"/>
      <c r="AA226" s="19"/>
      <c r="AB226" s="19" t="e">
        <f t="shared" ref="AB226:AB228" si="413">SQRT(Y226)</f>
        <v>#NUM!</v>
      </c>
      <c r="AC226" s="19"/>
      <c r="AE226" s="19"/>
      <c r="AF226" s="20" t="e">
        <f t="shared" ref="AF226:AF228" si="414">AB226+0.05</f>
        <v>#NUM!</v>
      </c>
      <c r="AG226" s="19"/>
      <c r="AI226" s="19"/>
      <c r="AJ226" s="28" t="e">
        <f t="shared" ref="AJ226:AJ228" si="415">IF(AF226&lt;=1.5,1.5,(IF(AF226&lt;=2,2,(IF(AF226&lt;=2.5,2.5,(IF(AF226&lt;=3,3,(IF(AF226&lt;=3.5,3.5,(IF(AF226&lt;=4,4,(IF(AF226&lt;=4.5,4.5,(IF(AF226&lt;=5,5,"Too f*cking big!")))))))))))))))</f>
        <v>#NUM!</v>
      </c>
      <c r="AK226" s="19"/>
      <c r="AM226" s="19"/>
      <c r="AN226" s="19" t="e">
        <f t="shared" ref="AN226:AN228" si="416">IF(ABS(U226)&gt;($U$3*AJ226),"Yes","No")</f>
        <v>#NUM!</v>
      </c>
      <c r="AR226" s="19" t="e">
        <f t="shared" ref="AR226:AR288" si="417">IF(AN226="Yes",(((SQRT(U226^2)))*$U$4)/((AJ226*(AJ226^2))/6),"Not Applicable")</f>
        <v>#NUM!</v>
      </c>
      <c r="AU226" s="40" t="e">
        <f t="shared" ref="AU226:AU228" si="418">IF(AR226="Not Applicable",S226/(AJ226^2),(S226/(AJ226^2))+AR226)</f>
        <v>#NUM!</v>
      </c>
      <c r="BG226" s="26" t="e">
        <f>IF(AJ226&gt;4,"Re-check foundation size…",IF(AU226&lt;$U$2,"Pass!","Fail!"))</f>
        <v>#NUM!</v>
      </c>
      <c r="BH226" s="49"/>
      <c r="BI226" s="51"/>
      <c r="BJ226" s="51"/>
      <c r="BK226" s="51"/>
      <c r="BL226" s="51"/>
      <c r="BM226" s="51"/>
    </row>
    <row r="227" spans="1:65" ht="15.75" x14ac:dyDescent="0.25">
      <c r="A227" s="60"/>
      <c r="E227" s="40"/>
      <c r="F227" s="40"/>
      <c r="G227" s="40"/>
      <c r="H227" s="40"/>
      <c r="I227" s="40"/>
      <c r="P227" s="40">
        <f t="shared" si="363"/>
        <v>0</v>
      </c>
      <c r="Q227" s="40">
        <f t="shared" si="363"/>
        <v>0</v>
      </c>
      <c r="S227" s="6">
        <f>IF(U227=P225,D225,(IF(U227=P226,D226,(IF(U227=P227,D227,(IF(U227=P228,D228,(IF(U227=P229,D229,(IF(U227=P230,D230)))))))))))</f>
        <v>0</v>
      </c>
      <c r="U227" s="40">
        <f t="shared" ref="U227" si="419">LARGE((P225:P230),1)</f>
        <v>0</v>
      </c>
      <c r="Y227" s="36">
        <f t="shared" si="388"/>
        <v>0</v>
      </c>
      <c r="Z227" s="19"/>
      <c r="AA227" s="19"/>
      <c r="AB227" s="19">
        <f t="shared" si="413"/>
        <v>0</v>
      </c>
      <c r="AC227" s="19"/>
      <c r="AE227" s="19"/>
      <c r="AF227" s="20">
        <f t="shared" si="414"/>
        <v>0.05</v>
      </c>
      <c r="AG227" s="19"/>
      <c r="AI227" s="19"/>
      <c r="AJ227" s="28">
        <f t="shared" si="415"/>
        <v>1.5</v>
      </c>
      <c r="AK227" s="19"/>
      <c r="AM227" s="19"/>
      <c r="AN227" s="19" t="str">
        <f t="shared" si="416"/>
        <v>No</v>
      </c>
      <c r="AR227" s="19" t="str">
        <f t="shared" si="417"/>
        <v>Not Applicable</v>
      </c>
      <c r="AU227" s="40">
        <f t="shared" si="418"/>
        <v>0</v>
      </c>
      <c r="AY227" s="54">
        <f>B225</f>
        <v>0</v>
      </c>
      <c r="AZ227" s="35" t="s">
        <v>87</v>
      </c>
      <c r="BA227" s="56" t="str">
        <f t="shared" ref="BA227" si="420">IF(S227=0,"No data…",IF(ISNUMBER(AJ226)=FALSE,"Too big!",IF(ISNUMBER(AJ227)=FALSE,"Too big!",IF(ISNUMBER(AJ228)=FALSE,"Too big!",LARGE(AJ226:AJ228,1)))))</f>
        <v>No data…</v>
      </c>
      <c r="BB227" s="56" t="s">
        <v>85</v>
      </c>
      <c r="BC227" s="58" t="str">
        <f t="shared" ref="BC227" si="421">IF(U227=0,"No data…",IF(ISNUMBER(AJ226)=FALSE,"Too big!",IF(ISNUMBER(AJ227)=FALSE,"Too big!",IF(ISNUMBER(AJ228)=FALSE,"Too big!",LARGE(AJ226:AJ228,1)))))</f>
        <v>No data…</v>
      </c>
      <c r="BD227" s="35" t="s">
        <v>86</v>
      </c>
      <c r="BG227" s="26" t="str">
        <f>IF(AJ227&gt;4,"Re-check foundation size…",IF(AU227&lt;$U$2,"Pass!","Fail!"))</f>
        <v>Pass!</v>
      </c>
      <c r="BH227" s="49"/>
      <c r="BI227" s="51" t="str">
        <f t="shared" ref="BI227" si="422">IF(D225&lt;0,"Warning! Uplift.",(IF(D226&lt;0,"Warning! Uplift.",(IF(D227&lt;0,"Warning! Uplift.",(IF(D228&lt;0,"Warning! Uplift.",(IF(D229&lt;0,"Warning! Uplift.",(IF(D230&lt;0,"Warning! Uplift.","/")))))))))))</f>
        <v>/</v>
      </c>
      <c r="BJ227" s="51"/>
      <c r="BK227" s="51"/>
      <c r="BL227" s="51" t="e">
        <f t="shared" ref="BL227" si="423">IF(U226&gt;$BT$23,"Warning! High shear.",(IF(U227&gt;$BT$23,"Warning! High shear.",(IF(U228&gt;$BT$23,"Warning! High Shear.","/")))))</f>
        <v>#NUM!</v>
      </c>
      <c r="BM227" s="51"/>
    </row>
    <row r="228" spans="1:65" x14ac:dyDescent="0.25">
      <c r="A228" s="60"/>
      <c r="E228" s="40"/>
      <c r="F228" s="40"/>
      <c r="G228" s="40"/>
      <c r="H228" s="40"/>
      <c r="I228" s="40"/>
      <c r="P228" s="40">
        <f t="shared" si="363"/>
        <v>0</v>
      </c>
      <c r="Q228" s="40">
        <f t="shared" si="363"/>
        <v>0</v>
      </c>
      <c r="S228" s="6">
        <f>IF(U228=Q225,D225,(IF(U228=Q226,D226,(IF(U228=Q227,D227,(IF(U228=Q228,D228,(IF(U228=Q229,D229,(IF(U228=Q230,D230)))))))))))</f>
        <v>0</v>
      </c>
      <c r="U228" s="40">
        <f t="shared" ref="U228" si="424">LARGE((Q225:Q230),1)</f>
        <v>0</v>
      </c>
      <c r="Y228" s="36">
        <f t="shared" si="388"/>
        <v>0</v>
      </c>
      <c r="Z228" s="19"/>
      <c r="AA228" s="19"/>
      <c r="AB228" s="19">
        <f t="shared" si="413"/>
        <v>0</v>
      </c>
      <c r="AC228" s="19"/>
      <c r="AE228" s="19"/>
      <c r="AF228" s="20">
        <f t="shared" si="414"/>
        <v>0.05</v>
      </c>
      <c r="AG228" s="19"/>
      <c r="AI228" s="19"/>
      <c r="AJ228" s="28">
        <f t="shared" si="415"/>
        <v>1.5</v>
      </c>
      <c r="AK228" s="19"/>
      <c r="AM228" s="19"/>
      <c r="AN228" s="19" t="str">
        <f t="shared" si="416"/>
        <v>No</v>
      </c>
      <c r="AR228" s="19" t="str">
        <f t="shared" si="417"/>
        <v>Not Applicable</v>
      </c>
      <c r="AU228" s="40">
        <f t="shared" si="418"/>
        <v>0</v>
      </c>
      <c r="BG228" s="26" t="str">
        <f>IF(AJ228&gt;4,"Re-check foundation size…",IF(AU228&lt;$U$2,"Pass!","Fail!"))</f>
        <v>Pass!</v>
      </c>
      <c r="BH228" s="49"/>
      <c r="BI228" s="51"/>
      <c r="BJ228" s="51"/>
      <c r="BK228" s="51"/>
      <c r="BL228" s="51"/>
      <c r="BM228" s="51"/>
    </row>
    <row r="229" spans="1:65" x14ac:dyDescent="0.25">
      <c r="A229" s="60"/>
      <c r="E229" s="40"/>
      <c r="F229" s="40"/>
      <c r="G229" s="40"/>
      <c r="H229" s="40"/>
      <c r="I229" s="40"/>
      <c r="P229" s="40">
        <f t="shared" si="363"/>
        <v>0</v>
      </c>
      <c r="Q229" s="40">
        <f t="shared" si="363"/>
        <v>0</v>
      </c>
      <c r="S229" s="6"/>
      <c r="BH229" s="49"/>
      <c r="BI229" s="51"/>
      <c r="BJ229" s="51"/>
      <c r="BK229" s="51"/>
      <c r="BL229" s="51"/>
      <c r="BM229" s="51"/>
    </row>
    <row r="230" spans="1:65" x14ac:dyDescent="0.25">
      <c r="A230" s="61"/>
      <c r="E230" s="40"/>
      <c r="F230" s="40"/>
      <c r="G230" s="40"/>
      <c r="H230" s="40"/>
      <c r="I230" s="40"/>
      <c r="P230" s="40">
        <f t="shared" si="363"/>
        <v>0</v>
      </c>
      <c r="Q230" s="40">
        <f t="shared" si="363"/>
        <v>0</v>
      </c>
      <c r="S230" s="6"/>
      <c r="BH230" s="49"/>
      <c r="BI230" s="51"/>
      <c r="BJ230" s="51"/>
      <c r="BK230" s="51"/>
      <c r="BL230" s="51"/>
      <c r="BM230" s="51"/>
    </row>
    <row r="231" spans="1:65" x14ac:dyDescent="0.25">
      <c r="A231" s="59" t="s">
        <v>134</v>
      </c>
      <c r="E231" s="40"/>
      <c r="F231" s="40"/>
      <c r="G231" s="40"/>
      <c r="H231" s="40"/>
      <c r="I231" s="40"/>
      <c r="P231" s="40">
        <f t="shared" si="363"/>
        <v>0</v>
      </c>
      <c r="Q231" s="40">
        <f t="shared" si="363"/>
        <v>0</v>
      </c>
      <c r="S231" s="6"/>
      <c r="BH231" s="49"/>
      <c r="BI231" s="51"/>
      <c r="BJ231" s="51"/>
      <c r="BK231" s="51"/>
      <c r="BL231" s="51"/>
      <c r="BM231" s="51"/>
    </row>
    <row r="232" spans="1:65" x14ac:dyDescent="0.25">
      <c r="A232" s="60"/>
      <c r="E232" s="40"/>
      <c r="F232" s="40"/>
      <c r="G232" s="40"/>
      <c r="H232" s="40"/>
      <c r="I232" s="40"/>
      <c r="P232" s="40">
        <f t="shared" si="363"/>
        <v>0</v>
      </c>
      <c r="Q232" s="40">
        <f t="shared" si="363"/>
        <v>0</v>
      </c>
      <c r="S232" s="6" t="e">
        <f>LARGE(D231:D236,1)</f>
        <v>#NUM!</v>
      </c>
      <c r="U232" s="40" t="e">
        <f>IF(S232=D231,(LARGE(P231:Q231,1)),(IF(S232=D232,(LARGE(P232:Q232,1)),(IF(S232=D233,(LARGE(P233:Q233,1)),(IF(S232=D234,(LARGE(P234:Q234,1)),(IF(S232=D235,(LARGE(P235:Q235,1)),(IF(S232=D236,(LARGE(P236:Q236,1)))))))))))))</f>
        <v>#NUM!</v>
      </c>
      <c r="Y232" s="36" t="e">
        <f t="shared" ref="Y232" si="425">SQRT((S232/$U$2)^2)</f>
        <v>#NUM!</v>
      </c>
      <c r="Z232" s="19"/>
      <c r="AA232" s="19"/>
      <c r="AB232" s="19" t="e">
        <f t="shared" ref="AB232:AB234" si="426">SQRT(Y232)</f>
        <v>#NUM!</v>
      </c>
      <c r="AC232" s="19"/>
      <c r="AE232" s="19"/>
      <c r="AF232" s="20" t="e">
        <f t="shared" ref="AF232:AF234" si="427">AB232+0.05</f>
        <v>#NUM!</v>
      </c>
      <c r="AG232" s="19"/>
      <c r="AI232" s="19"/>
      <c r="AJ232" s="28" t="e">
        <f t="shared" ref="AJ232:AJ234" si="428">IF(AF232&lt;=1.5,1.5,(IF(AF232&lt;=2,2,(IF(AF232&lt;=2.5,2.5,(IF(AF232&lt;=3,3,(IF(AF232&lt;=3.5,3.5,(IF(AF232&lt;=4,4,(IF(AF232&lt;=4.5,4.5,(IF(AF232&lt;=5,5,"Too f*cking big!")))))))))))))))</f>
        <v>#NUM!</v>
      </c>
      <c r="AK232" s="19"/>
      <c r="AM232" s="19"/>
      <c r="AN232" s="19" t="e">
        <f t="shared" ref="AN232:AN234" si="429">IF(ABS(U232)&gt;($U$3*AJ232),"Yes","No")</f>
        <v>#NUM!</v>
      </c>
      <c r="AR232" s="19" t="e">
        <f t="shared" si="417"/>
        <v>#NUM!</v>
      </c>
      <c r="AU232" s="40" t="e">
        <f t="shared" ref="AU232:AU234" si="430">IF(AR232="Not Applicable",S232/(AJ232^2),(S232/(AJ232^2))+AR232)</f>
        <v>#NUM!</v>
      </c>
      <c r="BG232" s="26" t="e">
        <f>IF(AJ232&gt;4,"Re-check foundation size…",IF(AU232&lt;$U$2,"Pass!","Fail!"))</f>
        <v>#NUM!</v>
      </c>
      <c r="BH232" s="49"/>
      <c r="BI232" s="51"/>
      <c r="BJ232" s="51"/>
      <c r="BK232" s="51"/>
      <c r="BL232" s="51"/>
      <c r="BM232" s="51"/>
    </row>
    <row r="233" spans="1:65" ht="15.75" x14ac:dyDescent="0.25">
      <c r="A233" s="60"/>
      <c r="E233" s="40"/>
      <c r="F233" s="40"/>
      <c r="G233" s="40"/>
      <c r="H233" s="40"/>
      <c r="I233" s="40"/>
      <c r="P233" s="40">
        <f t="shared" si="363"/>
        <v>0</v>
      </c>
      <c r="Q233" s="40">
        <f t="shared" si="363"/>
        <v>0</v>
      </c>
      <c r="S233" s="6">
        <f>IF(U233=P231,D231,(IF(U233=P232,D232,(IF(U233=P233,D233,(IF(U233=P234,D234,(IF(U233=P235,D235,(IF(U233=P236,D236)))))))))))</f>
        <v>0</v>
      </c>
      <c r="U233" s="40">
        <f t="shared" ref="U233" si="431">LARGE((P231:P236),1)</f>
        <v>0</v>
      </c>
      <c r="Y233" s="36">
        <f t="shared" si="388"/>
        <v>0</v>
      </c>
      <c r="Z233" s="19"/>
      <c r="AA233" s="19"/>
      <c r="AB233" s="19">
        <f t="shared" si="426"/>
        <v>0</v>
      </c>
      <c r="AC233" s="19"/>
      <c r="AE233" s="19"/>
      <c r="AF233" s="20">
        <f t="shared" si="427"/>
        <v>0.05</v>
      </c>
      <c r="AG233" s="19"/>
      <c r="AI233" s="19"/>
      <c r="AJ233" s="28">
        <f t="shared" si="428"/>
        <v>1.5</v>
      </c>
      <c r="AK233" s="19"/>
      <c r="AM233" s="19"/>
      <c r="AN233" s="19" t="str">
        <f t="shared" si="429"/>
        <v>No</v>
      </c>
      <c r="AR233" s="19" t="str">
        <f t="shared" si="417"/>
        <v>Not Applicable</v>
      </c>
      <c r="AU233" s="40">
        <f t="shared" si="430"/>
        <v>0</v>
      </c>
      <c r="AY233" s="54">
        <f>B231</f>
        <v>0</v>
      </c>
      <c r="AZ233" s="35" t="s">
        <v>87</v>
      </c>
      <c r="BA233" s="56" t="str">
        <f t="shared" ref="BA233" si="432">IF(S233=0,"No data…",IF(ISNUMBER(AJ232)=FALSE,"Too big!",IF(ISNUMBER(AJ233)=FALSE,"Too big!",IF(ISNUMBER(AJ234)=FALSE,"Too big!",LARGE(AJ232:AJ234,1)))))</f>
        <v>No data…</v>
      </c>
      <c r="BB233" s="56" t="s">
        <v>85</v>
      </c>
      <c r="BC233" s="58" t="str">
        <f t="shared" ref="BC233" si="433">IF(U233=0,"No data…",IF(ISNUMBER(AJ232)=FALSE,"Too big!",IF(ISNUMBER(AJ233)=FALSE,"Too big!",IF(ISNUMBER(AJ234)=FALSE,"Too big!",LARGE(AJ232:AJ234,1)))))</f>
        <v>No data…</v>
      </c>
      <c r="BD233" s="35" t="s">
        <v>86</v>
      </c>
      <c r="BG233" s="26" t="str">
        <f>IF(AJ233&gt;4,"Re-check foundation size…",IF(AU233&lt;$U$2,"Pass!","Fail!"))</f>
        <v>Pass!</v>
      </c>
      <c r="BH233" s="49"/>
      <c r="BI233" s="51" t="str">
        <f t="shared" ref="BI233" si="434">IF(D231&lt;0,"Warning! Uplift.",(IF(D232&lt;0,"Warning! Uplift.",(IF(D233&lt;0,"Warning! Uplift.",(IF(D234&lt;0,"Warning! Uplift.",(IF(D235&lt;0,"Warning! Uplift.",(IF(D236&lt;0,"Warning! Uplift.","/")))))))))))</f>
        <v>/</v>
      </c>
      <c r="BJ233" s="51"/>
      <c r="BK233" s="51"/>
      <c r="BL233" s="51" t="e">
        <f t="shared" ref="BL233" si="435">IF(U232&gt;$BT$23,"Warning! High shear.",(IF(U233&gt;$BT$23,"Warning! High shear.",(IF(U234&gt;$BT$23,"Warning! High Shear.","/")))))</f>
        <v>#NUM!</v>
      </c>
      <c r="BM233" s="51"/>
    </row>
    <row r="234" spans="1:65" x14ac:dyDescent="0.25">
      <c r="A234" s="60"/>
      <c r="E234" s="40"/>
      <c r="F234" s="40"/>
      <c r="G234" s="40"/>
      <c r="H234" s="40"/>
      <c r="I234" s="40"/>
      <c r="P234" s="40">
        <f t="shared" si="363"/>
        <v>0</v>
      </c>
      <c r="Q234" s="40">
        <f t="shared" si="363"/>
        <v>0</v>
      </c>
      <c r="S234" s="6">
        <f>IF(U234=Q231,D231,(IF(U234=Q232,D232,(IF(U234=Q233,D233,(IF(U234=Q234,D234,(IF(U234=Q235,D235,(IF(U234=Q236,D236)))))))))))</f>
        <v>0</v>
      </c>
      <c r="U234" s="40">
        <f t="shared" ref="U234" si="436">LARGE((Q231:Q236),1)</f>
        <v>0</v>
      </c>
      <c r="Y234" s="36">
        <f t="shared" si="388"/>
        <v>0</v>
      </c>
      <c r="Z234" s="19"/>
      <c r="AA234" s="19"/>
      <c r="AB234" s="19">
        <f t="shared" si="426"/>
        <v>0</v>
      </c>
      <c r="AC234" s="19"/>
      <c r="AE234" s="19"/>
      <c r="AF234" s="20">
        <f t="shared" si="427"/>
        <v>0.05</v>
      </c>
      <c r="AG234" s="19"/>
      <c r="AI234" s="19"/>
      <c r="AJ234" s="28">
        <f t="shared" si="428"/>
        <v>1.5</v>
      </c>
      <c r="AK234" s="19"/>
      <c r="AM234" s="19"/>
      <c r="AN234" s="19" t="str">
        <f t="shared" si="429"/>
        <v>No</v>
      </c>
      <c r="AR234" s="19" t="str">
        <f t="shared" si="417"/>
        <v>Not Applicable</v>
      </c>
      <c r="AU234" s="40">
        <f t="shared" si="430"/>
        <v>0</v>
      </c>
      <c r="BG234" s="26" t="str">
        <f>IF(AJ234&gt;4,"Re-check foundation size…",IF(AU234&lt;$U$2,"Pass!","Fail!"))</f>
        <v>Pass!</v>
      </c>
      <c r="BH234" s="49"/>
      <c r="BI234" s="51"/>
      <c r="BJ234" s="51"/>
      <c r="BK234" s="51"/>
      <c r="BL234" s="51"/>
      <c r="BM234" s="51"/>
    </row>
    <row r="235" spans="1:65" x14ac:dyDescent="0.25">
      <c r="A235" s="60"/>
      <c r="E235" s="40"/>
      <c r="F235" s="40"/>
      <c r="G235" s="40"/>
      <c r="H235" s="40"/>
      <c r="I235" s="40"/>
      <c r="P235" s="40">
        <f t="shared" si="363"/>
        <v>0</v>
      </c>
      <c r="Q235" s="40">
        <f t="shared" si="363"/>
        <v>0</v>
      </c>
      <c r="S235" s="6"/>
      <c r="BH235" s="49"/>
      <c r="BI235" s="51"/>
      <c r="BJ235" s="51"/>
      <c r="BK235" s="51"/>
      <c r="BL235" s="51"/>
      <c r="BM235" s="51"/>
    </row>
    <row r="236" spans="1:65" x14ac:dyDescent="0.25">
      <c r="A236" s="61"/>
      <c r="E236" s="40"/>
      <c r="F236" s="40"/>
      <c r="G236" s="40"/>
      <c r="H236" s="40"/>
      <c r="I236" s="40"/>
      <c r="P236" s="40">
        <f t="shared" si="363"/>
        <v>0</v>
      </c>
      <c r="Q236" s="40">
        <f t="shared" si="363"/>
        <v>0</v>
      </c>
      <c r="S236" s="6"/>
      <c r="BH236" s="49"/>
      <c r="BI236" s="51"/>
      <c r="BJ236" s="51"/>
      <c r="BK236" s="51"/>
      <c r="BL236" s="51"/>
      <c r="BM236" s="51"/>
    </row>
    <row r="237" spans="1:65" x14ac:dyDescent="0.25">
      <c r="A237" s="59" t="s">
        <v>135</v>
      </c>
      <c r="E237" s="40"/>
      <c r="F237" s="40"/>
      <c r="G237" s="40"/>
      <c r="H237" s="40"/>
      <c r="I237" s="40"/>
      <c r="P237" s="40">
        <f t="shared" si="363"/>
        <v>0</v>
      </c>
      <c r="Q237" s="40">
        <f t="shared" si="363"/>
        <v>0</v>
      </c>
      <c r="S237" s="6"/>
      <c r="BH237" s="49"/>
      <c r="BI237" s="51"/>
      <c r="BJ237" s="51"/>
      <c r="BK237" s="51"/>
      <c r="BL237" s="51"/>
      <c r="BM237" s="51"/>
    </row>
    <row r="238" spans="1:65" x14ac:dyDescent="0.25">
      <c r="A238" s="60"/>
      <c r="E238" s="40"/>
      <c r="F238" s="40"/>
      <c r="G238" s="40"/>
      <c r="H238" s="40"/>
      <c r="I238" s="40"/>
      <c r="P238" s="40">
        <f t="shared" si="363"/>
        <v>0</v>
      </c>
      <c r="Q238" s="40">
        <f t="shared" si="363"/>
        <v>0</v>
      </c>
      <c r="S238" s="6" t="e">
        <f>LARGE(D237:D242,1)</f>
        <v>#NUM!</v>
      </c>
      <c r="U238" s="40" t="e">
        <f>IF(S238=D237,(LARGE(P237:Q237,1)),(IF(S238=D238,(LARGE(P238:Q238,1)),(IF(S238=D239,(LARGE(P239:Q239,1)),(IF(S238=D240,(LARGE(P240:Q240,1)),(IF(S238=D241,(LARGE(P241:Q241,1)),(IF(S238=D242,(LARGE(P242:Q242,1)))))))))))))</f>
        <v>#NUM!</v>
      </c>
      <c r="Y238" s="36" t="e">
        <f t="shared" ref="Y238" si="437">SQRT((S238/$U$2)^2)</f>
        <v>#NUM!</v>
      </c>
      <c r="Z238" s="19"/>
      <c r="AA238" s="19"/>
      <c r="AB238" s="19" t="e">
        <f t="shared" ref="AB238:AB240" si="438">SQRT(Y238)</f>
        <v>#NUM!</v>
      </c>
      <c r="AC238" s="19"/>
      <c r="AE238" s="19"/>
      <c r="AF238" s="20" t="e">
        <f t="shared" ref="AF238:AF240" si="439">AB238+0.05</f>
        <v>#NUM!</v>
      </c>
      <c r="AG238" s="19"/>
      <c r="AI238" s="19"/>
      <c r="AJ238" s="28" t="e">
        <f t="shared" ref="AJ238:AJ240" si="440">IF(AF238&lt;=1.5,1.5,(IF(AF238&lt;=2,2,(IF(AF238&lt;=2.5,2.5,(IF(AF238&lt;=3,3,(IF(AF238&lt;=3.5,3.5,(IF(AF238&lt;=4,4,(IF(AF238&lt;=4.5,4.5,(IF(AF238&lt;=5,5,"Too f*cking big!")))))))))))))))</f>
        <v>#NUM!</v>
      </c>
      <c r="AK238" s="19"/>
      <c r="AM238" s="19"/>
      <c r="AN238" s="19" t="e">
        <f t="shared" ref="AN238:AN240" si="441">IF(ABS(U238)&gt;($U$3*AJ238),"Yes","No")</f>
        <v>#NUM!</v>
      </c>
      <c r="AR238" s="19" t="e">
        <f t="shared" si="417"/>
        <v>#NUM!</v>
      </c>
      <c r="AU238" s="40" t="e">
        <f t="shared" ref="AU238:AU240" si="442">IF(AR238="Not Applicable",S238/(AJ238^2),(S238/(AJ238^2))+AR238)</f>
        <v>#NUM!</v>
      </c>
      <c r="BG238" s="26" t="e">
        <f>IF(AJ238&gt;4,"Re-check foundation size…",IF(AU238&lt;$U$2,"Pass!","Fail!"))</f>
        <v>#NUM!</v>
      </c>
      <c r="BH238" s="49"/>
      <c r="BI238" s="51"/>
      <c r="BJ238" s="51"/>
      <c r="BK238" s="51"/>
      <c r="BL238" s="51"/>
      <c r="BM238" s="51"/>
    </row>
    <row r="239" spans="1:65" ht="15.75" x14ac:dyDescent="0.25">
      <c r="A239" s="60"/>
      <c r="E239" s="40"/>
      <c r="F239" s="40"/>
      <c r="G239" s="40"/>
      <c r="H239" s="40"/>
      <c r="I239" s="40"/>
      <c r="P239" s="40">
        <f t="shared" si="363"/>
        <v>0</v>
      </c>
      <c r="Q239" s="40">
        <f t="shared" si="363"/>
        <v>0</v>
      </c>
      <c r="S239" s="6">
        <f>IF(U239=P237,D237,(IF(U239=P238,D238,(IF(U239=P239,D239,(IF(U239=P240,D240,(IF(U239=P241,D241,(IF(U239=P242,D242)))))))))))</f>
        <v>0</v>
      </c>
      <c r="U239" s="40">
        <f t="shared" ref="U239" si="443">LARGE((P237:P242),1)</f>
        <v>0</v>
      </c>
      <c r="Y239" s="36">
        <f t="shared" si="388"/>
        <v>0</v>
      </c>
      <c r="Z239" s="19"/>
      <c r="AA239" s="19"/>
      <c r="AB239" s="19">
        <f t="shared" si="438"/>
        <v>0</v>
      </c>
      <c r="AC239" s="19"/>
      <c r="AE239" s="19"/>
      <c r="AF239" s="20">
        <f t="shared" si="439"/>
        <v>0.05</v>
      </c>
      <c r="AG239" s="19"/>
      <c r="AI239" s="19"/>
      <c r="AJ239" s="28">
        <f t="shared" si="440"/>
        <v>1.5</v>
      </c>
      <c r="AK239" s="19"/>
      <c r="AM239" s="19"/>
      <c r="AN239" s="19" t="str">
        <f t="shared" si="441"/>
        <v>No</v>
      </c>
      <c r="AR239" s="19" t="str">
        <f t="shared" si="417"/>
        <v>Not Applicable</v>
      </c>
      <c r="AU239" s="40">
        <f t="shared" si="442"/>
        <v>0</v>
      </c>
      <c r="AY239" s="54">
        <f>B237</f>
        <v>0</v>
      </c>
      <c r="AZ239" s="35" t="s">
        <v>87</v>
      </c>
      <c r="BA239" s="56" t="str">
        <f t="shared" ref="BA239" si="444">IF(S239=0,"No data…",IF(ISNUMBER(AJ238)=FALSE,"Too big!",IF(ISNUMBER(AJ239)=FALSE,"Too big!",IF(ISNUMBER(AJ240)=FALSE,"Too big!",LARGE(AJ238:AJ240,1)))))</f>
        <v>No data…</v>
      </c>
      <c r="BB239" s="56" t="s">
        <v>85</v>
      </c>
      <c r="BC239" s="58" t="str">
        <f t="shared" ref="BC239" si="445">IF(U239=0,"No data…",IF(ISNUMBER(AJ238)=FALSE,"Too big!",IF(ISNUMBER(AJ239)=FALSE,"Too big!",IF(ISNUMBER(AJ240)=FALSE,"Too big!",LARGE(AJ238:AJ240,1)))))</f>
        <v>No data…</v>
      </c>
      <c r="BD239" s="35" t="s">
        <v>86</v>
      </c>
      <c r="BG239" s="26" t="str">
        <f>IF(AJ239&gt;4,"Re-check foundation size…",IF(AU239&lt;$U$2,"Pass!","Fail!"))</f>
        <v>Pass!</v>
      </c>
      <c r="BH239" s="49"/>
      <c r="BI239" s="51" t="str">
        <f t="shared" ref="BI239" si="446">IF(D237&lt;0,"Warning! Uplift.",(IF(D238&lt;0,"Warning! Uplift.",(IF(D239&lt;0,"Warning! Uplift.",(IF(D240&lt;0,"Warning! Uplift.",(IF(D241&lt;0,"Warning! Uplift.",(IF(D242&lt;0,"Warning! Uplift.","/")))))))))))</f>
        <v>/</v>
      </c>
      <c r="BJ239" s="51"/>
      <c r="BK239" s="51"/>
      <c r="BL239" s="51" t="e">
        <f t="shared" ref="BL239" si="447">IF(U238&gt;$BT$23,"Warning! High shear.",(IF(U239&gt;$BT$23,"Warning! High shear.",(IF(U240&gt;$BT$23,"Warning! High Shear.","/")))))</f>
        <v>#NUM!</v>
      </c>
      <c r="BM239" s="51"/>
    </row>
    <row r="240" spans="1:65" x14ac:dyDescent="0.25">
      <c r="A240" s="60"/>
      <c r="E240" s="40"/>
      <c r="F240" s="40"/>
      <c r="G240" s="40"/>
      <c r="H240" s="40"/>
      <c r="I240" s="40"/>
      <c r="P240" s="40">
        <f t="shared" si="363"/>
        <v>0</v>
      </c>
      <c r="Q240" s="40">
        <f t="shared" si="363"/>
        <v>0</v>
      </c>
      <c r="S240" s="6">
        <f>IF(U240=Q237,D237,(IF(U240=Q238,D238,(IF(U240=Q239,D239,(IF(U240=Q240,D240,(IF(U240=Q241,D241,(IF(U240=Q242,D242)))))))))))</f>
        <v>0</v>
      </c>
      <c r="U240" s="40">
        <f t="shared" ref="U240" si="448">LARGE((Q237:Q242),1)</f>
        <v>0</v>
      </c>
      <c r="Y240" s="36">
        <f t="shared" si="388"/>
        <v>0</v>
      </c>
      <c r="Z240" s="19"/>
      <c r="AA240" s="19"/>
      <c r="AB240" s="19">
        <f t="shared" si="438"/>
        <v>0</v>
      </c>
      <c r="AC240" s="19"/>
      <c r="AE240" s="19"/>
      <c r="AF240" s="20">
        <f t="shared" si="439"/>
        <v>0.05</v>
      </c>
      <c r="AG240" s="19"/>
      <c r="AI240" s="19"/>
      <c r="AJ240" s="28">
        <f t="shared" si="440"/>
        <v>1.5</v>
      </c>
      <c r="AK240" s="19"/>
      <c r="AM240" s="19"/>
      <c r="AN240" s="19" t="str">
        <f t="shared" si="441"/>
        <v>No</v>
      </c>
      <c r="AR240" s="19" t="str">
        <f t="shared" si="417"/>
        <v>Not Applicable</v>
      </c>
      <c r="AU240" s="40">
        <f t="shared" si="442"/>
        <v>0</v>
      </c>
      <c r="BG240" s="26" t="str">
        <f>IF(AJ240&gt;4,"Re-check foundation size…",IF(AU240&lt;$U$2,"Pass!","Fail!"))</f>
        <v>Pass!</v>
      </c>
      <c r="BH240" s="49"/>
      <c r="BI240" s="51"/>
      <c r="BJ240" s="51"/>
      <c r="BK240" s="51"/>
      <c r="BL240" s="51"/>
      <c r="BM240" s="51"/>
    </row>
    <row r="241" spans="1:65" x14ac:dyDescent="0.25">
      <c r="A241" s="60"/>
      <c r="E241" s="40"/>
      <c r="F241" s="40"/>
      <c r="G241" s="40"/>
      <c r="H241" s="40"/>
      <c r="I241" s="40"/>
      <c r="P241" s="40">
        <f t="shared" si="363"/>
        <v>0</v>
      </c>
      <c r="Q241" s="40">
        <f t="shared" si="363"/>
        <v>0</v>
      </c>
      <c r="S241" s="6"/>
      <c r="BH241" s="49"/>
      <c r="BI241" s="51"/>
      <c r="BJ241" s="51"/>
      <c r="BK241" s="51"/>
      <c r="BL241" s="51"/>
      <c r="BM241" s="51"/>
    </row>
    <row r="242" spans="1:65" x14ac:dyDescent="0.25">
      <c r="A242" s="61"/>
      <c r="E242" s="40"/>
      <c r="F242" s="40"/>
      <c r="G242" s="40"/>
      <c r="H242" s="40"/>
      <c r="I242" s="40"/>
      <c r="P242" s="40">
        <f t="shared" si="363"/>
        <v>0</v>
      </c>
      <c r="Q242" s="40">
        <f t="shared" si="363"/>
        <v>0</v>
      </c>
      <c r="S242" s="6"/>
      <c r="BH242" s="49"/>
      <c r="BI242" s="51"/>
      <c r="BJ242" s="51"/>
      <c r="BK242" s="51"/>
      <c r="BL242" s="51"/>
      <c r="BM242" s="51"/>
    </row>
    <row r="243" spans="1:65" x14ac:dyDescent="0.25">
      <c r="A243" s="59" t="s">
        <v>136</v>
      </c>
      <c r="E243" s="40"/>
      <c r="F243" s="40"/>
      <c r="G243" s="40"/>
      <c r="H243" s="40"/>
      <c r="I243" s="40"/>
      <c r="P243" s="40">
        <f t="shared" si="363"/>
        <v>0</v>
      </c>
      <c r="Q243" s="40">
        <f t="shared" si="363"/>
        <v>0</v>
      </c>
      <c r="S243" s="6"/>
      <c r="BH243" s="49"/>
      <c r="BI243" s="51"/>
      <c r="BJ243" s="51"/>
      <c r="BK243" s="51"/>
      <c r="BL243" s="51"/>
      <c r="BM243" s="51"/>
    </row>
    <row r="244" spans="1:65" x14ac:dyDescent="0.25">
      <c r="A244" s="60"/>
      <c r="E244" s="40"/>
      <c r="F244" s="40"/>
      <c r="G244" s="40"/>
      <c r="H244" s="40"/>
      <c r="I244" s="40"/>
      <c r="P244" s="40">
        <f t="shared" si="363"/>
        <v>0</v>
      </c>
      <c r="Q244" s="40">
        <f t="shared" si="363"/>
        <v>0</v>
      </c>
      <c r="S244" s="6" t="e">
        <f>LARGE(D243:D248,1)</f>
        <v>#NUM!</v>
      </c>
      <c r="U244" s="40" t="e">
        <f>IF(S244=D243,(LARGE(P243:Q243,1)),(IF(S244=D244,(LARGE(P244:Q244,1)),(IF(S244=D245,(LARGE(P245:Q245,1)),(IF(S244=D246,(LARGE(P246:Q246,1)),(IF(S244=D247,(LARGE(P247:Q247,1)),(IF(S244=D248,(LARGE(P248:Q248,1)))))))))))))</f>
        <v>#NUM!</v>
      </c>
      <c r="Y244" s="36" t="e">
        <f t="shared" ref="Y244" si="449">SQRT((S244/$U$2)^2)</f>
        <v>#NUM!</v>
      </c>
      <c r="Z244" s="19"/>
      <c r="AA244" s="19"/>
      <c r="AB244" s="19" t="e">
        <f t="shared" ref="AB244:AB246" si="450">SQRT(Y244)</f>
        <v>#NUM!</v>
      </c>
      <c r="AC244" s="19"/>
      <c r="AE244" s="19"/>
      <c r="AF244" s="20" t="e">
        <f t="shared" ref="AF244:AF246" si="451">AB244+0.05</f>
        <v>#NUM!</v>
      </c>
      <c r="AG244" s="19"/>
      <c r="AI244" s="19"/>
      <c r="AJ244" s="28" t="e">
        <f t="shared" ref="AJ244:AJ246" si="452">IF(AF244&lt;=1.5,1.5,(IF(AF244&lt;=2,2,(IF(AF244&lt;=2.5,2.5,(IF(AF244&lt;=3,3,(IF(AF244&lt;=3.5,3.5,(IF(AF244&lt;=4,4,(IF(AF244&lt;=4.5,4.5,(IF(AF244&lt;=5,5,"Too f*cking big!")))))))))))))))</f>
        <v>#NUM!</v>
      </c>
      <c r="AK244" s="19"/>
      <c r="AM244" s="19"/>
      <c r="AN244" s="19" t="e">
        <f t="shared" ref="AN244:AN246" si="453">IF(ABS(U244)&gt;($U$3*AJ244),"Yes","No")</f>
        <v>#NUM!</v>
      </c>
      <c r="AR244" s="19" t="e">
        <f t="shared" si="417"/>
        <v>#NUM!</v>
      </c>
      <c r="AU244" s="40" t="e">
        <f t="shared" ref="AU244:AU246" si="454">IF(AR244="Not Applicable",S244/(AJ244^2),(S244/(AJ244^2))+AR244)</f>
        <v>#NUM!</v>
      </c>
      <c r="BG244" s="26" t="e">
        <f>IF(AJ244&gt;4,"Re-check foundation size…",IF(AU244&lt;$U$2,"Pass!","Fail!"))</f>
        <v>#NUM!</v>
      </c>
      <c r="BH244" s="49"/>
      <c r="BI244" s="51"/>
      <c r="BJ244" s="51"/>
      <c r="BK244" s="51"/>
      <c r="BL244" s="51"/>
      <c r="BM244" s="51"/>
    </row>
    <row r="245" spans="1:65" ht="15.75" x14ac:dyDescent="0.25">
      <c r="A245" s="60"/>
      <c r="E245" s="40"/>
      <c r="F245" s="40"/>
      <c r="G245" s="40"/>
      <c r="H245" s="40"/>
      <c r="I245" s="40"/>
      <c r="P245" s="40">
        <f t="shared" si="363"/>
        <v>0</v>
      </c>
      <c r="Q245" s="40">
        <f t="shared" si="363"/>
        <v>0</v>
      </c>
      <c r="S245" s="6">
        <f>IF(U245=P243,D243,(IF(U245=P244,D244,(IF(U245=P245,D245,(IF(U245=P246,D246,(IF(U245=P247,D247,(IF(U245=P248,D248)))))))))))</f>
        <v>0</v>
      </c>
      <c r="U245" s="40">
        <f t="shared" ref="U245" si="455">LARGE((P243:P248),1)</f>
        <v>0</v>
      </c>
      <c r="Y245" s="36">
        <f t="shared" si="388"/>
        <v>0</v>
      </c>
      <c r="Z245" s="19"/>
      <c r="AA245" s="19"/>
      <c r="AB245" s="19">
        <f t="shared" si="450"/>
        <v>0</v>
      </c>
      <c r="AC245" s="19"/>
      <c r="AE245" s="19"/>
      <c r="AF245" s="20">
        <f t="shared" si="451"/>
        <v>0.05</v>
      </c>
      <c r="AG245" s="19"/>
      <c r="AI245" s="19"/>
      <c r="AJ245" s="28">
        <f t="shared" si="452"/>
        <v>1.5</v>
      </c>
      <c r="AK245" s="19"/>
      <c r="AM245" s="19"/>
      <c r="AN245" s="19" t="str">
        <f t="shared" si="453"/>
        <v>No</v>
      </c>
      <c r="AR245" s="19" t="str">
        <f t="shared" si="417"/>
        <v>Not Applicable</v>
      </c>
      <c r="AU245" s="40">
        <f t="shared" si="454"/>
        <v>0</v>
      </c>
      <c r="AY245" s="54">
        <f>B243</f>
        <v>0</v>
      </c>
      <c r="AZ245" s="35" t="s">
        <v>87</v>
      </c>
      <c r="BA245" s="56" t="str">
        <f t="shared" ref="BA245" si="456">IF(S245=0,"No data…",IF(ISNUMBER(AJ244)=FALSE,"Too big!",IF(ISNUMBER(AJ245)=FALSE,"Too big!",IF(ISNUMBER(AJ246)=FALSE,"Too big!",LARGE(AJ244:AJ246,1)))))</f>
        <v>No data…</v>
      </c>
      <c r="BB245" s="56" t="s">
        <v>85</v>
      </c>
      <c r="BC245" s="58" t="str">
        <f t="shared" ref="BC245" si="457">IF(U245=0,"No data…",IF(ISNUMBER(AJ244)=FALSE,"Too big!",IF(ISNUMBER(AJ245)=FALSE,"Too big!",IF(ISNUMBER(AJ246)=FALSE,"Too big!",LARGE(AJ244:AJ246,1)))))</f>
        <v>No data…</v>
      </c>
      <c r="BD245" s="35" t="s">
        <v>86</v>
      </c>
      <c r="BG245" s="26" t="str">
        <f>IF(AJ245&gt;4,"Re-check foundation size…",IF(AU245&lt;$U$2,"Pass!","Fail!"))</f>
        <v>Pass!</v>
      </c>
      <c r="BH245" s="49"/>
      <c r="BI245" s="51" t="str">
        <f t="shared" ref="BI245" si="458">IF(D243&lt;0,"Warning! Uplift.",(IF(D244&lt;0,"Warning! Uplift.",(IF(D245&lt;0,"Warning! Uplift.",(IF(D246&lt;0,"Warning! Uplift.",(IF(D247&lt;0,"Warning! Uplift.",(IF(D248&lt;0,"Warning! Uplift.","/")))))))))))</f>
        <v>/</v>
      </c>
      <c r="BJ245" s="51"/>
      <c r="BK245" s="51"/>
      <c r="BL245" s="51" t="e">
        <f t="shared" ref="BL245" si="459">IF(U244&gt;$BT$23,"Warning! High shear.",(IF(U245&gt;$BT$23,"Warning! High shear.",(IF(U246&gt;$BT$23,"Warning! High Shear.","/")))))</f>
        <v>#NUM!</v>
      </c>
      <c r="BM245" s="51"/>
    </row>
    <row r="246" spans="1:65" x14ac:dyDescent="0.25">
      <c r="A246" s="60"/>
      <c r="E246" s="40"/>
      <c r="F246" s="40"/>
      <c r="G246" s="40"/>
      <c r="H246" s="40"/>
      <c r="I246" s="40"/>
      <c r="P246" s="40">
        <f t="shared" si="363"/>
        <v>0</v>
      </c>
      <c r="Q246" s="40">
        <f t="shared" si="363"/>
        <v>0</v>
      </c>
      <c r="S246" s="6">
        <f>IF(U246=Q243,D243,(IF(U246=Q244,D244,(IF(U246=Q245,D245,(IF(U246=Q246,D246,(IF(U246=Q247,D247,(IF(U246=Q248,D248)))))))))))</f>
        <v>0</v>
      </c>
      <c r="U246" s="40">
        <f t="shared" ref="U246" si="460">LARGE((Q243:Q248),1)</f>
        <v>0</v>
      </c>
      <c r="Y246" s="36">
        <f t="shared" si="388"/>
        <v>0</v>
      </c>
      <c r="Z246" s="19"/>
      <c r="AA246" s="19"/>
      <c r="AB246" s="19">
        <f t="shared" si="450"/>
        <v>0</v>
      </c>
      <c r="AC246" s="19"/>
      <c r="AE246" s="19"/>
      <c r="AF246" s="20">
        <f t="shared" si="451"/>
        <v>0.05</v>
      </c>
      <c r="AG246" s="19"/>
      <c r="AI246" s="19"/>
      <c r="AJ246" s="28">
        <f t="shared" si="452"/>
        <v>1.5</v>
      </c>
      <c r="AK246" s="19"/>
      <c r="AM246" s="19"/>
      <c r="AN246" s="19" t="str">
        <f t="shared" si="453"/>
        <v>No</v>
      </c>
      <c r="AR246" s="19" t="str">
        <f t="shared" si="417"/>
        <v>Not Applicable</v>
      </c>
      <c r="AU246" s="40">
        <f t="shared" si="454"/>
        <v>0</v>
      </c>
      <c r="BG246" s="26" t="str">
        <f>IF(AJ246&gt;4,"Re-check foundation size…",IF(AU246&lt;$U$2,"Pass!","Fail!"))</f>
        <v>Pass!</v>
      </c>
      <c r="BH246" s="49"/>
      <c r="BI246" s="51"/>
      <c r="BJ246" s="51"/>
      <c r="BK246" s="51"/>
      <c r="BL246" s="51"/>
      <c r="BM246" s="51"/>
    </row>
    <row r="247" spans="1:65" x14ac:dyDescent="0.25">
      <c r="A247" s="60"/>
      <c r="E247" s="40"/>
      <c r="F247" s="40"/>
      <c r="G247" s="40"/>
      <c r="H247" s="40"/>
      <c r="I247" s="40"/>
      <c r="P247" s="40">
        <f t="shared" si="363"/>
        <v>0</v>
      </c>
      <c r="Q247" s="40">
        <f t="shared" si="363"/>
        <v>0</v>
      </c>
      <c r="S247" s="6"/>
      <c r="BH247" s="49"/>
      <c r="BI247" s="51"/>
      <c r="BJ247" s="51"/>
      <c r="BK247" s="51"/>
      <c r="BL247" s="51"/>
      <c r="BM247" s="51"/>
    </row>
    <row r="248" spans="1:65" x14ac:dyDescent="0.25">
      <c r="A248" s="61"/>
      <c r="E248" s="40"/>
      <c r="F248" s="40"/>
      <c r="G248" s="40"/>
      <c r="H248" s="40"/>
      <c r="I248" s="40"/>
      <c r="P248" s="40">
        <f t="shared" si="363"/>
        <v>0</v>
      </c>
      <c r="Q248" s="40">
        <f t="shared" si="363"/>
        <v>0</v>
      </c>
      <c r="S248" s="6"/>
      <c r="BH248" s="49"/>
      <c r="BI248" s="51"/>
      <c r="BJ248" s="51"/>
      <c r="BK248" s="51"/>
      <c r="BL248" s="51"/>
      <c r="BM248" s="51"/>
    </row>
    <row r="249" spans="1:65" x14ac:dyDescent="0.25">
      <c r="A249" s="59" t="s">
        <v>137</v>
      </c>
      <c r="E249" s="40"/>
      <c r="F249" s="40"/>
      <c r="G249" s="40"/>
      <c r="H249" s="40"/>
      <c r="I249" s="40"/>
      <c r="P249" s="40">
        <f t="shared" si="363"/>
        <v>0</v>
      </c>
      <c r="Q249" s="40">
        <f t="shared" si="363"/>
        <v>0</v>
      </c>
      <c r="BH249" s="49"/>
      <c r="BI249" s="51"/>
      <c r="BJ249" s="51"/>
      <c r="BK249" s="51"/>
      <c r="BL249" s="51"/>
      <c r="BM249" s="51"/>
    </row>
    <row r="250" spans="1:65" x14ac:dyDescent="0.25">
      <c r="A250" s="60"/>
      <c r="E250" s="40"/>
      <c r="F250" s="40"/>
      <c r="G250" s="40"/>
      <c r="H250" s="40"/>
      <c r="I250" s="40"/>
      <c r="P250" s="40">
        <f t="shared" si="363"/>
        <v>0</v>
      </c>
      <c r="Q250" s="40">
        <f t="shared" si="363"/>
        <v>0</v>
      </c>
      <c r="S250" s="6" t="e">
        <f>LARGE(D249:D254,1)</f>
        <v>#NUM!</v>
      </c>
      <c r="U250" s="40" t="e">
        <f>IF(S250=D249,(LARGE(P249:Q249,1)),(IF(S250=D250,(LARGE(P250:Q250,1)),(IF(S250=D251,(LARGE(P251:Q251,1)),(IF(S250=D252,(LARGE(P252:Q252,1)),(IF(S250=D253,(LARGE(P253:Q253,1)),(IF(S250=D254,(LARGE(P254:Q254,1)))))))))))))</f>
        <v>#NUM!</v>
      </c>
      <c r="Y250" s="36" t="e">
        <f t="shared" ref="Y250" si="461">SQRT((S250/$U$2)^2)</f>
        <v>#NUM!</v>
      </c>
      <c r="Z250" s="19"/>
      <c r="AA250" s="19"/>
      <c r="AB250" s="19" t="e">
        <f t="shared" ref="AB250:AB252" si="462">SQRT(Y250)</f>
        <v>#NUM!</v>
      </c>
      <c r="AC250" s="19"/>
      <c r="AE250" s="19"/>
      <c r="AF250" s="20" t="e">
        <f t="shared" ref="AF250:AF252" si="463">AB250+0.05</f>
        <v>#NUM!</v>
      </c>
      <c r="AG250" s="19"/>
      <c r="AI250" s="19"/>
      <c r="AJ250" s="28" t="e">
        <f t="shared" ref="AJ250:AJ252" si="464">IF(AF250&lt;=1.5,1.5,(IF(AF250&lt;=2,2,(IF(AF250&lt;=2.5,2.5,(IF(AF250&lt;=3,3,(IF(AF250&lt;=3.5,3.5,(IF(AF250&lt;=4,4,(IF(AF250&lt;=4.5,4.5,(IF(AF250&lt;=5,5,"Too f*cking big!")))))))))))))))</f>
        <v>#NUM!</v>
      </c>
      <c r="AK250" s="19"/>
      <c r="AM250" s="19"/>
      <c r="AN250" s="19" t="e">
        <f t="shared" ref="AN250:AN252" si="465">IF(ABS(U250)&gt;($U$3*AJ250),"Yes","No")</f>
        <v>#NUM!</v>
      </c>
      <c r="AR250" s="19" t="e">
        <f t="shared" si="417"/>
        <v>#NUM!</v>
      </c>
      <c r="AU250" s="40" t="e">
        <f t="shared" ref="AU250:AU252" si="466">IF(AR250="Not Applicable",S250/(AJ250^2),(S250/(AJ250^2))+AR250)</f>
        <v>#NUM!</v>
      </c>
      <c r="BG250" s="26" t="e">
        <f>IF(AJ250&gt;4,"Re-check foundation size…",IF(AU250&lt;$U$2,"Pass!","Fail!"))</f>
        <v>#NUM!</v>
      </c>
      <c r="BH250" s="49"/>
      <c r="BI250" s="51"/>
      <c r="BJ250" s="51"/>
      <c r="BK250" s="51"/>
      <c r="BL250" s="51"/>
      <c r="BM250" s="51"/>
    </row>
    <row r="251" spans="1:65" ht="15.75" x14ac:dyDescent="0.25">
      <c r="A251" s="60"/>
      <c r="E251" s="40"/>
      <c r="F251" s="40"/>
      <c r="G251" s="40"/>
      <c r="H251" s="40"/>
      <c r="I251" s="40"/>
      <c r="P251" s="40">
        <f t="shared" si="363"/>
        <v>0</v>
      </c>
      <c r="Q251" s="40">
        <f t="shared" si="363"/>
        <v>0</v>
      </c>
      <c r="S251" s="6">
        <f>IF(U251=P249,D249,(IF(U251=P250,D250,(IF(U251=P251,D251,(IF(U251=P252,D252,(IF(U251=P253,D253,(IF(U251=P254,D254)))))))))))</f>
        <v>0</v>
      </c>
      <c r="U251" s="40">
        <f t="shared" ref="U251" si="467">LARGE((P249:P254),1)</f>
        <v>0</v>
      </c>
      <c r="Y251" s="36">
        <f t="shared" si="388"/>
        <v>0</v>
      </c>
      <c r="Z251" s="19"/>
      <c r="AA251" s="19"/>
      <c r="AB251" s="19">
        <f t="shared" si="462"/>
        <v>0</v>
      </c>
      <c r="AC251" s="19"/>
      <c r="AE251" s="19"/>
      <c r="AF251" s="20">
        <f t="shared" si="463"/>
        <v>0.05</v>
      </c>
      <c r="AG251" s="19"/>
      <c r="AI251" s="19"/>
      <c r="AJ251" s="28">
        <f t="shared" si="464"/>
        <v>1.5</v>
      </c>
      <c r="AK251" s="19"/>
      <c r="AM251" s="19"/>
      <c r="AN251" s="19" t="str">
        <f t="shared" si="465"/>
        <v>No</v>
      </c>
      <c r="AR251" s="19" t="str">
        <f t="shared" si="417"/>
        <v>Not Applicable</v>
      </c>
      <c r="AU251" s="40">
        <f t="shared" si="466"/>
        <v>0</v>
      </c>
      <c r="AY251" s="54">
        <f>B249</f>
        <v>0</v>
      </c>
      <c r="AZ251" s="35" t="s">
        <v>87</v>
      </c>
      <c r="BA251" s="56" t="str">
        <f t="shared" ref="BA251" si="468">IF(S251=0,"No data…",IF(ISNUMBER(AJ250)=FALSE,"Too big!",IF(ISNUMBER(AJ251)=FALSE,"Too big!",IF(ISNUMBER(AJ252)=FALSE,"Too big!",LARGE(AJ250:AJ252,1)))))</f>
        <v>No data…</v>
      </c>
      <c r="BB251" s="56" t="s">
        <v>85</v>
      </c>
      <c r="BC251" s="58" t="str">
        <f t="shared" ref="BC251" si="469">IF(U251=0,"No data…",IF(ISNUMBER(AJ250)=FALSE,"Too big!",IF(ISNUMBER(AJ251)=FALSE,"Too big!",IF(ISNUMBER(AJ252)=FALSE,"Too big!",LARGE(AJ250:AJ252,1)))))</f>
        <v>No data…</v>
      </c>
      <c r="BD251" s="35" t="s">
        <v>86</v>
      </c>
      <c r="BG251" s="26" t="str">
        <f>IF(AJ251&gt;4,"Re-check foundation size…",IF(AU251&lt;$U$2,"Pass!","Fail!"))</f>
        <v>Pass!</v>
      </c>
      <c r="BH251" s="49"/>
      <c r="BI251" s="51" t="str">
        <f t="shared" ref="BI251" si="470">IF(D249&lt;0,"Warning! Uplift.",(IF(D250&lt;0,"Warning! Uplift.",(IF(D251&lt;0,"Warning! Uplift.",(IF(D252&lt;0,"Warning! Uplift.",(IF(D253&lt;0,"Warning! Uplift.",(IF(D254&lt;0,"Warning! Uplift.","/")))))))))))</f>
        <v>/</v>
      </c>
      <c r="BJ251" s="51"/>
      <c r="BK251" s="51"/>
      <c r="BL251" s="51" t="e">
        <f t="shared" ref="BL251" si="471">IF(U250&gt;$BT$23,"Warning! High shear.",(IF(U251&gt;$BT$23,"Warning! High shear.",(IF(U252&gt;$BT$23,"Warning! High Shear.","/")))))</f>
        <v>#NUM!</v>
      </c>
      <c r="BM251" s="51"/>
    </row>
    <row r="252" spans="1:65" x14ac:dyDescent="0.25">
      <c r="A252" s="60"/>
      <c r="E252" s="40"/>
      <c r="F252" s="40"/>
      <c r="G252" s="40"/>
      <c r="H252" s="40"/>
      <c r="I252" s="40"/>
      <c r="P252" s="40">
        <f t="shared" si="363"/>
        <v>0</v>
      </c>
      <c r="Q252" s="40">
        <f t="shared" si="363"/>
        <v>0</v>
      </c>
      <c r="S252" s="6">
        <f>IF(U252=Q249,D249,(IF(U252=Q250,D250,(IF(U252=Q251,D251,(IF(U252=Q252,D252,(IF(U252=Q253,D253,(IF(U252=Q254,D254)))))))))))</f>
        <v>0</v>
      </c>
      <c r="U252" s="40">
        <f t="shared" ref="U252" si="472">LARGE((Q249:Q254),1)</f>
        <v>0</v>
      </c>
      <c r="Y252" s="36">
        <f t="shared" si="388"/>
        <v>0</v>
      </c>
      <c r="Z252" s="19"/>
      <c r="AA252" s="19"/>
      <c r="AB252" s="19">
        <f t="shared" si="462"/>
        <v>0</v>
      </c>
      <c r="AC252" s="19"/>
      <c r="AE252" s="19"/>
      <c r="AF252" s="20">
        <f t="shared" si="463"/>
        <v>0.05</v>
      </c>
      <c r="AG252" s="19"/>
      <c r="AI252" s="19"/>
      <c r="AJ252" s="28">
        <f t="shared" si="464"/>
        <v>1.5</v>
      </c>
      <c r="AK252" s="19"/>
      <c r="AM252" s="19"/>
      <c r="AN252" s="19" t="str">
        <f t="shared" si="465"/>
        <v>No</v>
      </c>
      <c r="AR252" s="19" t="str">
        <f t="shared" si="417"/>
        <v>Not Applicable</v>
      </c>
      <c r="AU252" s="40">
        <f t="shared" si="466"/>
        <v>0</v>
      </c>
      <c r="BG252" s="26" t="str">
        <f>IF(AJ252&gt;4,"Re-check foundation size…",IF(AU252&lt;$U$2,"Pass!","Fail!"))</f>
        <v>Pass!</v>
      </c>
      <c r="BH252" s="49"/>
      <c r="BI252" s="51"/>
      <c r="BJ252" s="51"/>
      <c r="BK252" s="51"/>
      <c r="BL252" s="51"/>
      <c r="BM252" s="51"/>
    </row>
    <row r="253" spans="1:65" x14ac:dyDescent="0.25">
      <c r="A253" s="60"/>
      <c r="E253" s="40"/>
      <c r="F253" s="40"/>
      <c r="G253" s="40"/>
      <c r="H253" s="40"/>
      <c r="I253" s="40"/>
      <c r="P253" s="40">
        <f t="shared" si="363"/>
        <v>0</v>
      </c>
      <c r="Q253" s="40">
        <f t="shared" si="363"/>
        <v>0</v>
      </c>
      <c r="S253" s="6"/>
      <c r="BH253" s="49"/>
      <c r="BI253" s="51"/>
      <c r="BJ253" s="51"/>
      <c r="BK253" s="51"/>
      <c r="BL253" s="51"/>
      <c r="BM253" s="51"/>
    </row>
    <row r="254" spans="1:65" x14ac:dyDescent="0.25">
      <c r="A254" s="61"/>
      <c r="E254" s="40"/>
      <c r="F254" s="40"/>
      <c r="G254" s="40"/>
      <c r="H254" s="40"/>
      <c r="I254" s="40"/>
      <c r="P254" s="40">
        <f t="shared" si="363"/>
        <v>0</v>
      </c>
      <c r="Q254" s="40">
        <f t="shared" si="363"/>
        <v>0</v>
      </c>
      <c r="S254" s="6"/>
      <c r="BH254" s="49"/>
      <c r="BI254" s="51"/>
      <c r="BJ254" s="51"/>
      <c r="BK254" s="51"/>
      <c r="BL254" s="51"/>
      <c r="BM254" s="51"/>
    </row>
    <row r="255" spans="1:65" x14ac:dyDescent="0.25">
      <c r="A255" s="59" t="s">
        <v>138</v>
      </c>
      <c r="E255" s="40"/>
      <c r="F255" s="40"/>
      <c r="G255" s="40"/>
      <c r="H255" s="40"/>
      <c r="I255" s="40"/>
      <c r="P255" s="40">
        <f t="shared" si="363"/>
        <v>0</v>
      </c>
      <c r="Q255" s="40">
        <f t="shared" si="363"/>
        <v>0</v>
      </c>
      <c r="S255" s="6"/>
      <c r="BH255" s="49"/>
      <c r="BI255" s="51"/>
      <c r="BJ255" s="51"/>
      <c r="BK255" s="51"/>
      <c r="BL255" s="51"/>
      <c r="BM255" s="51"/>
    </row>
    <row r="256" spans="1:65" x14ac:dyDescent="0.25">
      <c r="A256" s="60"/>
      <c r="E256" s="40"/>
      <c r="F256" s="40"/>
      <c r="G256" s="40"/>
      <c r="H256" s="40"/>
      <c r="I256" s="40"/>
      <c r="P256" s="40">
        <f t="shared" si="363"/>
        <v>0</v>
      </c>
      <c r="Q256" s="40">
        <f t="shared" si="363"/>
        <v>0</v>
      </c>
      <c r="S256" s="6" t="e">
        <f>LARGE(D255:D260,1)</f>
        <v>#NUM!</v>
      </c>
      <c r="U256" s="40" t="e">
        <f>IF(S256=D255,(LARGE(P255:Q255,1)),(IF(S256=D256,(LARGE(P256:Q256,1)),(IF(S256=D257,(LARGE(P257:Q257,1)),(IF(S256=D258,(LARGE(P258:Q258,1)),(IF(S256=D259,(LARGE(P259:Q259,1)),(IF(S256=D260,(LARGE(P260:Q260,1)))))))))))))</f>
        <v>#NUM!</v>
      </c>
      <c r="Y256" s="36" t="e">
        <f t="shared" ref="Y256" si="473">SQRT((S256/$U$2)^2)</f>
        <v>#NUM!</v>
      </c>
      <c r="Z256" s="19"/>
      <c r="AA256" s="19"/>
      <c r="AB256" s="19" t="e">
        <f t="shared" ref="AB256:AB258" si="474">SQRT(Y256)</f>
        <v>#NUM!</v>
      </c>
      <c r="AC256" s="19"/>
      <c r="AE256" s="19"/>
      <c r="AF256" s="20" t="e">
        <f t="shared" ref="AF256:AF258" si="475">AB256+0.05</f>
        <v>#NUM!</v>
      </c>
      <c r="AG256" s="19"/>
      <c r="AI256" s="19"/>
      <c r="AJ256" s="28" t="e">
        <f t="shared" ref="AJ256:AJ258" si="476">IF(AF256&lt;=1.5,1.5,(IF(AF256&lt;=2,2,(IF(AF256&lt;=2.5,2.5,(IF(AF256&lt;=3,3,(IF(AF256&lt;=3.5,3.5,(IF(AF256&lt;=4,4,(IF(AF256&lt;=4.5,4.5,(IF(AF256&lt;=5,5,"Too f*cking big!")))))))))))))))</f>
        <v>#NUM!</v>
      </c>
      <c r="AK256" s="19"/>
      <c r="AM256" s="19"/>
      <c r="AN256" s="19" t="e">
        <f t="shared" ref="AN256:AN258" si="477">IF(ABS(U256)&gt;($U$3*AJ256),"Yes","No")</f>
        <v>#NUM!</v>
      </c>
      <c r="AR256" s="19" t="e">
        <f t="shared" si="417"/>
        <v>#NUM!</v>
      </c>
      <c r="AU256" s="40" t="e">
        <f t="shared" ref="AU256:AU258" si="478">IF(AR256="Not Applicable",S256/(AJ256^2),(S256/(AJ256^2))+AR256)</f>
        <v>#NUM!</v>
      </c>
      <c r="BG256" s="26" t="e">
        <f>IF(AJ256&gt;4,"Re-check foundation size…",IF(AU256&lt;$U$2,"Pass!","Fail!"))</f>
        <v>#NUM!</v>
      </c>
      <c r="BH256" s="49"/>
      <c r="BI256" s="51"/>
      <c r="BJ256" s="51"/>
      <c r="BK256" s="51"/>
      <c r="BL256" s="51"/>
      <c r="BM256" s="51"/>
    </row>
    <row r="257" spans="1:65" ht="15.75" x14ac:dyDescent="0.25">
      <c r="A257" s="60"/>
      <c r="E257" s="40"/>
      <c r="F257" s="40"/>
      <c r="G257" s="40"/>
      <c r="H257" s="40"/>
      <c r="I257" s="40"/>
      <c r="P257" s="40">
        <f t="shared" si="363"/>
        <v>0</v>
      </c>
      <c r="Q257" s="40">
        <f t="shared" si="363"/>
        <v>0</v>
      </c>
      <c r="S257" s="6">
        <f>IF(U257=P255,D255,(IF(U257=P256,D256,(IF(U257=P257,D257,(IF(U257=P258,D258,(IF(U257=P259,D259,(IF(U257=P260,D260)))))))))))</f>
        <v>0</v>
      </c>
      <c r="U257" s="40">
        <f t="shared" ref="U257" si="479">LARGE((P255:P260),1)</f>
        <v>0</v>
      </c>
      <c r="Y257" s="36">
        <f t="shared" si="388"/>
        <v>0</v>
      </c>
      <c r="Z257" s="19"/>
      <c r="AA257" s="19"/>
      <c r="AB257" s="19">
        <f t="shared" si="474"/>
        <v>0</v>
      </c>
      <c r="AC257" s="19"/>
      <c r="AE257" s="19"/>
      <c r="AF257" s="20">
        <f t="shared" si="475"/>
        <v>0.05</v>
      </c>
      <c r="AG257" s="19"/>
      <c r="AI257" s="19"/>
      <c r="AJ257" s="28">
        <f t="shared" si="476"/>
        <v>1.5</v>
      </c>
      <c r="AK257" s="19"/>
      <c r="AM257" s="19"/>
      <c r="AN257" s="19" t="str">
        <f t="shared" si="477"/>
        <v>No</v>
      </c>
      <c r="AR257" s="19" t="str">
        <f t="shared" si="417"/>
        <v>Not Applicable</v>
      </c>
      <c r="AU257" s="40">
        <f t="shared" si="478"/>
        <v>0</v>
      </c>
      <c r="AY257" s="54">
        <f>B255</f>
        <v>0</v>
      </c>
      <c r="AZ257" s="35" t="s">
        <v>87</v>
      </c>
      <c r="BA257" s="56" t="str">
        <f t="shared" ref="BA257" si="480">IF(S257=0,"No data…",IF(ISNUMBER(AJ256)=FALSE,"Too big!",IF(ISNUMBER(AJ257)=FALSE,"Too big!",IF(ISNUMBER(AJ258)=FALSE,"Too big!",LARGE(AJ256:AJ258,1)))))</f>
        <v>No data…</v>
      </c>
      <c r="BB257" s="56" t="s">
        <v>85</v>
      </c>
      <c r="BC257" s="58" t="str">
        <f t="shared" ref="BC257" si="481">IF(U257=0,"No data…",IF(ISNUMBER(AJ256)=FALSE,"Too big!",IF(ISNUMBER(AJ257)=FALSE,"Too big!",IF(ISNUMBER(AJ258)=FALSE,"Too big!",LARGE(AJ256:AJ258,1)))))</f>
        <v>No data…</v>
      </c>
      <c r="BD257" s="35" t="s">
        <v>86</v>
      </c>
      <c r="BG257" s="26" t="str">
        <f>IF(AJ257&gt;4,"Re-check foundation size…",IF(AU257&lt;$U$2,"Pass!","Fail!"))</f>
        <v>Pass!</v>
      </c>
      <c r="BH257" s="49"/>
      <c r="BI257" s="51" t="str">
        <f t="shared" ref="BI257" si="482">IF(D255&lt;0,"Warning! Uplift.",(IF(D256&lt;0,"Warning! Uplift.",(IF(D257&lt;0,"Warning! Uplift.",(IF(D258&lt;0,"Warning! Uplift.",(IF(D259&lt;0,"Warning! Uplift.",(IF(D260&lt;0,"Warning! Uplift.","/")))))))))))</f>
        <v>/</v>
      </c>
      <c r="BJ257" s="51"/>
      <c r="BK257" s="51"/>
      <c r="BL257" s="51" t="e">
        <f t="shared" ref="BL257" si="483">IF(U256&gt;$BT$23,"Warning! High shear.",(IF(U257&gt;$BT$23,"Warning! High shear.",(IF(U258&gt;$BT$23,"Warning! High Shear.","/")))))</f>
        <v>#NUM!</v>
      </c>
      <c r="BM257" s="51"/>
    </row>
    <row r="258" spans="1:65" x14ac:dyDescent="0.25">
      <c r="A258" s="60"/>
      <c r="E258" s="40"/>
      <c r="F258" s="40"/>
      <c r="G258" s="40"/>
      <c r="H258" s="40"/>
      <c r="I258" s="40"/>
      <c r="P258" s="40">
        <f t="shared" si="363"/>
        <v>0</v>
      </c>
      <c r="Q258" s="40">
        <f t="shared" si="363"/>
        <v>0</v>
      </c>
      <c r="S258" s="6">
        <f>IF(U258=Q255,D255,(IF(U258=Q256,D256,(IF(U258=Q257,D257,(IF(U258=Q258,D258,(IF(U258=Q259,D259,(IF(U258=Q260,D260)))))))))))</f>
        <v>0</v>
      </c>
      <c r="U258" s="40">
        <f t="shared" ref="U258" si="484">LARGE((Q255:Q260),1)</f>
        <v>0</v>
      </c>
      <c r="Y258" s="36">
        <f t="shared" si="388"/>
        <v>0</v>
      </c>
      <c r="Z258" s="19"/>
      <c r="AA258" s="19"/>
      <c r="AB258" s="19">
        <f t="shared" si="474"/>
        <v>0</v>
      </c>
      <c r="AC258" s="19"/>
      <c r="AE258" s="19"/>
      <c r="AF258" s="20">
        <f t="shared" si="475"/>
        <v>0.05</v>
      </c>
      <c r="AG258" s="19"/>
      <c r="AI258" s="19"/>
      <c r="AJ258" s="28">
        <f t="shared" si="476"/>
        <v>1.5</v>
      </c>
      <c r="AK258" s="19"/>
      <c r="AM258" s="19"/>
      <c r="AN258" s="19" t="str">
        <f t="shared" si="477"/>
        <v>No</v>
      </c>
      <c r="AR258" s="19" t="str">
        <f t="shared" si="417"/>
        <v>Not Applicable</v>
      </c>
      <c r="AU258" s="40">
        <f t="shared" si="478"/>
        <v>0</v>
      </c>
      <c r="BG258" s="26" t="str">
        <f>IF(AJ258&gt;4,"Re-check foundation size…",IF(AU258&lt;$U$2,"Pass!","Fail!"))</f>
        <v>Pass!</v>
      </c>
      <c r="BH258" s="49"/>
      <c r="BI258" s="51"/>
      <c r="BJ258" s="51"/>
      <c r="BK258" s="51"/>
      <c r="BL258" s="51"/>
      <c r="BM258" s="51"/>
    </row>
    <row r="259" spans="1:65" x14ac:dyDescent="0.25">
      <c r="A259" s="60"/>
      <c r="E259" s="40"/>
      <c r="F259" s="40"/>
      <c r="G259" s="40"/>
      <c r="H259" s="40"/>
      <c r="I259" s="40"/>
      <c r="P259" s="40">
        <f t="shared" si="363"/>
        <v>0</v>
      </c>
      <c r="Q259" s="40">
        <f t="shared" si="363"/>
        <v>0</v>
      </c>
      <c r="S259" s="6"/>
      <c r="BH259" s="49"/>
      <c r="BI259" s="51"/>
      <c r="BJ259" s="51"/>
      <c r="BK259" s="51"/>
      <c r="BL259" s="51"/>
      <c r="BM259" s="51"/>
    </row>
    <row r="260" spans="1:65" x14ac:dyDescent="0.25">
      <c r="A260" s="61"/>
      <c r="E260" s="40"/>
      <c r="F260" s="40"/>
      <c r="G260" s="40"/>
      <c r="H260" s="40"/>
      <c r="I260" s="40"/>
      <c r="P260" s="40">
        <f t="shared" si="363"/>
        <v>0</v>
      </c>
      <c r="Q260" s="40">
        <f t="shared" si="363"/>
        <v>0</v>
      </c>
      <c r="S260" s="6"/>
      <c r="BH260" s="49"/>
      <c r="BI260" s="51"/>
      <c r="BJ260" s="51"/>
      <c r="BK260" s="51"/>
      <c r="BL260" s="51"/>
      <c r="BM260" s="51"/>
    </row>
    <row r="261" spans="1:65" x14ac:dyDescent="0.25">
      <c r="A261" s="59" t="s">
        <v>139</v>
      </c>
      <c r="E261" s="40"/>
      <c r="F261" s="40"/>
      <c r="G261" s="40"/>
      <c r="H261" s="40"/>
      <c r="I261" s="40"/>
      <c r="P261" s="40">
        <f t="shared" si="363"/>
        <v>0</v>
      </c>
      <c r="Q261" s="40">
        <f t="shared" si="363"/>
        <v>0</v>
      </c>
      <c r="S261" s="6"/>
      <c r="BH261" s="49"/>
      <c r="BI261" s="51"/>
      <c r="BJ261" s="51"/>
      <c r="BK261" s="51"/>
      <c r="BL261" s="51"/>
      <c r="BM261" s="51"/>
    </row>
    <row r="262" spans="1:65" x14ac:dyDescent="0.25">
      <c r="A262" s="60"/>
      <c r="E262" s="40"/>
      <c r="F262" s="40"/>
      <c r="G262" s="40"/>
      <c r="H262" s="40"/>
      <c r="I262" s="40"/>
      <c r="P262" s="40">
        <f t="shared" si="363"/>
        <v>0</v>
      </c>
      <c r="Q262" s="40">
        <f t="shared" si="363"/>
        <v>0</v>
      </c>
      <c r="S262" s="6" t="e">
        <f>LARGE(D261:D266,1)</f>
        <v>#NUM!</v>
      </c>
      <c r="U262" s="40" t="e">
        <f>IF(S262=D261,(LARGE(P261:Q261,1)),(IF(S262=D262,(LARGE(P262:Q262,1)),(IF(S262=D263,(LARGE(P263:Q263,1)),(IF(S262=D264,(LARGE(P264:Q264,1)),(IF(S262=D265,(LARGE(P265:Q265,1)),(IF(S262=D266,(LARGE(P266:Q266,1)))))))))))))</f>
        <v>#NUM!</v>
      </c>
      <c r="Y262" s="36" t="e">
        <f t="shared" ref="Y262" si="485">SQRT((S262/$U$2)^2)</f>
        <v>#NUM!</v>
      </c>
      <c r="Z262" s="19"/>
      <c r="AA262" s="19"/>
      <c r="AB262" s="19" t="e">
        <f t="shared" ref="AB262:AB264" si="486">SQRT(Y262)</f>
        <v>#NUM!</v>
      </c>
      <c r="AC262" s="19"/>
      <c r="AE262" s="19"/>
      <c r="AF262" s="20" t="e">
        <f t="shared" ref="AF262:AF264" si="487">AB262+0.05</f>
        <v>#NUM!</v>
      </c>
      <c r="AG262" s="19"/>
      <c r="AI262" s="19"/>
      <c r="AJ262" s="28" t="e">
        <f t="shared" ref="AJ262:AJ264" si="488">IF(AF262&lt;=1.5,1.5,(IF(AF262&lt;=2,2,(IF(AF262&lt;=2.5,2.5,(IF(AF262&lt;=3,3,(IF(AF262&lt;=3.5,3.5,(IF(AF262&lt;=4,4,(IF(AF262&lt;=4.5,4.5,(IF(AF262&lt;=5,5,"Too f*cking big!")))))))))))))))</f>
        <v>#NUM!</v>
      </c>
      <c r="AK262" s="19"/>
      <c r="AM262" s="19"/>
      <c r="AN262" s="19" t="e">
        <f t="shared" ref="AN262:AN264" si="489">IF(ABS(U262)&gt;($U$3*AJ262),"Yes","No")</f>
        <v>#NUM!</v>
      </c>
      <c r="AR262" s="19" t="e">
        <f t="shared" si="417"/>
        <v>#NUM!</v>
      </c>
      <c r="AU262" s="40" t="e">
        <f t="shared" ref="AU262:AU264" si="490">IF(AR262="Not Applicable",S262/(AJ262^2),(S262/(AJ262^2))+AR262)</f>
        <v>#NUM!</v>
      </c>
      <c r="BG262" s="26" t="e">
        <f>IF(AJ262&gt;4,"Re-check foundation size…",IF(AU262&lt;$U$2,"Pass!","Fail!"))</f>
        <v>#NUM!</v>
      </c>
      <c r="BH262" s="49"/>
      <c r="BI262" s="51"/>
      <c r="BJ262" s="51"/>
      <c r="BK262" s="51"/>
      <c r="BL262" s="51"/>
      <c r="BM262" s="51"/>
    </row>
    <row r="263" spans="1:65" ht="15.75" x14ac:dyDescent="0.25">
      <c r="A263" s="60"/>
      <c r="E263" s="40"/>
      <c r="F263" s="40"/>
      <c r="G263" s="40"/>
      <c r="H263" s="40"/>
      <c r="I263" s="40"/>
      <c r="P263" s="40">
        <f t="shared" si="363"/>
        <v>0</v>
      </c>
      <c r="Q263" s="40">
        <f t="shared" si="363"/>
        <v>0</v>
      </c>
      <c r="S263" s="6">
        <f>IF(U263=P261,D261,(IF(U263=P262,D262,(IF(U263=P263,D263,(IF(U263=P264,D264,(IF(U263=P265,D265,(IF(U263=P266,D266)))))))))))</f>
        <v>0</v>
      </c>
      <c r="U263" s="40">
        <f t="shared" ref="U263" si="491">LARGE((P261:P266),1)</f>
        <v>0</v>
      </c>
      <c r="Y263" s="36">
        <f t="shared" si="388"/>
        <v>0</v>
      </c>
      <c r="Z263" s="19"/>
      <c r="AA263" s="19"/>
      <c r="AB263" s="19">
        <f t="shared" si="486"/>
        <v>0</v>
      </c>
      <c r="AC263" s="19"/>
      <c r="AE263" s="19"/>
      <c r="AF263" s="20">
        <f t="shared" si="487"/>
        <v>0.05</v>
      </c>
      <c r="AG263" s="19"/>
      <c r="AI263" s="19"/>
      <c r="AJ263" s="28">
        <f t="shared" si="488"/>
        <v>1.5</v>
      </c>
      <c r="AK263" s="19"/>
      <c r="AM263" s="19"/>
      <c r="AN263" s="19" t="str">
        <f t="shared" si="489"/>
        <v>No</v>
      </c>
      <c r="AR263" s="19" t="str">
        <f t="shared" si="417"/>
        <v>Not Applicable</v>
      </c>
      <c r="AU263" s="40">
        <f t="shared" si="490"/>
        <v>0</v>
      </c>
      <c r="AY263" s="54">
        <f>B261</f>
        <v>0</v>
      </c>
      <c r="AZ263" s="35" t="s">
        <v>87</v>
      </c>
      <c r="BA263" s="56" t="str">
        <f t="shared" ref="BA263" si="492">IF(S263=0,"No data…",IF(ISNUMBER(AJ262)=FALSE,"Too big!",IF(ISNUMBER(AJ263)=FALSE,"Too big!",IF(ISNUMBER(AJ264)=FALSE,"Too big!",LARGE(AJ262:AJ264,1)))))</f>
        <v>No data…</v>
      </c>
      <c r="BB263" s="56" t="s">
        <v>85</v>
      </c>
      <c r="BC263" s="58" t="str">
        <f t="shared" ref="BC263" si="493">IF(U263=0,"No data…",IF(ISNUMBER(AJ262)=FALSE,"Too big!",IF(ISNUMBER(AJ263)=FALSE,"Too big!",IF(ISNUMBER(AJ264)=FALSE,"Too big!",LARGE(AJ262:AJ264,1)))))</f>
        <v>No data…</v>
      </c>
      <c r="BD263" s="35" t="s">
        <v>86</v>
      </c>
      <c r="BG263" s="26" t="str">
        <f>IF(AJ263&gt;4,"Re-check foundation size…",IF(AU263&lt;$U$2,"Pass!","Fail!"))</f>
        <v>Pass!</v>
      </c>
      <c r="BH263" s="49"/>
      <c r="BI263" s="51" t="str">
        <f t="shared" ref="BI263" si="494">IF(D261&lt;0,"Warning! Uplift.",(IF(D262&lt;0,"Warning! Uplift.",(IF(D263&lt;0,"Warning! Uplift.",(IF(D264&lt;0,"Warning! Uplift.",(IF(D265&lt;0,"Warning! Uplift.",(IF(D266&lt;0,"Warning! Uplift.","/")))))))))))</f>
        <v>/</v>
      </c>
      <c r="BJ263" s="51"/>
      <c r="BK263" s="51"/>
      <c r="BL263" s="51" t="e">
        <f t="shared" ref="BL263" si="495">IF(U262&gt;$BT$23,"Warning! High shear.",(IF(U263&gt;$BT$23,"Warning! High shear.",(IF(U264&gt;$BT$23,"Warning! High Shear.","/")))))</f>
        <v>#NUM!</v>
      </c>
      <c r="BM263" s="51"/>
    </row>
    <row r="264" spans="1:65" x14ac:dyDescent="0.25">
      <c r="A264" s="60"/>
      <c r="E264" s="40"/>
      <c r="F264" s="40"/>
      <c r="G264" s="40"/>
      <c r="H264" s="40"/>
      <c r="I264" s="40"/>
      <c r="P264" s="40">
        <f t="shared" si="363"/>
        <v>0</v>
      </c>
      <c r="Q264" s="40">
        <f t="shared" si="363"/>
        <v>0</v>
      </c>
      <c r="S264" s="6">
        <f>IF(U264=Q261,D261,(IF(U264=Q262,D262,(IF(U264=Q263,D263,(IF(U264=Q264,D264,(IF(U264=Q265,D265,(IF(U264=Q266,D266)))))))))))</f>
        <v>0</v>
      </c>
      <c r="U264" s="40">
        <f t="shared" ref="U264" si="496">LARGE((Q261:Q266),1)</f>
        <v>0</v>
      </c>
      <c r="Y264" s="36">
        <f t="shared" si="388"/>
        <v>0</v>
      </c>
      <c r="Z264" s="19"/>
      <c r="AA264" s="19"/>
      <c r="AB264" s="19">
        <f t="shared" si="486"/>
        <v>0</v>
      </c>
      <c r="AC264" s="19"/>
      <c r="AE264" s="19"/>
      <c r="AF264" s="20">
        <f t="shared" si="487"/>
        <v>0.05</v>
      </c>
      <c r="AG264" s="19"/>
      <c r="AI264" s="19"/>
      <c r="AJ264" s="28">
        <f t="shared" si="488"/>
        <v>1.5</v>
      </c>
      <c r="AK264" s="19"/>
      <c r="AM264" s="19"/>
      <c r="AN264" s="19" t="str">
        <f t="shared" si="489"/>
        <v>No</v>
      </c>
      <c r="AR264" s="19" t="str">
        <f t="shared" si="417"/>
        <v>Not Applicable</v>
      </c>
      <c r="AU264" s="40">
        <f t="shared" si="490"/>
        <v>0</v>
      </c>
      <c r="BG264" s="26" t="str">
        <f>IF(AJ264&gt;4,"Re-check foundation size…",IF(AU264&lt;$U$2,"Pass!","Fail!"))</f>
        <v>Pass!</v>
      </c>
      <c r="BH264" s="49"/>
      <c r="BI264" s="51"/>
      <c r="BJ264" s="51"/>
      <c r="BK264" s="51"/>
      <c r="BL264" s="51"/>
      <c r="BM264" s="51"/>
    </row>
    <row r="265" spans="1:65" x14ac:dyDescent="0.25">
      <c r="A265" s="60"/>
      <c r="E265" s="40"/>
      <c r="F265" s="40"/>
      <c r="G265" s="40"/>
      <c r="H265" s="40"/>
      <c r="I265" s="40"/>
      <c r="P265" s="40">
        <f t="shared" ref="P265:Q296" si="497">ABS(E265)</f>
        <v>0</v>
      </c>
      <c r="Q265" s="40">
        <f t="shared" si="497"/>
        <v>0</v>
      </c>
      <c r="S265" s="6"/>
      <c r="BH265" s="49"/>
      <c r="BI265" s="51"/>
      <c r="BJ265" s="51"/>
      <c r="BK265" s="51"/>
      <c r="BL265" s="51"/>
      <c r="BM265" s="51"/>
    </row>
    <row r="266" spans="1:65" x14ac:dyDescent="0.25">
      <c r="A266" s="61"/>
      <c r="E266" s="40"/>
      <c r="F266" s="40"/>
      <c r="G266" s="40"/>
      <c r="H266" s="40"/>
      <c r="I266" s="40"/>
      <c r="P266" s="40">
        <f t="shared" si="497"/>
        <v>0</v>
      </c>
      <c r="Q266" s="40">
        <f t="shared" si="497"/>
        <v>0</v>
      </c>
      <c r="S266" s="6"/>
      <c r="BH266" s="49"/>
      <c r="BI266" s="51"/>
      <c r="BJ266" s="51"/>
      <c r="BK266" s="51"/>
      <c r="BL266" s="51"/>
      <c r="BM266" s="51"/>
    </row>
    <row r="267" spans="1:65" x14ac:dyDescent="0.25">
      <c r="A267" s="59" t="s">
        <v>140</v>
      </c>
      <c r="E267" s="40"/>
      <c r="F267" s="40"/>
      <c r="G267" s="40"/>
      <c r="H267" s="40"/>
      <c r="I267" s="40"/>
      <c r="P267" s="40">
        <f t="shared" si="497"/>
        <v>0</v>
      </c>
      <c r="Q267" s="40">
        <f t="shared" si="497"/>
        <v>0</v>
      </c>
      <c r="S267" s="6"/>
      <c r="BH267" s="49"/>
      <c r="BI267" s="51"/>
      <c r="BJ267" s="51"/>
      <c r="BK267" s="51"/>
      <c r="BL267" s="51"/>
      <c r="BM267" s="51"/>
    </row>
    <row r="268" spans="1:65" x14ac:dyDescent="0.25">
      <c r="A268" s="60"/>
      <c r="E268" s="40"/>
      <c r="F268" s="40"/>
      <c r="G268" s="40"/>
      <c r="H268" s="40"/>
      <c r="I268" s="40"/>
      <c r="P268" s="40">
        <f t="shared" si="497"/>
        <v>0</v>
      </c>
      <c r="Q268" s="40">
        <f t="shared" si="497"/>
        <v>0</v>
      </c>
      <c r="S268" s="6" t="e">
        <f>LARGE(D267:D272,1)</f>
        <v>#NUM!</v>
      </c>
      <c r="U268" s="40" t="e">
        <f>IF(S268=D267,(LARGE(P267:Q267,1)),(IF(S268=D268,(LARGE(P268:Q268,1)),(IF(S268=D269,(LARGE(P269:Q269,1)),(IF(S268=D270,(LARGE(P270:Q270,1)),(IF(S268=D271,(LARGE(P271:Q271,1)),(IF(S268=D272,(LARGE(P272:Q272,1)))))))))))))</f>
        <v>#NUM!</v>
      </c>
      <c r="Y268" s="36" t="e">
        <f t="shared" ref="Y268" si="498">SQRT((S268/$U$2)^2)</f>
        <v>#NUM!</v>
      </c>
      <c r="Z268" s="19"/>
      <c r="AA268" s="19"/>
      <c r="AB268" s="19" t="e">
        <f t="shared" ref="AB268:AB270" si="499">SQRT(Y268)</f>
        <v>#NUM!</v>
      </c>
      <c r="AC268" s="19"/>
      <c r="AE268" s="19"/>
      <c r="AF268" s="20" t="e">
        <f t="shared" ref="AF268:AF270" si="500">AB268+0.05</f>
        <v>#NUM!</v>
      </c>
      <c r="AG268" s="19"/>
      <c r="AI268" s="19"/>
      <c r="AJ268" s="28" t="e">
        <f t="shared" ref="AJ268:AJ270" si="501">IF(AF268&lt;=1.5,1.5,(IF(AF268&lt;=2,2,(IF(AF268&lt;=2.5,2.5,(IF(AF268&lt;=3,3,(IF(AF268&lt;=3.5,3.5,(IF(AF268&lt;=4,4,(IF(AF268&lt;=4.5,4.5,(IF(AF268&lt;=5,5,"Too f*cking big!")))))))))))))))</f>
        <v>#NUM!</v>
      </c>
      <c r="AK268" s="19"/>
      <c r="AM268" s="19"/>
      <c r="AN268" s="19" t="e">
        <f t="shared" ref="AN268:AN270" si="502">IF(ABS(U268)&gt;($U$3*AJ268),"Yes","No")</f>
        <v>#NUM!</v>
      </c>
      <c r="AR268" s="19" t="e">
        <f t="shared" si="417"/>
        <v>#NUM!</v>
      </c>
      <c r="AU268" s="40" t="e">
        <f t="shared" ref="AU268:AU270" si="503">IF(AR268="Not Applicable",S268/(AJ268^2),(S268/(AJ268^2))+AR268)</f>
        <v>#NUM!</v>
      </c>
      <c r="BG268" s="26" t="e">
        <f>IF(AJ268&gt;4,"Re-check foundation size…",IF(AU268&lt;$U$2,"Pass!","Fail!"))</f>
        <v>#NUM!</v>
      </c>
      <c r="BH268" s="49"/>
      <c r="BI268" s="51"/>
      <c r="BJ268" s="51"/>
      <c r="BK268" s="51"/>
      <c r="BL268" s="51"/>
      <c r="BM268" s="51"/>
    </row>
    <row r="269" spans="1:65" ht="15.75" x14ac:dyDescent="0.25">
      <c r="A269" s="60"/>
      <c r="E269" s="40"/>
      <c r="F269" s="40"/>
      <c r="G269" s="40"/>
      <c r="H269" s="40"/>
      <c r="I269" s="40"/>
      <c r="P269" s="40">
        <f t="shared" si="497"/>
        <v>0</v>
      </c>
      <c r="Q269" s="40">
        <f t="shared" si="497"/>
        <v>0</v>
      </c>
      <c r="S269" s="6">
        <f>IF(U269=P267,D267,(IF(U269=P268,D268,(IF(U269=P269,D269,(IF(U269=P270,D270,(IF(U269=P271,D271,(IF(U269=P272,D272)))))))))))</f>
        <v>0</v>
      </c>
      <c r="U269" s="40">
        <f t="shared" ref="U269" si="504">LARGE((P267:P272),1)</f>
        <v>0</v>
      </c>
      <c r="Y269" s="36">
        <f t="shared" si="388"/>
        <v>0</v>
      </c>
      <c r="Z269" s="19"/>
      <c r="AA269" s="19"/>
      <c r="AB269" s="19">
        <f t="shared" si="499"/>
        <v>0</v>
      </c>
      <c r="AC269" s="19"/>
      <c r="AE269" s="19"/>
      <c r="AF269" s="20">
        <f t="shared" si="500"/>
        <v>0.05</v>
      </c>
      <c r="AG269" s="19"/>
      <c r="AI269" s="19"/>
      <c r="AJ269" s="28">
        <f t="shared" si="501"/>
        <v>1.5</v>
      </c>
      <c r="AK269" s="19"/>
      <c r="AM269" s="19"/>
      <c r="AN269" s="19" t="str">
        <f t="shared" si="502"/>
        <v>No</v>
      </c>
      <c r="AR269" s="19" t="str">
        <f t="shared" si="417"/>
        <v>Not Applicable</v>
      </c>
      <c r="AU269" s="40">
        <f t="shared" si="503"/>
        <v>0</v>
      </c>
      <c r="AY269" s="54">
        <f>B267</f>
        <v>0</v>
      </c>
      <c r="AZ269" s="35" t="s">
        <v>87</v>
      </c>
      <c r="BA269" s="56" t="str">
        <f t="shared" ref="BA269" si="505">IF(S269=0,"No data…",IF(ISNUMBER(AJ268)=FALSE,"Too big!",IF(ISNUMBER(AJ269)=FALSE,"Too big!",IF(ISNUMBER(AJ270)=FALSE,"Too big!",LARGE(AJ268:AJ270,1)))))</f>
        <v>No data…</v>
      </c>
      <c r="BB269" s="56" t="s">
        <v>85</v>
      </c>
      <c r="BC269" s="58" t="str">
        <f t="shared" ref="BC269" si="506">IF(U269=0,"No data…",IF(ISNUMBER(AJ268)=FALSE,"Too big!",IF(ISNUMBER(AJ269)=FALSE,"Too big!",IF(ISNUMBER(AJ270)=FALSE,"Too big!",LARGE(AJ268:AJ270,1)))))</f>
        <v>No data…</v>
      </c>
      <c r="BD269" s="35" t="s">
        <v>86</v>
      </c>
      <c r="BG269" s="26" t="str">
        <f>IF(AJ269&gt;4,"Re-check foundation size…",IF(AU269&lt;$U$2,"Pass!","Fail!"))</f>
        <v>Pass!</v>
      </c>
      <c r="BH269" s="49"/>
      <c r="BI269" s="51" t="str">
        <f t="shared" ref="BI269" si="507">IF(D267&lt;0,"Warning! Uplift.",(IF(D268&lt;0,"Warning! Uplift.",(IF(D269&lt;0,"Warning! Uplift.",(IF(D270&lt;0,"Warning! Uplift.",(IF(D271&lt;0,"Warning! Uplift.",(IF(D272&lt;0,"Warning! Uplift.","/")))))))))))</f>
        <v>/</v>
      </c>
      <c r="BJ269" s="51"/>
      <c r="BK269" s="51"/>
      <c r="BL269" s="51" t="e">
        <f t="shared" ref="BL269" si="508">IF(U268&gt;$BT$23,"Warning! High shear.",(IF(U269&gt;$BT$23,"Warning! High shear.",(IF(U270&gt;$BT$23,"Warning! High Shear.","/")))))</f>
        <v>#NUM!</v>
      </c>
      <c r="BM269" s="51"/>
    </row>
    <row r="270" spans="1:65" x14ac:dyDescent="0.25">
      <c r="A270" s="60"/>
      <c r="E270" s="40"/>
      <c r="F270" s="40"/>
      <c r="G270" s="40"/>
      <c r="H270" s="40"/>
      <c r="I270" s="40"/>
      <c r="P270" s="40">
        <f t="shared" si="497"/>
        <v>0</v>
      </c>
      <c r="Q270" s="40">
        <f t="shared" si="497"/>
        <v>0</v>
      </c>
      <c r="S270" s="6">
        <f>IF(U270=Q267,D267,(IF(U270=Q268,D268,(IF(U270=Q269,D269,(IF(U270=Q270,D270,(IF(U270=Q271,D271,(IF(U270=Q272,D272)))))))))))</f>
        <v>0</v>
      </c>
      <c r="U270" s="40">
        <f t="shared" ref="U270" si="509">LARGE((Q267:Q272),1)</f>
        <v>0</v>
      </c>
      <c r="Y270" s="36">
        <f t="shared" si="388"/>
        <v>0</v>
      </c>
      <c r="Z270" s="19"/>
      <c r="AA270" s="19"/>
      <c r="AB270" s="19">
        <f t="shared" si="499"/>
        <v>0</v>
      </c>
      <c r="AC270" s="19"/>
      <c r="AE270" s="19"/>
      <c r="AF270" s="20">
        <f t="shared" si="500"/>
        <v>0.05</v>
      </c>
      <c r="AG270" s="19"/>
      <c r="AI270" s="19"/>
      <c r="AJ270" s="28">
        <f t="shared" si="501"/>
        <v>1.5</v>
      </c>
      <c r="AK270" s="19"/>
      <c r="AM270" s="19"/>
      <c r="AN270" s="19" t="str">
        <f t="shared" si="502"/>
        <v>No</v>
      </c>
      <c r="AR270" s="19" t="str">
        <f t="shared" si="417"/>
        <v>Not Applicable</v>
      </c>
      <c r="AU270" s="40">
        <f t="shared" si="503"/>
        <v>0</v>
      </c>
      <c r="BG270" s="26" t="str">
        <f>IF(AJ270&gt;4,"Re-check foundation size…",IF(AU270&lt;$U$2,"Pass!","Fail!"))</f>
        <v>Pass!</v>
      </c>
      <c r="BH270" s="49"/>
      <c r="BI270" s="51"/>
      <c r="BJ270" s="51"/>
      <c r="BK270" s="51"/>
      <c r="BL270" s="51"/>
      <c r="BM270" s="51"/>
    </row>
    <row r="271" spans="1:65" x14ac:dyDescent="0.25">
      <c r="A271" s="60"/>
      <c r="E271" s="40"/>
      <c r="F271" s="40"/>
      <c r="G271" s="40"/>
      <c r="H271" s="40"/>
      <c r="I271" s="40"/>
      <c r="P271" s="40">
        <f t="shared" si="497"/>
        <v>0</v>
      </c>
      <c r="Q271" s="40">
        <f t="shared" si="497"/>
        <v>0</v>
      </c>
      <c r="S271" s="6"/>
      <c r="BH271" s="49"/>
      <c r="BI271" s="51"/>
      <c r="BJ271" s="51"/>
      <c r="BK271" s="51"/>
      <c r="BL271" s="51"/>
      <c r="BM271" s="51"/>
    </row>
    <row r="272" spans="1:65" x14ac:dyDescent="0.25">
      <c r="A272" s="61"/>
      <c r="E272" s="40"/>
      <c r="F272" s="40"/>
      <c r="G272" s="40"/>
      <c r="H272" s="40"/>
      <c r="I272" s="40"/>
      <c r="P272" s="40">
        <f t="shared" si="497"/>
        <v>0</v>
      </c>
      <c r="Q272" s="40">
        <f t="shared" si="497"/>
        <v>0</v>
      </c>
      <c r="S272" s="6"/>
      <c r="BH272" s="49"/>
      <c r="BI272" s="51"/>
      <c r="BJ272" s="51"/>
      <c r="BK272" s="51"/>
      <c r="BL272" s="51"/>
      <c r="BM272" s="51"/>
    </row>
    <row r="273" spans="1:65" x14ac:dyDescent="0.25">
      <c r="A273" s="59" t="s">
        <v>141</v>
      </c>
      <c r="E273" s="40"/>
      <c r="F273" s="40"/>
      <c r="G273" s="40"/>
      <c r="H273" s="40"/>
      <c r="I273" s="40"/>
      <c r="P273" s="40">
        <f t="shared" si="497"/>
        <v>0</v>
      </c>
      <c r="Q273" s="40">
        <f t="shared" si="497"/>
        <v>0</v>
      </c>
      <c r="BH273" s="49"/>
      <c r="BI273" s="51"/>
      <c r="BJ273" s="51"/>
      <c r="BK273" s="51"/>
      <c r="BL273" s="51"/>
      <c r="BM273" s="51"/>
    </row>
    <row r="274" spans="1:65" x14ac:dyDescent="0.25">
      <c r="A274" s="60"/>
      <c r="E274" s="40"/>
      <c r="F274" s="40"/>
      <c r="G274" s="40"/>
      <c r="H274" s="40"/>
      <c r="I274" s="40"/>
      <c r="P274" s="40">
        <f t="shared" si="497"/>
        <v>0</v>
      </c>
      <c r="Q274" s="40">
        <f t="shared" si="497"/>
        <v>0</v>
      </c>
      <c r="S274" s="6" t="e">
        <f>LARGE(D273:D278,1)</f>
        <v>#NUM!</v>
      </c>
      <c r="U274" s="40" t="e">
        <f>IF(S274=D273,(LARGE(P273:Q273,1)),(IF(S274=D274,(LARGE(P274:Q274,1)),(IF(S274=D275,(LARGE(P275:Q275,1)),(IF(S274=D276,(LARGE(P276:Q276,1)),(IF(S274=D277,(LARGE(P277:Q277,1)),(IF(S274=D278,(LARGE(P278:Q278,1)))))))))))))</f>
        <v>#NUM!</v>
      </c>
      <c r="Y274" s="36" t="e">
        <f t="shared" ref="Y274" si="510">SQRT((S274/$U$2)^2)</f>
        <v>#NUM!</v>
      </c>
      <c r="Z274" s="19"/>
      <c r="AA274" s="19"/>
      <c r="AB274" s="19" t="e">
        <f t="shared" ref="AB274:AB276" si="511">SQRT(Y274)</f>
        <v>#NUM!</v>
      </c>
      <c r="AC274" s="19"/>
      <c r="AE274" s="19"/>
      <c r="AF274" s="20" t="e">
        <f t="shared" ref="AF274:AF276" si="512">AB274+0.05</f>
        <v>#NUM!</v>
      </c>
      <c r="AG274" s="19"/>
      <c r="AI274" s="19"/>
      <c r="AJ274" s="28" t="e">
        <f t="shared" ref="AJ274:AJ276" si="513">IF(AF274&lt;=1.5,1.5,(IF(AF274&lt;=2,2,(IF(AF274&lt;=2.5,2.5,(IF(AF274&lt;=3,3,(IF(AF274&lt;=3.5,3.5,(IF(AF274&lt;=4,4,(IF(AF274&lt;=4.5,4.5,(IF(AF274&lt;=5,5,"Too f*cking big!")))))))))))))))</f>
        <v>#NUM!</v>
      </c>
      <c r="AK274" s="19"/>
      <c r="AM274" s="19"/>
      <c r="AN274" s="19" t="e">
        <f t="shared" ref="AN274:AN276" si="514">IF(ABS(U274)&gt;($U$3*AJ274),"Yes","No")</f>
        <v>#NUM!</v>
      </c>
      <c r="AR274" s="19" t="e">
        <f t="shared" si="417"/>
        <v>#NUM!</v>
      </c>
      <c r="AU274" s="40" t="e">
        <f t="shared" ref="AU274:AU276" si="515">IF(AR274="Not Applicable",S274/(AJ274^2),(S274/(AJ274^2))+AR274)</f>
        <v>#NUM!</v>
      </c>
      <c r="BG274" s="26" t="e">
        <f>IF(AJ274&gt;4,"Re-check foundation size…",IF(AU274&lt;$U$2,"Pass!","Fail!"))</f>
        <v>#NUM!</v>
      </c>
      <c r="BH274" s="49"/>
      <c r="BI274" s="51"/>
      <c r="BJ274" s="51"/>
      <c r="BK274" s="51"/>
      <c r="BL274" s="51"/>
      <c r="BM274" s="51"/>
    </row>
    <row r="275" spans="1:65" ht="15.75" x14ac:dyDescent="0.25">
      <c r="A275" s="60"/>
      <c r="E275" s="40"/>
      <c r="F275" s="40"/>
      <c r="G275" s="40"/>
      <c r="H275" s="40"/>
      <c r="I275" s="40"/>
      <c r="P275" s="40">
        <f t="shared" si="497"/>
        <v>0</v>
      </c>
      <c r="Q275" s="40">
        <f t="shared" si="497"/>
        <v>0</v>
      </c>
      <c r="S275" s="6">
        <f>IF(U275=P273,D273,(IF(U275=P274,D274,(IF(U275=P275,D275,(IF(U275=P276,D276,(IF(U275=P277,D277,(IF(U275=P278,D278)))))))))))</f>
        <v>0</v>
      </c>
      <c r="U275" s="40">
        <f t="shared" ref="U275" si="516">LARGE((P273:P278),1)</f>
        <v>0</v>
      </c>
      <c r="Y275" s="36">
        <f t="shared" si="388"/>
        <v>0</v>
      </c>
      <c r="Z275" s="19"/>
      <c r="AA275" s="19"/>
      <c r="AB275" s="19">
        <f t="shared" si="511"/>
        <v>0</v>
      </c>
      <c r="AC275" s="19"/>
      <c r="AE275" s="19"/>
      <c r="AF275" s="20">
        <f t="shared" si="512"/>
        <v>0.05</v>
      </c>
      <c r="AG275" s="19"/>
      <c r="AI275" s="19"/>
      <c r="AJ275" s="28">
        <f t="shared" si="513"/>
        <v>1.5</v>
      </c>
      <c r="AK275" s="19"/>
      <c r="AM275" s="19"/>
      <c r="AN275" s="19" t="str">
        <f t="shared" si="514"/>
        <v>No</v>
      </c>
      <c r="AR275" s="19" t="str">
        <f t="shared" si="417"/>
        <v>Not Applicable</v>
      </c>
      <c r="AU275" s="40">
        <f t="shared" si="515"/>
        <v>0</v>
      </c>
      <c r="AY275" s="54">
        <f>B273</f>
        <v>0</v>
      </c>
      <c r="AZ275" s="35" t="s">
        <v>87</v>
      </c>
      <c r="BA275" s="56" t="str">
        <f t="shared" ref="BA275" si="517">IF(S275=0,"No data…",IF(ISNUMBER(AJ274)=FALSE,"Too big!",IF(ISNUMBER(AJ275)=FALSE,"Too big!",IF(ISNUMBER(AJ276)=FALSE,"Too big!",LARGE(AJ274:AJ276,1)))))</f>
        <v>No data…</v>
      </c>
      <c r="BB275" s="56" t="s">
        <v>85</v>
      </c>
      <c r="BC275" s="58" t="str">
        <f t="shared" ref="BC275" si="518">IF(U275=0,"No data…",IF(ISNUMBER(AJ274)=FALSE,"Too big!",IF(ISNUMBER(AJ275)=FALSE,"Too big!",IF(ISNUMBER(AJ276)=FALSE,"Too big!",LARGE(AJ274:AJ276,1)))))</f>
        <v>No data…</v>
      </c>
      <c r="BD275" s="35" t="s">
        <v>86</v>
      </c>
      <c r="BG275" s="26" t="str">
        <f>IF(AJ275&gt;4,"Re-check foundation size…",IF(AU275&lt;$U$2,"Pass!","Fail!"))</f>
        <v>Pass!</v>
      </c>
      <c r="BH275" s="49"/>
      <c r="BI275" s="51" t="str">
        <f t="shared" ref="BI275" si="519">IF(D273&lt;0,"Warning! Uplift.",(IF(D274&lt;0,"Warning! Uplift.",(IF(D275&lt;0,"Warning! Uplift.",(IF(D276&lt;0,"Warning! Uplift.",(IF(D277&lt;0,"Warning! Uplift.",(IF(D278&lt;0,"Warning! Uplift.","/")))))))))))</f>
        <v>/</v>
      </c>
      <c r="BJ275" s="51"/>
      <c r="BK275" s="51"/>
      <c r="BL275" s="51" t="e">
        <f t="shared" ref="BL275" si="520">IF(U274&gt;$BT$23,"Warning! High shear.",(IF(U275&gt;$BT$23,"Warning! High shear.",(IF(U276&gt;$BT$23,"Warning! High Shear.","/")))))</f>
        <v>#NUM!</v>
      </c>
      <c r="BM275" s="51"/>
    </row>
    <row r="276" spans="1:65" x14ac:dyDescent="0.25">
      <c r="A276" s="60"/>
      <c r="E276" s="40"/>
      <c r="F276" s="40"/>
      <c r="G276" s="40"/>
      <c r="H276" s="40"/>
      <c r="I276" s="40"/>
      <c r="P276" s="40">
        <f t="shared" si="497"/>
        <v>0</v>
      </c>
      <c r="Q276" s="40">
        <f t="shared" si="497"/>
        <v>0</v>
      </c>
      <c r="S276" s="6">
        <f>IF(U276=Q273,D273,(IF(U276=Q274,D274,(IF(U276=Q275,D275,(IF(U276=Q276,D276,(IF(U276=Q277,D277,(IF(U276=Q278,D278)))))))))))</f>
        <v>0</v>
      </c>
      <c r="U276" s="40">
        <f t="shared" ref="U276" si="521">LARGE((Q273:Q278),1)</f>
        <v>0</v>
      </c>
      <c r="Y276" s="36">
        <f t="shared" si="388"/>
        <v>0</v>
      </c>
      <c r="Z276" s="19"/>
      <c r="AA276" s="19"/>
      <c r="AB276" s="19">
        <f t="shared" si="511"/>
        <v>0</v>
      </c>
      <c r="AC276" s="19"/>
      <c r="AE276" s="19"/>
      <c r="AF276" s="20">
        <f t="shared" si="512"/>
        <v>0.05</v>
      </c>
      <c r="AG276" s="19"/>
      <c r="AI276" s="19"/>
      <c r="AJ276" s="28">
        <f t="shared" si="513"/>
        <v>1.5</v>
      </c>
      <c r="AK276" s="19"/>
      <c r="AM276" s="19"/>
      <c r="AN276" s="19" t="str">
        <f t="shared" si="514"/>
        <v>No</v>
      </c>
      <c r="AR276" s="19" t="str">
        <f t="shared" si="417"/>
        <v>Not Applicable</v>
      </c>
      <c r="AU276" s="40">
        <f t="shared" si="515"/>
        <v>0</v>
      </c>
      <c r="BG276" s="26" t="str">
        <f>IF(AJ276&gt;4,"Re-check foundation size…",IF(AU276&lt;$U$2,"Pass!","Fail!"))</f>
        <v>Pass!</v>
      </c>
      <c r="BH276" s="49"/>
      <c r="BI276" s="51"/>
      <c r="BJ276" s="51"/>
      <c r="BK276" s="51"/>
      <c r="BL276" s="51"/>
      <c r="BM276" s="51"/>
    </row>
    <row r="277" spans="1:65" x14ac:dyDescent="0.25">
      <c r="A277" s="60"/>
      <c r="E277" s="40"/>
      <c r="F277" s="40"/>
      <c r="G277" s="40"/>
      <c r="H277" s="40"/>
      <c r="I277" s="40"/>
      <c r="P277" s="40">
        <f t="shared" si="497"/>
        <v>0</v>
      </c>
      <c r="Q277" s="40">
        <f t="shared" si="497"/>
        <v>0</v>
      </c>
      <c r="S277" s="6"/>
      <c r="BH277" s="49"/>
      <c r="BI277" s="51"/>
      <c r="BJ277" s="51"/>
      <c r="BK277" s="51"/>
      <c r="BL277" s="51"/>
      <c r="BM277" s="51"/>
    </row>
    <row r="278" spans="1:65" x14ac:dyDescent="0.25">
      <c r="A278" s="61"/>
      <c r="E278" s="40"/>
      <c r="F278" s="40"/>
      <c r="G278" s="40"/>
      <c r="H278" s="40"/>
      <c r="I278" s="40"/>
      <c r="P278" s="40">
        <f t="shared" si="497"/>
        <v>0</v>
      </c>
      <c r="Q278" s="40">
        <f t="shared" si="497"/>
        <v>0</v>
      </c>
      <c r="S278" s="6"/>
      <c r="BH278" s="49"/>
      <c r="BI278" s="51"/>
      <c r="BJ278" s="51"/>
      <c r="BK278" s="51"/>
      <c r="BL278" s="51"/>
      <c r="BM278" s="51"/>
    </row>
    <row r="279" spans="1:65" x14ac:dyDescent="0.25">
      <c r="A279" s="59" t="s">
        <v>142</v>
      </c>
      <c r="E279" s="40"/>
      <c r="F279" s="40"/>
      <c r="G279" s="40"/>
      <c r="H279" s="40"/>
      <c r="I279" s="40"/>
      <c r="P279" s="40">
        <f t="shared" si="497"/>
        <v>0</v>
      </c>
      <c r="Q279" s="40">
        <f t="shared" si="497"/>
        <v>0</v>
      </c>
      <c r="S279" s="6"/>
      <c r="BH279" s="49"/>
      <c r="BI279" s="51"/>
      <c r="BJ279" s="51"/>
      <c r="BK279" s="51"/>
      <c r="BL279" s="51"/>
      <c r="BM279" s="51"/>
    </row>
    <row r="280" spans="1:65" x14ac:dyDescent="0.25">
      <c r="A280" s="60"/>
      <c r="E280" s="40"/>
      <c r="F280" s="40"/>
      <c r="G280" s="40"/>
      <c r="H280" s="40"/>
      <c r="I280" s="40"/>
      <c r="P280" s="40">
        <f t="shared" si="497"/>
        <v>0</v>
      </c>
      <c r="Q280" s="40">
        <f t="shared" si="497"/>
        <v>0</v>
      </c>
      <c r="S280" s="6" t="e">
        <f>LARGE(D279:D284,1)</f>
        <v>#NUM!</v>
      </c>
      <c r="U280" s="40" t="e">
        <f>IF(S280=D279,(LARGE(P279:Q279,1)),(IF(S280=D280,(LARGE(P280:Q280,1)),(IF(S280=D281,(LARGE(P281:Q281,1)),(IF(S280=D282,(LARGE(P282:Q282,1)),(IF(S280=D283,(LARGE(P283:Q283,1)),(IF(S280=D284,(LARGE(P284:Q284,1)))))))))))))</f>
        <v>#NUM!</v>
      </c>
      <c r="Y280" s="36" t="e">
        <f t="shared" ref="Y280:Y306" si="522">SQRT((S280/$U$2)^2)</f>
        <v>#NUM!</v>
      </c>
      <c r="Z280" s="19"/>
      <c r="AA280" s="19"/>
      <c r="AB280" s="19" t="e">
        <f t="shared" ref="AB280:AB282" si="523">SQRT(Y280)</f>
        <v>#NUM!</v>
      </c>
      <c r="AC280" s="19"/>
      <c r="AE280" s="19"/>
      <c r="AF280" s="20" t="e">
        <f t="shared" ref="AF280:AF282" si="524">AB280+0.05</f>
        <v>#NUM!</v>
      </c>
      <c r="AG280" s="19"/>
      <c r="AI280" s="19"/>
      <c r="AJ280" s="28" t="e">
        <f t="shared" ref="AJ280:AJ282" si="525">IF(AF280&lt;=1.5,1.5,(IF(AF280&lt;=2,2,(IF(AF280&lt;=2.5,2.5,(IF(AF280&lt;=3,3,(IF(AF280&lt;=3.5,3.5,(IF(AF280&lt;=4,4,(IF(AF280&lt;=4.5,4.5,(IF(AF280&lt;=5,5,"Too f*cking big!")))))))))))))))</f>
        <v>#NUM!</v>
      </c>
      <c r="AK280" s="19"/>
      <c r="AM280" s="19"/>
      <c r="AN280" s="19" t="e">
        <f t="shared" ref="AN280:AN282" si="526">IF(ABS(U280)&gt;($U$3*AJ280),"Yes","No")</f>
        <v>#NUM!</v>
      </c>
      <c r="AR280" s="19" t="e">
        <f t="shared" si="417"/>
        <v>#NUM!</v>
      </c>
      <c r="AU280" s="40" t="e">
        <f t="shared" ref="AU280:AU282" si="527">IF(AR280="Not Applicable",S280/(AJ280^2),(S280/(AJ280^2))+AR280)</f>
        <v>#NUM!</v>
      </c>
      <c r="BG280" s="26" t="e">
        <f>IF(AJ280&gt;4,"Re-check foundation size…",IF(AU280&lt;$U$2,"Pass!","Fail!"))</f>
        <v>#NUM!</v>
      </c>
      <c r="BH280" s="49"/>
      <c r="BI280" s="51"/>
      <c r="BJ280" s="51"/>
      <c r="BK280" s="51"/>
      <c r="BL280" s="51"/>
      <c r="BM280" s="51"/>
    </row>
    <row r="281" spans="1:65" ht="15.75" x14ac:dyDescent="0.25">
      <c r="A281" s="60"/>
      <c r="E281" s="40"/>
      <c r="F281" s="40"/>
      <c r="G281" s="40"/>
      <c r="H281" s="40"/>
      <c r="I281" s="40"/>
      <c r="P281" s="40">
        <f t="shared" si="497"/>
        <v>0</v>
      </c>
      <c r="Q281" s="40">
        <f t="shared" si="497"/>
        <v>0</v>
      </c>
      <c r="S281" s="6">
        <f>IF(U281=P279,D279,(IF(U281=P280,D280,(IF(U281=P281,D281,(IF(U281=P282,D282,(IF(U281=P283,D283,(IF(U281=P284,D284)))))))))))</f>
        <v>0</v>
      </c>
      <c r="U281" s="40">
        <f t="shared" ref="U281" si="528">LARGE((P279:P284),1)</f>
        <v>0</v>
      </c>
      <c r="Y281" s="36">
        <f t="shared" si="522"/>
        <v>0</v>
      </c>
      <c r="Z281" s="19"/>
      <c r="AA281" s="19"/>
      <c r="AB281" s="19">
        <f t="shared" si="523"/>
        <v>0</v>
      </c>
      <c r="AC281" s="19"/>
      <c r="AE281" s="19"/>
      <c r="AF281" s="20">
        <f t="shared" si="524"/>
        <v>0.05</v>
      </c>
      <c r="AG281" s="19"/>
      <c r="AI281" s="19"/>
      <c r="AJ281" s="28">
        <f t="shared" si="525"/>
        <v>1.5</v>
      </c>
      <c r="AK281" s="19"/>
      <c r="AM281" s="19"/>
      <c r="AN281" s="19" t="str">
        <f t="shared" si="526"/>
        <v>No</v>
      </c>
      <c r="AR281" s="19" t="str">
        <f t="shared" si="417"/>
        <v>Not Applicable</v>
      </c>
      <c r="AU281" s="40">
        <f t="shared" si="527"/>
        <v>0</v>
      </c>
      <c r="AY281" s="54">
        <f>B279</f>
        <v>0</v>
      </c>
      <c r="AZ281" s="35" t="s">
        <v>87</v>
      </c>
      <c r="BA281" s="56" t="str">
        <f t="shared" ref="BA281" si="529">IF(S281=0,"No data…",IF(ISNUMBER(AJ280)=FALSE,"Too big!",IF(ISNUMBER(AJ281)=FALSE,"Too big!",IF(ISNUMBER(AJ282)=FALSE,"Too big!",LARGE(AJ280:AJ282,1)))))</f>
        <v>No data…</v>
      </c>
      <c r="BB281" s="56" t="s">
        <v>85</v>
      </c>
      <c r="BC281" s="58" t="str">
        <f t="shared" ref="BC281" si="530">IF(U281=0,"No data…",IF(ISNUMBER(AJ280)=FALSE,"Too big!",IF(ISNUMBER(AJ281)=FALSE,"Too big!",IF(ISNUMBER(AJ282)=FALSE,"Too big!",LARGE(AJ280:AJ282,1)))))</f>
        <v>No data…</v>
      </c>
      <c r="BD281" s="35" t="s">
        <v>86</v>
      </c>
      <c r="BG281" s="26" t="str">
        <f>IF(AJ281&gt;4,"Re-check foundation size…",IF(AU281&lt;$U$2,"Pass!","Fail!"))</f>
        <v>Pass!</v>
      </c>
      <c r="BH281" s="49"/>
      <c r="BI281" s="51" t="str">
        <f t="shared" ref="BI281" si="531">IF(D279&lt;0,"Warning! Uplift.",(IF(D280&lt;0,"Warning! Uplift.",(IF(D281&lt;0,"Warning! Uplift.",(IF(D282&lt;0,"Warning! Uplift.",(IF(D283&lt;0,"Warning! Uplift.",(IF(D284&lt;0,"Warning! Uplift.","/")))))))))))</f>
        <v>/</v>
      </c>
      <c r="BJ281" s="51"/>
      <c r="BK281" s="51"/>
      <c r="BL281" s="51" t="e">
        <f t="shared" ref="BL281" si="532">IF(U280&gt;$BT$23,"Warning! High shear.",(IF(U281&gt;$BT$23,"Warning! High shear.",(IF(U282&gt;$BT$23,"Warning! High Shear.","/")))))</f>
        <v>#NUM!</v>
      </c>
      <c r="BM281" s="51"/>
    </row>
    <row r="282" spans="1:65" x14ac:dyDescent="0.25">
      <c r="A282" s="60"/>
      <c r="E282" s="40"/>
      <c r="F282" s="40"/>
      <c r="G282" s="40"/>
      <c r="H282" s="40"/>
      <c r="I282" s="40"/>
      <c r="P282" s="40">
        <f t="shared" si="497"/>
        <v>0</v>
      </c>
      <c r="Q282" s="40">
        <f t="shared" si="497"/>
        <v>0</v>
      </c>
      <c r="S282" s="6">
        <f>IF(U282=Q279,D279,(IF(U282=Q280,D280,(IF(U282=Q281,D281,(IF(U282=Q282,D282,(IF(U282=Q283,D283,(IF(U282=Q284,D284)))))))))))</f>
        <v>0</v>
      </c>
      <c r="U282" s="40">
        <f t="shared" ref="U282" si="533">LARGE((Q279:Q284),1)</f>
        <v>0</v>
      </c>
      <c r="Y282" s="36">
        <f t="shared" si="522"/>
        <v>0</v>
      </c>
      <c r="Z282" s="19"/>
      <c r="AA282" s="19"/>
      <c r="AB282" s="19">
        <f t="shared" si="523"/>
        <v>0</v>
      </c>
      <c r="AC282" s="19"/>
      <c r="AE282" s="19"/>
      <c r="AF282" s="20">
        <f t="shared" si="524"/>
        <v>0.05</v>
      </c>
      <c r="AG282" s="19"/>
      <c r="AI282" s="19"/>
      <c r="AJ282" s="28">
        <f t="shared" si="525"/>
        <v>1.5</v>
      </c>
      <c r="AK282" s="19"/>
      <c r="AM282" s="19"/>
      <c r="AN282" s="19" t="str">
        <f t="shared" si="526"/>
        <v>No</v>
      </c>
      <c r="AR282" s="19" t="str">
        <f t="shared" si="417"/>
        <v>Not Applicable</v>
      </c>
      <c r="AU282" s="40">
        <f t="shared" si="527"/>
        <v>0</v>
      </c>
      <c r="BG282" s="26" t="str">
        <f>IF(AJ282&gt;4,"Re-check foundation size…",IF(AU282&lt;$U$2,"Pass!","Fail!"))</f>
        <v>Pass!</v>
      </c>
      <c r="BH282" s="49"/>
      <c r="BI282" s="51"/>
      <c r="BJ282" s="51"/>
      <c r="BK282" s="51"/>
      <c r="BL282" s="51"/>
      <c r="BM282" s="51"/>
    </row>
    <row r="283" spans="1:65" x14ac:dyDescent="0.25">
      <c r="A283" s="60"/>
      <c r="E283" s="40"/>
      <c r="F283" s="40"/>
      <c r="G283" s="40"/>
      <c r="H283" s="40"/>
      <c r="I283" s="40"/>
      <c r="P283" s="40">
        <f t="shared" si="497"/>
        <v>0</v>
      </c>
      <c r="Q283" s="40">
        <f t="shared" si="497"/>
        <v>0</v>
      </c>
      <c r="S283" s="6"/>
      <c r="BH283" s="49"/>
      <c r="BI283" s="51"/>
      <c r="BJ283" s="51"/>
      <c r="BK283" s="51"/>
      <c r="BL283" s="51"/>
      <c r="BM283" s="51"/>
    </row>
    <row r="284" spans="1:65" x14ac:dyDescent="0.25">
      <c r="A284" s="61"/>
      <c r="E284" s="40"/>
      <c r="F284" s="40"/>
      <c r="G284" s="40"/>
      <c r="H284" s="40"/>
      <c r="I284" s="40"/>
      <c r="P284" s="40">
        <f t="shared" si="497"/>
        <v>0</v>
      </c>
      <c r="Q284" s="40">
        <f t="shared" si="497"/>
        <v>0</v>
      </c>
      <c r="S284" s="6"/>
      <c r="BH284" s="49"/>
      <c r="BI284" s="51"/>
      <c r="BJ284" s="51"/>
      <c r="BK284" s="51"/>
      <c r="BL284" s="51"/>
      <c r="BM284" s="51"/>
    </row>
    <row r="285" spans="1:65" x14ac:dyDescent="0.25">
      <c r="A285" s="59" t="s">
        <v>143</v>
      </c>
      <c r="E285" s="40"/>
      <c r="F285" s="40"/>
      <c r="G285" s="40"/>
      <c r="H285" s="40"/>
      <c r="I285" s="40"/>
      <c r="P285" s="40">
        <f t="shared" si="497"/>
        <v>0</v>
      </c>
      <c r="Q285" s="40">
        <f t="shared" si="497"/>
        <v>0</v>
      </c>
      <c r="S285" s="6"/>
      <c r="BH285" s="49"/>
      <c r="BI285" s="51"/>
      <c r="BJ285" s="51"/>
      <c r="BK285" s="51"/>
      <c r="BL285" s="51"/>
      <c r="BM285" s="51"/>
    </row>
    <row r="286" spans="1:65" x14ac:dyDescent="0.25">
      <c r="A286" s="60"/>
      <c r="E286" s="40"/>
      <c r="F286" s="40"/>
      <c r="G286" s="40"/>
      <c r="H286" s="40"/>
      <c r="I286" s="40"/>
      <c r="P286" s="40">
        <f t="shared" si="497"/>
        <v>0</v>
      </c>
      <c r="Q286" s="40">
        <f t="shared" si="497"/>
        <v>0</v>
      </c>
      <c r="S286" s="6" t="e">
        <f>LARGE(D285:D290,1)</f>
        <v>#NUM!</v>
      </c>
      <c r="U286" s="40" t="e">
        <f>IF(S286=D285,(LARGE(P285:Q285,1)),(IF(S286=D286,(LARGE(P286:Q286,1)),(IF(S286=D287,(LARGE(P287:Q287,1)),(IF(S286=D288,(LARGE(P288:Q288,1)),(IF(S286=D289,(LARGE(P289:Q289,1)),(IF(S286=D290,(LARGE(P290:Q290,1)))))))))))))</f>
        <v>#NUM!</v>
      </c>
      <c r="Y286" s="36" t="e">
        <f t="shared" ref="Y286" si="534">SQRT((S286/$U$2)^2)</f>
        <v>#NUM!</v>
      </c>
      <c r="Z286" s="19"/>
      <c r="AA286" s="19"/>
      <c r="AB286" s="19" t="e">
        <f t="shared" ref="AB286:AB288" si="535">SQRT(Y286)</f>
        <v>#NUM!</v>
      </c>
      <c r="AC286" s="19"/>
      <c r="AE286" s="19"/>
      <c r="AF286" s="20" t="e">
        <f t="shared" ref="AF286:AF288" si="536">AB286+0.05</f>
        <v>#NUM!</v>
      </c>
      <c r="AG286" s="19"/>
      <c r="AI286" s="19"/>
      <c r="AJ286" s="28" t="e">
        <f t="shared" ref="AJ286:AJ288" si="537">IF(AF286&lt;=1.5,1.5,(IF(AF286&lt;=2,2,(IF(AF286&lt;=2.5,2.5,(IF(AF286&lt;=3,3,(IF(AF286&lt;=3.5,3.5,(IF(AF286&lt;=4,4,(IF(AF286&lt;=4.5,4.5,(IF(AF286&lt;=5,5,"Too f*cking big!")))))))))))))))</f>
        <v>#NUM!</v>
      </c>
      <c r="AK286" s="19"/>
      <c r="AM286" s="19"/>
      <c r="AN286" s="19" t="e">
        <f t="shared" ref="AN286:AN288" si="538">IF(ABS(U286)&gt;($U$3*AJ286),"Yes","No")</f>
        <v>#NUM!</v>
      </c>
      <c r="AR286" s="19" t="e">
        <f t="shared" si="417"/>
        <v>#NUM!</v>
      </c>
      <c r="AU286" s="40" t="e">
        <f t="shared" ref="AU286:AU288" si="539">IF(AR286="Not Applicable",S286/(AJ286^2),(S286/(AJ286^2))+AR286)</f>
        <v>#NUM!</v>
      </c>
      <c r="BG286" s="26" t="e">
        <f>IF(AJ286&gt;4,"Re-check foundation size…",IF(AU286&lt;$U$2,"Pass!","Fail!"))</f>
        <v>#NUM!</v>
      </c>
      <c r="BH286" s="49"/>
      <c r="BI286" s="51"/>
      <c r="BJ286" s="51"/>
      <c r="BK286" s="51"/>
      <c r="BL286" s="51"/>
      <c r="BM286" s="51"/>
    </row>
    <row r="287" spans="1:65" ht="15.75" x14ac:dyDescent="0.25">
      <c r="A287" s="60"/>
      <c r="E287" s="40"/>
      <c r="F287" s="40"/>
      <c r="G287" s="40"/>
      <c r="H287" s="40"/>
      <c r="I287" s="40"/>
      <c r="P287" s="40">
        <f t="shared" si="497"/>
        <v>0</v>
      </c>
      <c r="Q287" s="40">
        <f t="shared" si="497"/>
        <v>0</v>
      </c>
      <c r="S287" s="6">
        <f>IF(U287=P285,D285,(IF(U287=P286,D286,(IF(U287=P287,D287,(IF(U287=P288,D288,(IF(U287=P289,D289,(IF(U287=P290,D290)))))))))))</f>
        <v>0</v>
      </c>
      <c r="U287" s="40">
        <f t="shared" ref="U287" si="540">LARGE((P285:P290),1)</f>
        <v>0</v>
      </c>
      <c r="Y287" s="36">
        <f t="shared" si="522"/>
        <v>0</v>
      </c>
      <c r="Z287" s="19"/>
      <c r="AA287" s="19"/>
      <c r="AB287" s="19">
        <f t="shared" si="535"/>
        <v>0</v>
      </c>
      <c r="AC287" s="19"/>
      <c r="AE287" s="19"/>
      <c r="AF287" s="20">
        <f t="shared" si="536"/>
        <v>0.05</v>
      </c>
      <c r="AG287" s="19"/>
      <c r="AI287" s="19"/>
      <c r="AJ287" s="28">
        <f t="shared" si="537"/>
        <v>1.5</v>
      </c>
      <c r="AK287" s="19"/>
      <c r="AM287" s="19"/>
      <c r="AN287" s="19" t="str">
        <f t="shared" si="538"/>
        <v>No</v>
      </c>
      <c r="AR287" s="19" t="str">
        <f t="shared" si="417"/>
        <v>Not Applicable</v>
      </c>
      <c r="AU287" s="40">
        <f t="shared" si="539"/>
        <v>0</v>
      </c>
      <c r="AY287" s="54">
        <f>B285</f>
        <v>0</v>
      </c>
      <c r="AZ287" s="35" t="s">
        <v>87</v>
      </c>
      <c r="BA287" s="56" t="str">
        <f t="shared" ref="BA287" si="541">IF(S287=0,"No data…",IF(ISNUMBER(AJ286)=FALSE,"Too big!",IF(ISNUMBER(AJ287)=FALSE,"Too big!",IF(ISNUMBER(AJ288)=FALSE,"Too big!",LARGE(AJ286:AJ288,1)))))</f>
        <v>No data…</v>
      </c>
      <c r="BB287" s="56" t="s">
        <v>85</v>
      </c>
      <c r="BC287" s="58" t="str">
        <f t="shared" ref="BC287" si="542">IF(U287=0,"No data…",IF(ISNUMBER(AJ286)=FALSE,"Too big!",IF(ISNUMBER(AJ287)=FALSE,"Too big!",IF(ISNUMBER(AJ288)=FALSE,"Too big!",LARGE(AJ286:AJ288,1)))))</f>
        <v>No data…</v>
      </c>
      <c r="BD287" s="35" t="s">
        <v>86</v>
      </c>
      <c r="BG287" s="26" t="str">
        <f>IF(AJ287&gt;4,"Re-check foundation size…",IF(AU287&lt;$U$2,"Pass!","Fail!"))</f>
        <v>Pass!</v>
      </c>
      <c r="BH287" s="49"/>
      <c r="BI287" s="51" t="str">
        <f t="shared" ref="BI287" si="543">IF(D285&lt;0,"Warning! Uplift.",(IF(D286&lt;0,"Warning! Uplift.",(IF(D287&lt;0,"Warning! Uplift.",(IF(D288&lt;0,"Warning! Uplift.",(IF(D289&lt;0,"Warning! Uplift.",(IF(D290&lt;0,"Warning! Uplift.","/")))))))))))</f>
        <v>/</v>
      </c>
      <c r="BJ287" s="51"/>
      <c r="BK287" s="51"/>
      <c r="BL287" s="51" t="e">
        <f t="shared" ref="BL287" si="544">IF(U286&gt;$BT$23,"Warning! High shear.",(IF(U287&gt;$BT$23,"Warning! High shear.",(IF(U288&gt;$BT$23,"Warning! High Shear.","/")))))</f>
        <v>#NUM!</v>
      </c>
      <c r="BM287" s="51"/>
    </row>
    <row r="288" spans="1:65" x14ac:dyDescent="0.25">
      <c r="A288" s="60"/>
      <c r="E288" s="40"/>
      <c r="F288" s="40"/>
      <c r="G288" s="40"/>
      <c r="H288" s="40"/>
      <c r="I288" s="40"/>
      <c r="P288" s="40">
        <f t="shared" si="497"/>
        <v>0</v>
      </c>
      <c r="Q288" s="40">
        <f t="shared" si="497"/>
        <v>0</v>
      </c>
      <c r="S288" s="6">
        <f>IF(U288=Q285,D285,(IF(U288=Q286,D286,(IF(U288=Q287,D287,(IF(U288=Q288,D288,(IF(U288=Q289,D289,(IF(U288=Q290,D290)))))))))))</f>
        <v>0</v>
      </c>
      <c r="U288" s="40">
        <f t="shared" ref="U288" si="545">LARGE((Q285:Q290),1)</f>
        <v>0</v>
      </c>
      <c r="Y288" s="36">
        <f t="shared" si="522"/>
        <v>0</v>
      </c>
      <c r="Z288" s="19"/>
      <c r="AA288" s="19"/>
      <c r="AB288" s="19">
        <f t="shared" si="535"/>
        <v>0</v>
      </c>
      <c r="AC288" s="19"/>
      <c r="AE288" s="19"/>
      <c r="AF288" s="20">
        <f t="shared" si="536"/>
        <v>0.05</v>
      </c>
      <c r="AG288" s="19"/>
      <c r="AI288" s="19"/>
      <c r="AJ288" s="28">
        <f t="shared" si="537"/>
        <v>1.5</v>
      </c>
      <c r="AK288" s="19"/>
      <c r="AM288" s="19"/>
      <c r="AN288" s="19" t="str">
        <f t="shared" si="538"/>
        <v>No</v>
      </c>
      <c r="AR288" s="19" t="str">
        <f t="shared" si="417"/>
        <v>Not Applicable</v>
      </c>
      <c r="AU288" s="40">
        <f t="shared" si="539"/>
        <v>0</v>
      </c>
      <c r="BG288" s="26" t="str">
        <f>IF(AJ288&gt;4,"Re-check foundation size…",IF(AU288&lt;$U$2,"Pass!","Fail!"))</f>
        <v>Pass!</v>
      </c>
      <c r="BH288" s="49"/>
      <c r="BI288" s="51"/>
      <c r="BJ288" s="51"/>
      <c r="BK288" s="51"/>
      <c r="BL288" s="51"/>
      <c r="BM288" s="51"/>
    </row>
    <row r="289" spans="1:65" x14ac:dyDescent="0.25">
      <c r="A289" s="60"/>
      <c r="E289" s="40"/>
      <c r="F289" s="40"/>
      <c r="G289" s="40"/>
      <c r="H289" s="40"/>
      <c r="I289" s="40"/>
      <c r="P289" s="40">
        <f t="shared" si="497"/>
        <v>0</v>
      </c>
      <c r="Q289" s="40">
        <f t="shared" si="497"/>
        <v>0</v>
      </c>
      <c r="S289" s="6"/>
      <c r="BH289" s="49"/>
      <c r="BI289" s="51"/>
      <c r="BJ289" s="51"/>
      <c r="BK289" s="51"/>
      <c r="BL289" s="51"/>
      <c r="BM289" s="51"/>
    </row>
    <row r="290" spans="1:65" x14ac:dyDescent="0.25">
      <c r="A290" s="61"/>
      <c r="E290" s="40"/>
      <c r="F290" s="40"/>
      <c r="G290" s="40"/>
      <c r="H290" s="40"/>
      <c r="I290" s="40"/>
      <c r="P290" s="40">
        <f t="shared" si="497"/>
        <v>0</v>
      </c>
      <c r="Q290" s="40">
        <f t="shared" si="497"/>
        <v>0</v>
      </c>
      <c r="S290" s="6"/>
      <c r="BH290" s="49"/>
      <c r="BI290" s="51"/>
      <c r="BJ290" s="51"/>
      <c r="BK290" s="51"/>
      <c r="BL290" s="51"/>
      <c r="BM290" s="51"/>
    </row>
    <row r="291" spans="1:65" x14ac:dyDescent="0.25">
      <c r="A291" s="59" t="s">
        <v>144</v>
      </c>
      <c r="E291" s="40"/>
      <c r="F291" s="40"/>
      <c r="G291" s="40"/>
      <c r="H291" s="40"/>
      <c r="I291" s="40"/>
      <c r="P291" s="40">
        <f t="shared" si="497"/>
        <v>0</v>
      </c>
      <c r="Q291" s="40">
        <f t="shared" si="497"/>
        <v>0</v>
      </c>
      <c r="S291" s="6"/>
      <c r="BH291" s="49"/>
      <c r="BI291" s="51"/>
      <c r="BJ291" s="51"/>
      <c r="BK291" s="51"/>
      <c r="BL291" s="51"/>
      <c r="BM291" s="51"/>
    </row>
    <row r="292" spans="1:65" x14ac:dyDescent="0.25">
      <c r="A292" s="60"/>
      <c r="E292" s="40"/>
      <c r="F292" s="40"/>
      <c r="G292" s="40"/>
      <c r="H292" s="40"/>
      <c r="I292" s="40"/>
      <c r="P292" s="40">
        <f t="shared" si="497"/>
        <v>0</v>
      </c>
      <c r="Q292" s="40">
        <f t="shared" si="497"/>
        <v>0</v>
      </c>
      <c r="S292" s="6" t="e">
        <f>LARGE(D291:D296,1)</f>
        <v>#NUM!</v>
      </c>
      <c r="U292" s="40" t="e">
        <f>IF(S292=D291,(LARGE(P291:Q291,1)),(IF(S292=D292,(LARGE(P292:Q292,1)),(IF(S292=D293,(LARGE(P293:Q293,1)),(IF(S292=D294,(LARGE(P294:Q294,1)),(IF(S292=D295,(LARGE(P295:Q295,1)),(IF(S292=D296,(LARGE(P296:Q296,1)))))))))))))</f>
        <v>#NUM!</v>
      </c>
      <c r="Y292" s="36" t="e">
        <f t="shared" ref="Y292" si="546">SQRT((S292/$U$2)^2)</f>
        <v>#NUM!</v>
      </c>
      <c r="Z292" s="19"/>
      <c r="AA292" s="19"/>
      <c r="AB292" s="19" t="e">
        <f t="shared" ref="AB292:AB294" si="547">SQRT(Y292)</f>
        <v>#NUM!</v>
      </c>
      <c r="AC292" s="19"/>
      <c r="AE292" s="19"/>
      <c r="AF292" s="20" t="e">
        <f t="shared" ref="AF292:AF294" si="548">AB292+0.05</f>
        <v>#NUM!</v>
      </c>
      <c r="AG292" s="19"/>
      <c r="AI292" s="19"/>
      <c r="AJ292" s="28" t="e">
        <f t="shared" ref="AJ292:AJ294" si="549">IF(AF292&lt;=1.5,1.5,(IF(AF292&lt;=2,2,(IF(AF292&lt;=2.5,2.5,(IF(AF292&lt;=3,3,(IF(AF292&lt;=3.5,3.5,(IF(AF292&lt;=4,4,(IF(AF292&lt;=4.5,4.5,(IF(AF292&lt;=5,5,"Too f*cking big!")))))))))))))))</f>
        <v>#NUM!</v>
      </c>
      <c r="AK292" s="19"/>
      <c r="AM292" s="19"/>
      <c r="AN292" s="19" t="e">
        <f t="shared" ref="AN292:AN294" si="550">IF(ABS(U292)&gt;($U$3*AJ292),"Yes","No")</f>
        <v>#NUM!</v>
      </c>
      <c r="AR292" s="19" t="e">
        <f t="shared" ref="AR292:AR306" si="551">IF(AN292="Yes",(((SQRT(U292^2)))*$U$4)/((AJ292*(AJ292^2))/6),"Not Applicable")</f>
        <v>#NUM!</v>
      </c>
      <c r="AU292" s="40" t="e">
        <f t="shared" ref="AU292:AU294" si="552">IF(AR292="Not Applicable",S292/(AJ292^2),(S292/(AJ292^2))+AR292)</f>
        <v>#NUM!</v>
      </c>
      <c r="BG292" s="26" t="e">
        <f>IF(AJ292&gt;4,"Re-check foundation size…",IF(AU292&lt;$U$2,"Pass!","Fail!"))</f>
        <v>#NUM!</v>
      </c>
      <c r="BH292" s="49"/>
      <c r="BI292" s="51"/>
      <c r="BJ292" s="51"/>
      <c r="BK292" s="51"/>
      <c r="BL292" s="51"/>
      <c r="BM292" s="51"/>
    </row>
    <row r="293" spans="1:65" ht="15.75" x14ac:dyDescent="0.25">
      <c r="A293" s="60"/>
      <c r="E293" s="40"/>
      <c r="F293" s="40"/>
      <c r="G293" s="40"/>
      <c r="H293" s="40"/>
      <c r="I293" s="40"/>
      <c r="P293" s="40">
        <f t="shared" si="497"/>
        <v>0</v>
      </c>
      <c r="Q293" s="40">
        <f t="shared" si="497"/>
        <v>0</v>
      </c>
      <c r="S293" s="6">
        <f>IF(U293=P291,D291,(IF(U293=P292,D292,(IF(U293=P293,D293,(IF(U293=P294,D294,(IF(U293=P295,D295,(IF(U293=P296,D296)))))))))))</f>
        <v>0</v>
      </c>
      <c r="U293" s="40">
        <f t="shared" ref="U293" si="553">LARGE((P291:P296),1)</f>
        <v>0</v>
      </c>
      <c r="Y293" s="36">
        <f t="shared" si="522"/>
        <v>0</v>
      </c>
      <c r="Z293" s="19"/>
      <c r="AA293" s="19"/>
      <c r="AB293" s="19">
        <f t="shared" si="547"/>
        <v>0</v>
      </c>
      <c r="AC293" s="19"/>
      <c r="AE293" s="19"/>
      <c r="AF293" s="20">
        <f t="shared" si="548"/>
        <v>0.05</v>
      </c>
      <c r="AG293" s="19"/>
      <c r="AI293" s="19"/>
      <c r="AJ293" s="28">
        <f t="shared" si="549"/>
        <v>1.5</v>
      </c>
      <c r="AK293" s="19"/>
      <c r="AM293" s="19"/>
      <c r="AN293" s="19" t="str">
        <f t="shared" si="550"/>
        <v>No</v>
      </c>
      <c r="AR293" s="19" t="str">
        <f t="shared" si="551"/>
        <v>Not Applicable</v>
      </c>
      <c r="AU293" s="40">
        <f t="shared" si="552"/>
        <v>0</v>
      </c>
      <c r="AY293" s="54">
        <f>B291</f>
        <v>0</v>
      </c>
      <c r="AZ293" s="35" t="s">
        <v>87</v>
      </c>
      <c r="BA293" s="56" t="str">
        <f t="shared" ref="BA293" si="554">IF(S293=0,"No data…",IF(ISNUMBER(AJ292)=FALSE,"Too big!",IF(ISNUMBER(AJ293)=FALSE,"Too big!",IF(ISNUMBER(AJ294)=FALSE,"Too big!",LARGE(AJ292:AJ294,1)))))</f>
        <v>No data…</v>
      </c>
      <c r="BB293" s="56" t="s">
        <v>85</v>
      </c>
      <c r="BC293" s="58" t="str">
        <f t="shared" ref="BC293" si="555">IF(U293=0,"No data…",IF(ISNUMBER(AJ292)=FALSE,"Too big!",IF(ISNUMBER(AJ293)=FALSE,"Too big!",IF(ISNUMBER(AJ294)=FALSE,"Too big!",LARGE(AJ292:AJ294,1)))))</f>
        <v>No data…</v>
      </c>
      <c r="BD293" s="35" t="s">
        <v>86</v>
      </c>
      <c r="BG293" s="26" t="str">
        <f>IF(AJ293&gt;4,"Re-check foundation size…",IF(AU293&lt;$U$2,"Pass!","Fail!"))</f>
        <v>Pass!</v>
      </c>
      <c r="BH293" s="49"/>
      <c r="BI293" s="51" t="str">
        <f t="shared" ref="BI293" si="556">IF(D291&lt;0,"Warning! Uplift.",(IF(D292&lt;0,"Warning! Uplift.",(IF(D293&lt;0,"Warning! Uplift.",(IF(D294&lt;0,"Warning! Uplift.",(IF(D295&lt;0,"Warning! Uplift.",(IF(D296&lt;0,"Warning! Uplift.","/")))))))))))</f>
        <v>/</v>
      </c>
      <c r="BJ293" s="51"/>
      <c r="BK293" s="51"/>
      <c r="BL293" s="51" t="e">
        <f t="shared" ref="BL293" si="557">IF(U292&gt;$BT$23,"Warning! High shear.",(IF(U293&gt;$BT$23,"Warning! High shear.",(IF(U294&gt;$BT$23,"Warning! High Shear.","/")))))</f>
        <v>#NUM!</v>
      </c>
      <c r="BM293" s="51"/>
    </row>
    <row r="294" spans="1:65" x14ac:dyDescent="0.25">
      <c r="A294" s="60"/>
      <c r="E294" s="40"/>
      <c r="F294" s="40"/>
      <c r="G294" s="40"/>
      <c r="H294" s="40"/>
      <c r="I294" s="40"/>
      <c r="P294" s="40">
        <f t="shared" si="497"/>
        <v>0</v>
      </c>
      <c r="Q294" s="40">
        <f t="shared" si="497"/>
        <v>0</v>
      </c>
      <c r="S294" s="6">
        <f>IF(U294=Q291,D291,(IF(U294=Q292,D292,(IF(U294=Q293,D293,(IF(U294=Q294,D294,(IF(U294=Q295,D295,(IF(U294=Q296,D296)))))))))))</f>
        <v>0</v>
      </c>
      <c r="U294" s="40">
        <f t="shared" ref="U294" si="558">LARGE((Q291:Q296),1)</f>
        <v>0</v>
      </c>
      <c r="Y294" s="36">
        <f t="shared" si="522"/>
        <v>0</v>
      </c>
      <c r="Z294" s="19"/>
      <c r="AA294" s="19"/>
      <c r="AB294" s="19">
        <f t="shared" si="547"/>
        <v>0</v>
      </c>
      <c r="AC294" s="19"/>
      <c r="AE294" s="19"/>
      <c r="AF294" s="20">
        <f t="shared" si="548"/>
        <v>0.05</v>
      </c>
      <c r="AG294" s="19"/>
      <c r="AI294" s="19"/>
      <c r="AJ294" s="28">
        <f t="shared" si="549"/>
        <v>1.5</v>
      </c>
      <c r="AK294" s="19"/>
      <c r="AM294" s="19"/>
      <c r="AN294" s="19" t="str">
        <f t="shared" si="550"/>
        <v>No</v>
      </c>
      <c r="AR294" s="19" t="str">
        <f t="shared" si="551"/>
        <v>Not Applicable</v>
      </c>
      <c r="AU294" s="40">
        <f t="shared" si="552"/>
        <v>0</v>
      </c>
      <c r="BG294" s="26" t="str">
        <f>IF(AJ294&gt;4,"Re-check foundation size…",IF(AU294&lt;$U$2,"Pass!","Fail!"))</f>
        <v>Pass!</v>
      </c>
      <c r="BH294" s="49"/>
      <c r="BI294" s="51"/>
      <c r="BJ294" s="51"/>
      <c r="BK294" s="51"/>
      <c r="BL294" s="51"/>
      <c r="BM294" s="51"/>
    </row>
    <row r="295" spans="1:65" x14ac:dyDescent="0.25">
      <c r="A295" s="60"/>
      <c r="E295" s="40"/>
      <c r="F295" s="40"/>
      <c r="G295" s="40"/>
      <c r="H295" s="40"/>
      <c r="I295" s="40"/>
      <c r="P295" s="40">
        <f t="shared" si="497"/>
        <v>0</v>
      </c>
      <c r="Q295" s="40">
        <f t="shared" si="497"/>
        <v>0</v>
      </c>
      <c r="S295" s="6"/>
      <c r="BH295" s="49"/>
      <c r="BI295" s="51"/>
      <c r="BJ295" s="51"/>
      <c r="BK295" s="51"/>
      <c r="BL295" s="51"/>
      <c r="BM295" s="51"/>
    </row>
    <row r="296" spans="1:65" x14ac:dyDescent="0.25">
      <c r="A296" s="61"/>
      <c r="E296" s="40"/>
      <c r="F296" s="40"/>
      <c r="G296" s="40"/>
      <c r="H296" s="40"/>
      <c r="I296" s="40"/>
      <c r="P296" s="40">
        <f t="shared" si="497"/>
        <v>0</v>
      </c>
      <c r="Q296" s="40">
        <f t="shared" si="497"/>
        <v>0</v>
      </c>
      <c r="S296" s="6"/>
      <c r="BH296" s="49"/>
      <c r="BI296" s="51"/>
      <c r="BJ296" s="51"/>
      <c r="BK296" s="51"/>
      <c r="BL296" s="51"/>
      <c r="BM296" s="51"/>
    </row>
    <row r="297" spans="1:65" x14ac:dyDescent="0.25">
      <c r="A297" s="59" t="s">
        <v>145</v>
      </c>
      <c r="E297" s="40"/>
      <c r="F297" s="40"/>
      <c r="G297" s="40"/>
      <c r="H297" s="40"/>
      <c r="P297" s="40">
        <f t="shared" ref="P297:Q308" si="559">ABS(E297)</f>
        <v>0</v>
      </c>
      <c r="Q297" s="40">
        <f t="shared" si="559"/>
        <v>0</v>
      </c>
      <c r="BH297" s="49"/>
      <c r="BI297" s="51"/>
      <c r="BJ297" s="51"/>
      <c r="BK297" s="51"/>
      <c r="BL297" s="51"/>
      <c r="BM297" s="51"/>
    </row>
    <row r="298" spans="1:65" x14ac:dyDescent="0.25">
      <c r="A298" s="60"/>
      <c r="E298" s="40"/>
      <c r="F298" s="40"/>
      <c r="G298" s="40"/>
      <c r="H298" s="40"/>
      <c r="P298" s="40">
        <f t="shared" si="559"/>
        <v>0</v>
      </c>
      <c r="Q298" s="40">
        <f t="shared" si="559"/>
        <v>0</v>
      </c>
      <c r="S298" s="6" t="e">
        <f t="shared" ref="S298" si="560">LARGE(D297:D302,1)</f>
        <v>#NUM!</v>
      </c>
      <c r="U298" s="40" t="e">
        <f t="shared" ref="U298" si="561">IF(S298=D297,(LARGE(P297:Q297,1)),(IF(S298=D298,(LARGE(P298:Q298,1)),(IF(S298=D299,(LARGE(P299:Q299,1)),(IF(S298=D300,(LARGE(P300:Q300,1)),(IF(S298=D301,(LARGE(P301:Q301,1)),(IF(S298=D302,(LARGE(P302:Q302,1)))))))))))))</f>
        <v>#NUM!</v>
      </c>
      <c r="Y298" s="36" t="e">
        <f t="shared" ref="Y298" si="562">SQRT((S298/$U$2)^2)</f>
        <v>#NUM!</v>
      </c>
      <c r="Z298" s="19"/>
      <c r="AA298" s="19"/>
      <c r="AB298" s="19" t="e">
        <f t="shared" ref="AB298:AB300" si="563">SQRT(Y298)</f>
        <v>#NUM!</v>
      </c>
      <c r="AC298" s="19"/>
      <c r="AE298" s="19"/>
      <c r="AF298" s="20" t="e">
        <f t="shared" ref="AF298:AF300" si="564">AB298+0.05</f>
        <v>#NUM!</v>
      </c>
      <c r="AG298" s="19"/>
      <c r="AI298" s="19"/>
      <c r="AJ298" s="28" t="e">
        <f t="shared" ref="AJ298:AJ300" si="565">IF(AF298&lt;=1.5,1.5,(IF(AF298&lt;=2,2,(IF(AF298&lt;=2.5,2.5,(IF(AF298&lt;=3,3,(IF(AF298&lt;=3.5,3.5,(IF(AF298&lt;=4,4,(IF(AF298&lt;=4.5,4.5,(IF(AF298&lt;=5,5,"Too f*cking big!")))))))))))))))</f>
        <v>#NUM!</v>
      </c>
      <c r="AK298" s="19"/>
      <c r="AM298" s="19"/>
      <c r="AN298" s="19" t="e">
        <f t="shared" ref="AN298:AN300" si="566">IF(ABS(U298)&gt;($U$3*AJ298),"Yes","No")</f>
        <v>#NUM!</v>
      </c>
      <c r="AR298" s="19" t="e">
        <f t="shared" si="551"/>
        <v>#NUM!</v>
      </c>
      <c r="AU298" s="40" t="e">
        <f t="shared" ref="AU298:AU300" si="567">IF(AR298="Not Applicable",S298/(AJ298^2),(S298/(AJ298^2))+AR298)</f>
        <v>#NUM!</v>
      </c>
      <c r="BG298" s="26" t="e">
        <f>IF(AJ298&gt;4,"Re-check foundation size…",IF(AU298&lt;$U$2,"Pass!","Fail!"))</f>
        <v>#NUM!</v>
      </c>
      <c r="BH298" s="49"/>
      <c r="BI298" s="51"/>
      <c r="BJ298" s="51"/>
      <c r="BK298" s="51"/>
      <c r="BL298" s="51"/>
      <c r="BM298" s="51"/>
    </row>
    <row r="299" spans="1:65" ht="15.75" x14ac:dyDescent="0.25">
      <c r="A299" s="60"/>
      <c r="E299" s="40"/>
      <c r="F299" s="40"/>
      <c r="G299" s="40"/>
      <c r="H299" s="40"/>
      <c r="P299" s="40">
        <f t="shared" si="559"/>
        <v>0</v>
      </c>
      <c r="Q299" s="40">
        <f t="shared" si="559"/>
        <v>0</v>
      </c>
      <c r="S299" s="6">
        <f t="shared" ref="S299" si="568">IF(U299=P297,D297,(IF(U299=P298,D298,(IF(U299=P299,D299,(IF(U299=P300,D300,(IF(U299=P301,D301,(IF(U299=P302,D302)))))))))))</f>
        <v>0</v>
      </c>
      <c r="U299" s="40">
        <f t="shared" ref="U299" si="569">LARGE((P297:P302),1)</f>
        <v>0</v>
      </c>
      <c r="Y299" s="36">
        <f t="shared" si="522"/>
        <v>0</v>
      </c>
      <c r="Z299" s="19"/>
      <c r="AA299" s="19"/>
      <c r="AB299" s="19">
        <f t="shared" si="563"/>
        <v>0</v>
      </c>
      <c r="AC299" s="19"/>
      <c r="AE299" s="19"/>
      <c r="AF299" s="20">
        <f t="shared" si="564"/>
        <v>0.05</v>
      </c>
      <c r="AG299" s="19"/>
      <c r="AI299" s="19"/>
      <c r="AJ299" s="28">
        <f t="shared" si="565"/>
        <v>1.5</v>
      </c>
      <c r="AK299" s="19"/>
      <c r="AM299" s="19"/>
      <c r="AN299" s="19" t="str">
        <f t="shared" si="566"/>
        <v>No</v>
      </c>
      <c r="AR299" s="19" t="str">
        <f t="shared" si="551"/>
        <v>Not Applicable</v>
      </c>
      <c r="AU299" s="40">
        <f t="shared" si="567"/>
        <v>0</v>
      </c>
      <c r="AY299" s="54">
        <f>B297</f>
        <v>0</v>
      </c>
      <c r="AZ299" s="35" t="s">
        <v>87</v>
      </c>
      <c r="BA299" s="56" t="str">
        <f t="shared" ref="BA299" si="570">IF(S299=0,"No data…",IF(ISNUMBER(AJ298)=FALSE,"Too big!",IF(ISNUMBER(AJ299)=FALSE,"Too big!",IF(ISNUMBER(AJ300)=FALSE,"Too big!",LARGE(AJ298:AJ300,1)))))</f>
        <v>No data…</v>
      </c>
      <c r="BB299" s="56" t="s">
        <v>85</v>
      </c>
      <c r="BC299" s="58" t="str">
        <f t="shared" ref="BC299" si="571">IF(U299=0,"No data…",IF(ISNUMBER(AJ298)=FALSE,"Too big!",IF(ISNUMBER(AJ299)=FALSE,"Too big!",IF(ISNUMBER(AJ300)=FALSE,"Too big!",LARGE(AJ298:AJ300,1)))))</f>
        <v>No data…</v>
      </c>
      <c r="BD299" s="35" t="s">
        <v>86</v>
      </c>
      <c r="BG299" s="26" t="str">
        <f>IF(AJ299&gt;4,"Re-check foundation size…",IF(AU299&lt;$U$2,"Pass!","Fail!"))</f>
        <v>Pass!</v>
      </c>
      <c r="BH299" s="49"/>
      <c r="BI299" s="51" t="str">
        <f t="shared" ref="BI299" si="572">IF(D297&lt;0,"Warning! Uplift.",(IF(D298&lt;0,"Warning! Uplift.",(IF(D299&lt;0,"Warning! Uplift.",(IF(D300&lt;0,"Warning! Uplift.",(IF(D301&lt;0,"Warning! Uplift.",(IF(D302&lt;0,"Warning! Uplift.","/")))))))))))</f>
        <v>/</v>
      </c>
      <c r="BJ299" s="51"/>
      <c r="BK299" s="51"/>
      <c r="BL299" s="51" t="e">
        <f t="shared" ref="BL299" si="573">IF(U298&gt;$BT$23,"Warning! High shear.",(IF(U299&gt;$BT$23,"Warning! High shear.",(IF(U300&gt;$BT$23,"Warning! High Shear.","/")))))</f>
        <v>#NUM!</v>
      </c>
      <c r="BM299" s="51"/>
    </row>
    <row r="300" spans="1:65" x14ac:dyDescent="0.25">
      <c r="A300" s="60"/>
      <c r="E300" s="40"/>
      <c r="F300" s="40"/>
      <c r="G300" s="40"/>
      <c r="H300" s="40"/>
      <c r="P300" s="40">
        <f t="shared" si="559"/>
        <v>0</v>
      </c>
      <c r="Q300" s="40">
        <f t="shared" si="559"/>
        <v>0</v>
      </c>
      <c r="S300" s="6">
        <f t="shared" ref="S300" si="574">IF(U300=Q297,D297,(IF(U300=Q298,D298,(IF(U300=Q299,D299,(IF(U300=Q300,D300,(IF(U300=Q301,D301,(IF(U300=Q302,D302)))))))))))</f>
        <v>0</v>
      </c>
      <c r="U300" s="40">
        <f t="shared" ref="U300" si="575">LARGE((Q297:Q302),1)</f>
        <v>0</v>
      </c>
      <c r="Y300" s="36">
        <f t="shared" si="522"/>
        <v>0</v>
      </c>
      <c r="Z300" s="19"/>
      <c r="AA300" s="19"/>
      <c r="AB300" s="19">
        <f t="shared" si="563"/>
        <v>0</v>
      </c>
      <c r="AC300" s="19"/>
      <c r="AE300" s="19"/>
      <c r="AF300" s="20">
        <f t="shared" si="564"/>
        <v>0.05</v>
      </c>
      <c r="AG300" s="19"/>
      <c r="AI300" s="19"/>
      <c r="AJ300" s="28">
        <f t="shared" si="565"/>
        <v>1.5</v>
      </c>
      <c r="AK300" s="19"/>
      <c r="AM300" s="19"/>
      <c r="AN300" s="19" t="str">
        <f t="shared" si="566"/>
        <v>No</v>
      </c>
      <c r="AR300" s="19" t="str">
        <f t="shared" si="551"/>
        <v>Not Applicable</v>
      </c>
      <c r="AU300" s="40">
        <f t="shared" si="567"/>
        <v>0</v>
      </c>
      <c r="BG300" s="26" t="str">
        <f>IF(AJ300&gt;4,"Re-check foundation size…",IF(AU300&lt;$U$2,"Pass!","Fail!"))</f>
        <v>Pass!</v>
      </c>
      <c r="BH300" s="49"/>
      <c r="BI300" s="51"/>
      <c r="BJ300" s="51"/>
      <c r="BK300" s="51"/>
      <c r="BL300" s="51"/>
      <c r="BM300" s="51"/>
    </row>
    <row r="301" spans="1:65" x14ac:dyDescent="0.25">
      <c r="A301" s="60"/>
      <c r="E301" s="40"/>
      <c r="F301" s="40"/>
      <c r="G301" s="40"/>
      <c r="H301" s="40"/>
      <c r="P301" s="40">
        <f t="shared" si="559"/>
        <v>0</v>
      </c>
      <c r="Q301" s="40">
        <f t="shared" si="559"/>
        <v>0</v>
      </c>
      <c r="S301" s="6"/>
      <c r="BH301" s="49"/>
      <c r="BI301" s="51"/>
      <c r="BJ301" s="51"/>
      <c r="BK301" s="51"/>
      <c r="BL301" s="51"/>
      <c r="BM301" s="51"/>
    </row>
    <row r="302" spans="1:65" x14ac:dyDescent="0.25">
      <c r="A302" s="61"/>
      <c r="E302" s="40"/>
      <c r="F302" s="40"/>
      <c r="G302" s="40"/>
      <c r="H302" s="40"/>
      <c r="P302" s="40">
        <f t="shared" si="559"/>
        <v>0</v>
      </c>
      <c r="Q302" s="40">
        <f t="shared" si="559"/>
        <v>0</v>
      </c>
      <c r="S302" s="6"/>
      <c r="BH302" s="49"/>
      <c r="BI302" s="51"/>
      <c r="BJ302" s="51"/>
      <c r="BK302" s="51"/>
      <c r="BL302" s="51"/>
      <c r="BM302" s="51"/>
    </row>
    <row r="303" spans="1:65" x14ac:dyDescent="0.25">
      <c r="A303" s="59" t="s">
        <v>146</v>
      </c>
      <c r="E303" s="40"/>
      <c r="F303" s="40"/>
      <c r="G303" s="40"/>
      <c r="H303" s="40"/>
      <c r="P303" s="40">
        <f t="shared" si="559"/>
        <v>0</v>
      </c>
      <c r="Q303" s="40">
        <f t="shared" si="559"/>
        <v>0</v>
      </c>
      <c r="S303" s="6"/>
      <c r="BH303" s="49"/>
      <c r="BI303" s="51"/>
      <c r="BJ303" s="51"/>
      <c r="BK303" s="51"/>
      <c r="BL303" s="51"/>
      <c r="BM303" s="51"/>
    </row>
    <row r="304" spans="1:65" x14ac:dyDescent="0.25">
      <c r="A304" s="60"/>
      <c r="E304" s="40"/>
      <c r="F304" s="40"/>
      <c r="G304" s="40"/>
      <c r="H304" s="40"/>
      <c r="P304" s="40">
        <f t="shared" si="559"/>
        <v>0</v>
      </c>
      <c r="Q304" s="40">
        <f t="shared" si="559"/>
        <v>0</v>
      </c>
      <c r="S304" s="6" t="e">
        <f t="shared" ref="S304" si="576">LARGE(D303:D308,1)</f>
        <v>#NUM!</v>
      </c>
      <c r="U304" s="40" t="e">
        <f t="shared" ref="U304" si="577">IF(S304=D303,(LARGE(P303:Q303,1)),(IF(S304=D304,(LARGE(P304:Q304,1)),(IF(S304=D305,(LARGE(P305:Q305,1)),(IF(S304=D306,(LARGE(P306:Q306,1)),(IF(S304=D307,(LARGE(P307:Q307,1)),(IF(S304=D308,(LARGE(P308:Q308,1)))))))))))))</f>
        <v>#NUM!</v>
      </c>
      <c r="Y304" s="36" t="e">
        <f t="shared" ref="Y304" si="578">SQRT((S304/$U$2)^2)</f>
        <v>#NUM!</v>
      </c>
      <c r="Z304" s="19"/>
      <c r="AA304" s="19"/>
      <c r="AB304" s="19" t="e">
        <f t="shared" ref="AB304:AB306" si="579">SQRT(Y304)</f>
        <v>#NUM!</v>
      </c>
      <c r="AC304" s="19"/>
      <c r="AE304" s="19"/>
      <c r="AF304" s="20" t="e">
        <f t="shared" ref="AF304:AF306" si="580">AB304+0.05</f>
        <v>#NUM!</v>
      </c>
      <c r="AG304" s="19"/>
      <c r="AI304" s="19"/>
      <c r="AJ304" s="28" t="e">
        <f t="shared" ref="AJ304:AJ306" si="581">IF(AF304&lt;=1.5,1.5,(IF(AF304&lt;=2,2,(IF(AF304&lt;=2.5,2.5,(IF(AF304&lt;=3,3,(IF(AF304&lt;=3.5,3.5,(IF(AF304&lt;=4,4,(IF(AF304&lt;=4.5,4.5,(IF(AF304&lt;=5,5,"Too f*cking big!")))))))))))))))</f>
        <v>#NUM!</v>
      </c>
      <c r="AK304" s="19"/>
      <c r="AM304" s="19"/>
      <c r="AN304" s="19" t="e">
        <f t="shared" ref="AN304:AN306" si="582">IF(ABS(U304)&gt;($U$3*AJ304),"Yes","No")</f>
        <v>#NUM!</v>
      </c>
      <c r="AR304" s="19" t="e">
        <f t="shared" si="551"/>
        <v>#NUM!</v>
      </c>
      <c r="AU304" s="40" t="e">
        <f t="shared" ref="AU304:AU306" si="583">IF(AR304="Not Applicable",S304/(AJ304^2),(S304/(AJ304^2))+AR304)</f>
        <v>#NUM!</v>
      </c>
      <c r="BG304" s="26" t="e">
        <f>IF(AJ304&gt;4,"Re-check foundation size…",IF(AU304&lt;$U$2,"Pass!","Fail!"))</f>
        <v>#NUM!</v>
      </c>
      <c r="BH304" s="49"/>
      <c r="BI304" s="51"/>
      <c r="BJ304" s="51"/>
      <c r="BK304" s="51"/>
      <c r="BL304" s="51"/>
      <c r="BM304" s="51"/>
    </row>
    <row r="305" spans="1:65" ht="15.75" x14ac:dyDescent="0.25">
      <c r="A305" s="60"/>
      <c r="E305" s="40"/>
      <c r="F305" s="40"/>
      <c r="G305" s="40"/>
      <c r="H305" s="40"/>
      <c r="P305" s="40">
        <f t="shared" si="559"/>
        <v>0</v>
      </c>
      <c r="Q305" s="40">
        <f t="shared" si="559"/>
        <v>0</v>
      </c>
      <c r="S305" s="6">
        <f t="shared" ref="S305" si="584">IF(U305=P303,D303,(IF(U305=P304,D304,(IF(U305=P305,D305,(IF(U305=P306,D306,(IF(U305=P307,D307,(IF(U305=P308,D308)))))))))))</f>
        <v>0</v>
      </c>
      <c r="U305" s="40">
        <f t="shared" ref="U305" si="585">LARGE((P303:P308),1)</f>
        <v>0</v>
      </c>
      <c r="Y305" s="36">
        <f t="shared" si="522"/>
        <v>0</v>
      </c>
      <c r="Z305" s="19"/>
      <c r="AA305" s="19"/>
      <c r="AB305" s="19">
        <f t="shared" si="579"/>
        <v>0</v>
      </c>
      <c r="AC305" s="19"/>
      <c r="AE305" s="19"/>
      <c r="AF305" s="20">
        <f t="shared" si="580"/>
        <v>0.05</v>
      </c>
      <c r="AG305" s="19"/>
      <c r="AI305" s="19"/>
      <c r="AJ305" s="28">
        <f t="shared" si="581"/>
        <v>1.5</v>
      </c>
      <c r="AK305" s="19"/>
      <c r="AM305" s="19"/>
      <c r="AN305" s="19" t="str">
        <f t="shared" si="582"/>
        <v>No</v>
      </c>
      <c r="AR305" s="19" t="str">
        <f t="shared" si="551"/>
        <v>Not Applicable</v>
      </c>
      <c r="AU305" s="40">
        <f t="shared" si="583"/>
        <v>0</v>
      </c>
      <c r="AY305" s="54">
        <f>B303</f>
        <v>0</v>
      </c>
      <c r="AZ305" s="35" t="s">
        <v>87</v>
      </c>
      <c r="BA305" s="56" t="str">
        <f t="shared" ref="BA305" si="586">IF(S305=0,"No data…",IF(ISNUMBER(AJ304)=FALSE,"Too big!",IF(ISNUMBER(AJ305)=FALSE,"Too big!",IF(ISNUMBER(AJ306)=FALSE,"Too big!",LARGE(AJ304:AJ306,1)))))</f>
        <v>No data…</v>
      </c>
      <c r="BB305" s="56" t="s">
        <v>85</v>
      </c>
      <c r="BC305" s="58" t="str">
        <f t="shared" ref="BC305" si="587">IF(U305=0,"No data…",IF(ISNUMBER(AJ304)=FALSE,"Too big!",IF(ISNUMBER(AJ305)=FALSE,"Too big!",IF(ISNUMBER(AJ306)=FALSE,"Too big!",LARGE(AJ304:AJ306,1)))))</f>
        <v>No data…</v>
      </c>
      <c r="BD305" s="35" t="s">
        <v>86</v>
      </c>
      <c r="BG305" s="26" t="str">
        <f>IF(AJ305&gt;4,"Re-check foundation size…",IF(AU305&lt;$U$2,"Pass!","Fail!"))</f>
        <v>Pass!</v>
      </c>
      <c r="BH305" s="49"/>
      <c r="BI305" s="51" t="str">
        <f t="shared" ref="BI305" si="588">IF(D303&lt;0,"Warning! Uplift.",(IF(D304&lt;0,"Warning! Uplift.",(IF(D305&lt;0,"Warning! Uplift.",(IF(D306&lt;0,"Warning! Uplift.",(IF(D307&lt;0,"Warning! Uplift.",(IF(D308&lt;0,"Warning! Uplift.","/")))))))))))</f>
        <v>/</v>
      </c>
      <c r="BJ305" s="51"/>
      <c r="BK305" s="51"/>
      <c r="BL305" s="51" t="e">
        <f t="shared" ref="BL305" si="589">IF(U304&gt;$BT$23,"Warning! High shear.",(IF(U305&gt;$BT$23,"Warning! High shear.",(IF(U306&gt;$BT$23,"Warning! High Shear.","/")))))</f>
        <v>#NUM!</v>
      </c>
      <c r="BM305" s="51"/>
    </row>
    <row r="306" spans="1:65" x14ac:dyDescent="0.25">
      <c r="A306" s="60"/>
      <c r="E306" s="40"/>
      <c r="F306" s="40"/>
      <c r="G306" s="40"/>
      <c r="H306" s="40"/>
      <c r="P306" s="40">
        <f t="shared" si="559"/>
        <v>0</v>
      </c>
      <c r="Q306" s="40">
        <f t="shared" si="559"/>
        <v>0</v>
      </c>
      <c r="S306" s="6">
        <f t="shared" ref="S306" si="590">IF(U306=Q303,D303,(IF(U306=Q304,D304,(IF(U306=Q305,D305,(IF(U306=Q306,D306,(IF(U306=Q307,D307,(IF(U306=Q308,D308)))))))))))</f>
        <v>0</v>
      </c>
      <c r="U306" s="40">
        <f t="shared" ref="U306" si="591">LARGE((Q303:Q308),1)</f>
        <v>0</v>
      </c>
      <c r="Y306" s="36">
        <f t="shared" si="522"/>
        <v>0</v>
      </c>
      <c r="Z306" s="19"/>
      <c r="AA306" s="19"/>
      <c r="AB306" s="19">
        <f t="shared" si="579"/>
        <v>0</v>
      </c>
      <c r="AC306" s="19"/>
      <c r="AE306" s="19"/>
      <c r="AF306" s="20">
        <f t="shared" si="580"/>
        <v>0.05</v>
      </c>
      <c r="AG306" s="19"/>
      <c r="AI306" s="19"/>
      <c r="AJ306" s="28">
        <f t="shared" si="581"/>
        <v>1.5</v>
      </c>
      <c r="AK306" s="19"/>
      <c r="AM306" s="19"/>
      <c r="AN306" s="19" t="str">
        <f t="shared" si="582"/>
        <v>No</v>
      </c>
      <c r="AR306" s="19" t="str">
        <f t="shared" si="551"/>
        <v>Not Applicable</v>
      </c>
      <c r="AU306" s="40">
        <f t="shared" si="583"/>
        <v>0</v>
      </c>
      <c r="BG306" s="26" t="str">
        <f>IF(AJ306&gt;4,"Re-check foundation size…",IF(AU306&lt;$U$2,"Pass!","Fail!"))</f>
        <v>Pass!</v>
      </c>
      <c r="BH306" s="49"/>
      <c r="BI306" s="51"/>
      <c r="BJ306" s="51"/>
      <c r="BK306" s="51"/>
      <c r="BL306" s="51"/>
      <c r="BM306" s="51"/>
    </row>
    <row r="307" spans="1:65" x14ac:dyDescent="0.25">
      <c r="A307" s="60"/>
      <c r="E307" s="40"/>
      <c r="F307" s="40"/>
      <c r="G307" s="40"/>
      <c r="H307" s="40"/>
      <c r="P307" s="40">
        <f t="shared" si="559"/>
        <v>0</v>
      </c>
      <c r="Q307" s="40">
        <f t="shared" si="559"/>
        <v>0</v>
      </c>
      <c r="S307" s="6"/>
      <c r="BH307" s="49"/>
      <c r="BI307" s="49"/>
      <c r="BJ307" s="49"/>
      <c r="BK307" s="49"/>
      <c r="BL307" s="49"/>
      <c r="BM307" s="49"/>
    </row>
    <row r="308" spans="1:65" x14ac:dyDescent="0.25">
      <c r="A308" s="61"/>
      <c r="E308" s="40"/>
      <c r="F308" s="40"/>
      <c r="G308" s="40"/>
      <c r="H308" s="40"/>
      <c r="P308" s="40">
        <f t="shared" si="559"/>
        <v>0</v>
      </c>
      <c r="Q308" s="40">
        <f t="shared" si="559"/>
        <v>0</v>
      </c>
      <c r="S308" s="6"/>
      <c r="BH308" s="49"/>
      <c r="BI308" s="49"/>
      <c r="BJ308" s="49"/>
      <c r="BK308" s="49"/>
      <c r="BL308" s="49"/>
      <c r="BM308" s="49"/>
    </row>
    <row r="309" spans="1:65" x14ac:dyDescent="0.25">
      <c r="A309" s="6"/>
      <c r="E309" s="40"/>
      <c r="F309" s="40"/>
      <c r="G309" s="40"/>
      <c r="H309" s="40"/>
      <c r="BH309" s="49"/>
      <c r="BI309" s="49"/>
      <c r="BJ309" s="49"/>
      <c r="BK309" s="49"/>
      <c r="BL309" s="49"/>
      <c r="BM309" s="49"/>
    </row>
    <row r="310" spans="1:65" x14ac:dyDescent="0.25">
      <c r="A310" s="6"/>
      <c r="E310" s="40"/>
      <c r="F310" s="40"/>
      <c r="G310" s="40"/>
      <c r="H310" s="40"/>
      <c r="BH310" s="49"/>
      <c r="BI310" s="49"/>
      <c r="BJ310" s="49"/>
      <c r="BK310" s="49"/>
      <c r="BL310" s="49"/>
      <c r="BM310" s="49"/>
    </row>
    <row r="311" spans="1:65" ht="15.75" x14ac:dyDescent="0.25">
      <c r="A311" s="6"/>
      <c r="E311" s="40"/>
      <c r="F311" s="40"/>
      <c r="G311" s="40"/>
      <c r="H311" s="40"/>
      <c r="BA311" s="56"/>
      <c r="BH311" s="49"/>
      <c r="BI311" s="49"/>
      <c r="BJ311" s="49"/>
      <c r="BK311" s="49"/>
      <c r="BL311" s="49"/>
      <c r="BM311" s="49"/>
    </row>
    <row r="312" spans="1:65" x14ac:dyDescent="0.25">
      <c r="A312" s="6"/>
      <c r="E312" s="40"/>
      <c r="F312" s="40"/>
      <c r="G312" s="40"/>
      <c r="H312" s="40"/>
      <c r="BH312" s="49"/>
      <c r="BI312" s="49"/>
      <c r="BJ312" s="49"/>
      <c r="BK312" s="49"/>
      <c r="BL312" s="49"/>
      <c r="BM312" s="49"/>
    </row>
    <row r="313" spans="1:65" x14ac:dyDescent="0.25">
      <c r="A313" s="6"/>
      <c r="E313" s="40"/>
      <c r="F313" s="40"/>
      <c r="G313" s="40"/>
      <c r="H313" s="40"/>
      <c r="BH313" s="49"/>
      <c r="BI313" s="49"/>
      <c r="BJ313" s="49"/>
      <c r="BK313" s="49"/>
      <c r="BL313" s="49"/>
      <c r="BM313" s="49"/>
    </row>
    <row r="314" spans="1:65" x14ac:dyDescent="0.25">
      <c r="A314" s="6"/>
      <c r="E314" s="40"/>
      <c r="F314" s="40"/>
      <c r="G314" s="40"/>
      <c r="H314" s="40"/>
      <c r="BH314" s="49"/>
      <c r="BI314" s="49"/>
      <c r="BJ314" s="49"/>
      <c r="BK314" s="49"/>
      <c r="BL314" s="49"/>
      <c r="BM314" s="49"/>
    </row>
    <row r="315" spans="1:65" x14ac:dyDescent="0.25">
      <c r="A315" s="6"/>
      <c r="E315" s="40"/>
      <c r="F315" s="40"/>
      <c r="G315" s="40"/>
      <c r="H315" s="40"/>
      <c r="BH315" s="49"/>
      <c r="BI315" s="49"/>
      <c r="BJ315" s="49"/>
      <c r="BK315" s="49"/>
      <c r="BL315" s="49"/>
      <c r="BM315" s="49"/>
    </row>
    <row r="316" spans="1:65" x14ac:dyDescent="0.25">
      <c r="A316" s="6"/>
      <c r="E316" s="40"/>
      <c r="F316" s="40"/>
      <c r="G316" s="40"/>
      <c r="H316" s="40"/>
      <c r="BH316" s="49"/>
      <c r="BI316" s="49"/>
      <c r="BJ316" s="49"/>
      <c r="BK316" s="49"/>
      <c r="BL316" s="49"/>
      <c r="BM316" s="49"/>
    </row>
    <row r="317" spans="1:65" ht="15.75" x14ac:dyDescent="0.25">
      <c r="A317" s="6"/>
      <c r="E317" s="40"/>
      <c r="F317" s="40"/>
      <c r="G317" s="40"/>
      <c r="H317" s="40"/>
      <c r="BA317" s="56"/>
      <c r="BH317" s="49"/>
      <c r="BI317" s="49"/>
      <c r="BJ317" s="49"/>
      <c r="BK317" s="49"/>
      <c r="BL317" s="49"/>
      <c r="BM317" s="49"/>
    </row>
    <row r="318" spans="1:65" x14ac:dyDescent="0.25">
      <c r="A318" s="6"/>
      <c r="E318" s="40"/>
      <c r="F318" s="40"/>
      <c r="G318" s="40"/>
      <c r="H318" s="40"/>
      <c r="BH318" s="49"/>
      <c r="BI318" s="49"/>
      <c r="BJ318" s="49"/>
      <c r="BK318" s="49"/>
      <c r="BL318" s="49"/>
      <c r="BM318" s="49"/>
    </row>
    <row r="319" spans="1:65" x14ac:dyDescent="0.25">
      <c r="A319" s="6"/>
      <c r="E319" s="40"/>
      <c r="F319" s="40"/>
      <c r="G319" s="40"/>
      <c r="H319" s="40"/>
      <c r="BH319" s="49"/>
      <c r="BI319" s="49"/>
      <c r="BJ319" s="49"/>
      <c r="BK319" s="49"/>
      <c r="BL319" s="49"/>
      <c r="BM319" s="49"/>
    </row>
    <row r="320" spans="1:65" x14ac:dyDescent="0.25">
      <c r="A320" s="6"/>
      <c r="E320" s="40"/>
      <c r="F320" s="40"/>
      <c r="G320" s="40"/>
      <c r="H320" s="40"/>
      <c r="BH320" s="49"/>
      <c r="BI320" s="49"/>
      <c r="BJ320" s="49"/>
      <c r="BK320" s="49"/>
      <c r="BL320" s="49"/>
      <c r="BM320" s="49"/>
    </row>
    <row r="321" spans="1:65" x14ac:dyDescent="0.25">
      <c r="A321" s="6"/>
      <c r="E321" s="40"/>
      <c r="F321" s="40"/>
      <c r="G321" s="40"/>
      <c r="H321" s="40"/>
      <c r="BH321" s="49"/>
      <c r="BI321" s="49"/>
      <c r="BJ321" s="49"/>
      <c r="BK321" s="49"/>
      <c r="BL321" s="49"/>
      <c r="BM321" s="49"/>
    </row>
    <row r="322" spans="1:65" x14ac:dyDescent="0.25">
      <c r="A322" s="6"/>
      <c r="E322" s="40"/>
      <c r="F322" s="40"/>
      <c r="G322" s="40"/>
      <c r="H322" s="40"/>
      <c r="BH322" s="49"/>
      <c r="BI322" s="49"/>
      <c r="BJ322" s="49"/>
      <c r="BK322" s="49"/>
      <c r="BL322" s="49"/>
      <c r="BM322" s="49"/>
    </row>
    <row r="323" spans="1:65" ht="15.75" x14ac:dyDescent="0.25">
      <c r="A323" s="6"/>
      <c r="E323" s="40"/>
      <c r="F323" s="40"/>
      <c r="G323" s="40"/>
      <c r="H323" s="40"/>
      <c r="BA323" s="56"/>
      <c r="BH323" s="49"/>
      <c r="BI323" s="49"/>
      <c r="BJ323" s="49"/>
      <c r="BK323" s="49"/>
      <c r="BL323" s="49"/>
      <c r="BM323" s="49"/>
    </row>
    <row r="324" spans="1:65" x14ac:dyDescent="0.25">
      <c r="A324" s="6"/>
      <c r="E324" s="40"/>
      <c r="F324" s="40"/>
      <c r="G324" s="40"/>
      <c r="H324" s="40"/>
      <c r="BH324" s="49"/>
      <c r="BI324" s="49"/>
      <c r="BJ324" s="49"/>
      <c r="BK324" s="49"/>
      <c r="BL324" s="49"/>
      <c r="BM324" s="49"/>
    </row>
    <row r="325" spans="1:65" x14ac:dyDescent="0.25">
      <c r="A325" s="6"/>
      <c r="E325" s="40"/>
      <c r="F325" s="40"/>
      <c r="G325" s="40"/>
      <c r="H325" s="40"/>
      <c r="BH325" s="49"/>
      <c r="BI325" s="49"/>
      <c r="BJ325" s="49"/>
      <c r="BK325" s="49"/>
      <c r="BL325" s="49"/>
      <c r="BM325" s="49"/>
    </row>
    <row r="326" spans="1:65" x14ac:dyDescent="0.25">
      <c r="A326" s="6"/>
      <c r="E326" s="40"/>
      <c r="F326" s="40"/>
      <c r="G326" s="40"/>
      <c r="H326" s="40"/>
      <c r="BH326" s="49"/>
      <c r="BI326" s="49"/>
      <c r="BJ326" s="49"/>
      <c r="BK326" s="49"/>
      <c r="BL326" s="49"/>
      <c r="BM326" s="49"/>
    </row>
    <row r="327" spans="1:65" x14ac:dyDescent="0.25">
      <c r="A327" s="6"/>
      <c r="E327" s="40"/>
      <c r="F327" s="40"/>
      <c r="G327" s="40"/>
      <c r="H327" s="40"/>
      <c r="BH327" s="49"/>
      <c r="BI327" s="49"/>
      <c r="BJ327" s="49"/>
      <c r="BK327" s="49"/>
      <c r="BL327" s="49"/>
      <c r="BM327" s="49"/>
    </row>
    <row r="328" spans="1:65" x14ac:dyDescent="0.25">
      <c r="A328" s="6"/>
      <c r="E328" s="40"/>
      <c r="F328" s="40"/>
      <c r="G328" s="40"/>
      <c r="H328" s="40"/>
      <c r="BH328" s="49"/>
      <c r="BI328" s="49"/>
      <c r="BJ328" s="49"/>
      <c r="BK328" s="49"/>
      <c r="BL328" s="49"/>
      <c r="BM328" s="49"/>
    </row>
    <row r="329" spans="1:65" ht="15.75" x14ac:dyDescent="0.25">
      <c r="A329" s="6"/>
      <c r="E329" s="40"/>
      <c r="F329" s="40"/>
      <c r="G329" s="40"/>
      <c r="H329" s="40"/>
      <c r="BA329" s="56"/>
      <c r="BH329" s="49"/>
      <c r="BI329" s="49"/>
      <c r="BJ329" s="49"/>
      <c r="BK329" s="49"/>
      <c r="BL329" s="49"/>
      <c r="BM329" s="49"/>
    </row>
    <row r="330" spans="1:65" x14ac:dyDescent="0.25">
      <c r="A330" s="6"/>
      <c r="E330" s="40"/>
      <c r="F330" s="40"/>
      <c r="G330" s="40"/>
      <c r="H330" s="40"/>
      <c r="BH330" s="49"/>
      <c r="BI330" s="49"/>
      <c r="BJ330" s="49"/>
      <c r="BK330" s="49"/>
      <c r="BL330" s="49"/>
      <c r="BM330" s="49"/>
    </row>
    <row r="331" spans="1:65" x14ac:dyDescent="0.25">
      <c r="A331" s="6"/>
      <c r="E331" s="40"/>
      <c r="F331" s="40"/>
      <c r="G331" s="40"/>
      <c r="H331" s="40"/>
      <c r="BH331" s="49"/>
      <c r="BI331" s="49"/>
      <c r="BJ331" s="49"/>
      <c r="BK331" s="49"/>
      <c r="BL331" s="49"/>
      <c r="BM331" s="49"/>
    </row>
    <row r="332" spans="1:65" x14ac:dyDescent="0.25">
      <c r="A332" s="6"/>
      <c r="E332" s="40"/>
      <c r="F332" s="40"/>
      <c r="G332" s="40"/>
      <c r="H332" s="40"/>
      <c r="BH332" s="49"/>
      <c r="BI332" s="49"/>
      <c r="BJ332" s="49"/>
      <c r="BK332" s="49"/>
      <c r="BL332" s="49"/>
      <c r="BM332" s="49"/>
    </row>
    <row r="333" spans="1:65" x14ac:dyDescent="0.25">
      <c r="A333" s="6"/>
      <c r="E333" s="40"/>
      <c r="F333" s="40"/>
      <c r="G333" s="40"/>
      <c r="H333" s="40"/>
      <c r="BH333" s="49"/>
      <c r="BI333" s="49"/>
      <c r="BJ333" s="49"/>
      <c r="BK333" s="49"/>
      <c r="BL333" s="49"/>
      <c r="BM333" s="49"/>
    </row>
    <row r="334" spans="1:65" x14ac:dyDescent="0.25">
      <c r="A334" s="6"/>
      <c r="E334" s="40"/>
      <c r="F334" s="40"/>
      <c r="G334" s="40"/>
      <c r="H334" s="40"/>
      <c r="BH334" s="49"/>
      <c r="BI334" s="49"/>
      <c r="BJ334" s="49"/>
      <c r="BK334" s="49"/>
      <c r="BL334" s="49"/>
      <c r="BM334" s="49"/>
    </row>
    <row r="335" spans="1:65" ht="15.75" x14ac:dyDescent="0.25">
      <c r="A335" s="6"/>
      <c r="E335" s="40"/>
      <c r="F335" s="40"/>
      <c r="G335" s="40"/>
      <c r="H335" s="40"/>
      <c r="BA335" s="56"/>
      <c r="BH335" s="49"/>
      <c r="BI335" s="49"/>
      <c r="BJ335" s="49"/>
      <c r="BK335" s="49"/>
      <c r="BL335" s="49"/>
      <c r="BM335" s="49"/>
    </row>
    <row r="336" spans="1:65" x14ac:dyDescent="0.25">
      <c r="A336" s="6"/>
      <c r="E336" s="40"/>
      <c r="F336" s="40"/>
      <c r="G336" s="40"/>
      <c r="H336" s="40"/>
      <c r="BH336" s="49"/>
      <c r="BI336" s="49"/>
      <c r="BJ336" s="49"/>
      <c r="BK336" s="49"/>
      <c r="BL336" s="49"/>
      <c r="BM336" s="49"/>
    </row>
    <row r="337" spans="1:65" x14ac:dyDescent="0.25">
      <c r="A337" s="6"/>
      <c r="E337" s="40"/>
      <c r="F337" s="40"/>
      <c r="G337" s="40"/>
      <c r="H337" s="40"/>
      <c r="BH337" s="49"/>
      <c r="BI337" s="49"/>
      <c r="BJ337" s="49"/>
      <c r="BK337" s="49"/>
      <c r="BL337" s="49"/>
      <c r="BM337" s="49"/>
    </row>
    <row r="338" spans="1:65" x14ac:dyDescent="0.25">
      <c r="A338" s="6"/>
      <c r="E338" s="40"/>
      <c r="F338" s="40"/>
      <c r="G338" s="40"/>
      <c r="H338" s="40"/>
      <c r="BH338" s="49"/>
      <c r="BI338" s="49"/>
      <c r="BJ338" s="49"/>
      <c r="BK338" s="49"/>
      <c r="BL338" s="49"/>
      <c r="BM338" s="49"/>
    </row>
    <row r="339" spans="1:65" x14ac:dyDescent="0.25">
      <c r="A339" s="6"/>
      <c r="E339" s="40"/>
      <c r="F339" s="40"/>
      <c r="G339" s="40"/>
      <c r="H339" s="40"/>
      <c r="BH339" s="49"/>
      <c r="BI339" s="49"/>
      <c r="BJ339" s="49"/>
      <c r="BK339" s="49"/>
      <c r="BL339" s="49"/>
      <c r="BM339" s="49"/>
    </row>
    <row r="340" spans="1:65" x14ac:dyDescent="0.25">
      <c r="A340" s="6"/>
      <c r="E340" s="40"/>
      <c r="F340" s="40"/>
      <c r="G340" s="40"/>
      <c r="H340" s="40"/>
      <c r="BH340" s="49"/>
      <c r="BI340" s="49"/>
      <c r="BJ340" s="49"/>
      <c r="BK340" s="49"/>
      <c r="BL340" s="49"/>
      <c r="BM340" s="49"/>
    </row>
    <row r="341" spans="1:65" ht="15.75" x14ac:dyDescent="0.25">
      <c r="A341" s="6"/>
      <c r="E341" s="40"/>
      <c r="F341" s="40"/>
      <c r="G341" s="40"/>
      <c r="H341" s="40"/>
      <c r="BA341" s="56"/>
      <c r="BH341" s="49"/>
      <c r="BI341" s="49"/>
      <c r="BJ341" s="49"/>
      <c r="BK341" s="49"/>
      <c r="BL341" s="49"/>
      <c r="BM341" s="49"/>
    </row>
    <row r="342" spans="1:65" x14ac:dyDescent="0.25">
      <c r="A342" s="6"/>
      <c r="E342" s="40"/>
      <c r="F342" s="40"/>
      <c r="G342" s="40"/>
      <c r="H342" s="40"/>
      <c r="BH342" s="49"/>
      <c r="BI342" s="49"/>
      <c r="BJ342" s="49"/>
      <c r="BK342" s="49"/>
      <c r="BL342" s="49"/>
      <c r="BM342" s="49"/>
    </row>
    <row r="343" spans="1:65" x14ac:dyDescent="0.25">
      <c r="A343" s="6"/>
      <c r="E343" s="40"/>
      <c r="F343" s="40"/>
      <c r="G343" s="40"/>
      <c r="H343" s="40"/>
      <c r="BH343" s="49"/>
      <c r="BI343" s="49"/>
      <c r="BJ343" s="49"/>
      <c r="BK343" s="49"/>
      <c r="BL343" s="49"/>
      <c r="BM343" s="49"/>
    </row>
    <row r="344" spans="1:65" x14ac:dyDescent="0.25">
      <c r="A344" s="6"/>
      <c r="E344" s="40"/>
      <c r="F344" s="40"/>
      <c r="G344" s="40"/>
      <c r="H344" s="40"/>
      <c r="BH344" s="49"/>
      <c r="BI344" s="49"/>
      <c r="BJ344" s="49"/>
      <c r="BK344" s="49"/>
      <c r="BL344" s="49"/>
      <c r="BM344" s="49"/>
    </row>
    <row r="345" spans="1:65" x14ac:dyDescent="0.25">
      <c r="A345" s="6"/>
      <c r="E345" s="40"/>
      <c r="F345" s="40"/>
      <c r="G345" s="40"/>
      <c r="H345" s="40"/>
      <c r="BH345" s="49"/>
      <c r="BI345" s="49"/>
      <c r="BJ345" s="49"/>
      <c r="BK345" s="49"/>
      <c r="BL345" s="49"/>
      <c r="BM345" s="49"/>
    </row>
    <row r="346" spans="1:65" x14ac:dyDescent="0.25">
      <c r="A346" s="6"/>
      <c r="E346" s="40"/>
      <c r="F346" s="40"/>
      <c r="G346" s="40"/>
      <c r="H346" s="40"/>
      <c r="BH346" s="49"/>
      <c r="BI346" s="49"/>
      <c r="BJ346" s="49"/>
      <c r="BK346" s="49"/>
      <c r="BL346" s="49"/>
      <c r="BM346" s="49"/>
    </row>
    <row r="347" spans="1:65" ht="15.75" x14ac:dyDescent="0.25">
      <c r="A347" s="6"/>
      <c r="E347" s="40"/>
      <c r="F347" s="40"/>
      <c r="G347" s="40"/>
      <c r="H347" s="40"/>
      <c r="BA347" s="56"/>
      <c r="BH347" s="49"/>
      <c r="BI347" s="49"/>
      <c r="BJ347" s="49"/>
      <c r="BK347" s="49"/>
      <c r="BL347" s="49"/>
      <c r="BM347" s="49"/>
    </row>
    <row r="348" spans="1:65" x14ac:dyDescent="0.25">
      <c r="A348" s="6"/>
      <c r="E348" s="40"/>
      <c r="F348" s="40"/>
      <c r="G348" s="40"/>
      <c r="H348" s="40"/>
      <c r="BH348" s="49"/>
      <c r="BI348" s="49"/>
      <c r="BJ348" s="49"/>
      <c r="BK348" s="49"/>
      <c r="BL348" s="49"/>
      <c r="BM348" s="49"/>
    </row>
    <row r="349" spans="1:65" x14ac:dyDescent="0.25">
      <c r="A349" s="6"/>
      <c r="E349" s="40"/>
      <c r="F349" s="40"/>
      <c r="G349" s="40"/>
      <c r="H349" s="40"/>
      <c r="BH349" s="49"/>
      <c r="BI349" s="49"/>
      <c r="BJ349" s="49"/>
      <c r="BK349" s="49"/>
      <c r="BL349" s="49"/>
      <c r="BM349" s="49"/>
    </row>
    <row r="350" spans="1:65" x14ac:dyDescent="0.25">
      <c r="A350" s="6"/>
      <c r="E350" s="40"/>
      <c r="F350" s="40"/>
      <c r="G350" s="40"/>
      <c r="H350" s="40"/>
      <c r="BH350" s="49"/>
      <c r="BI350" s="49"/>
      <c r="BJ350" s="49"/>
      <c r="BK350" s="49"/>
      <c r="BL350" s="49"/>
      <c r="BM350" s="49"/>
    </row>
    <row r="351" spans="1:65" x14ac:dyDescent="0.25">
      <c r="A351" s="6"/>
      <c r="E351" s="40"/>
      <c r="F351" s="40"/>
      <c r="G351" s="40"/>
      <c r="H351" s="40"/>
      <c r="BH351" s="49"/>
      <c r="BI351" s="49"/>
      <c r="BJ351" s="49"/>
      <c r="BK351" s="49"/>
      <c r="BL351" s="49"/>
      <c r="BM351" s="49"/>
    </row>
    <row r="352" spans="1:65" x14ac:dyDescent="0.25">
      <c r="A352" s="6"/>
      <c r="E352" s="40"/>
      <c r="F352" s="40"/>
      <c r="G352" s="40"/>
      <c r="H352" s="40"/>
      <c r="BH352" s="49"/>
      <c r="BI352" s="49"/>
      <c r="BJ352" s="49"/>
      <c r="BK352" s="49"/>
      <c r="BL352" s="49"/>
      <c r="BM352" s="49"/>
    </row>
    <row r="353" spans="1:65" ht="15.75" x14ac:dyDescent="0.25">
      <c r="A353" s="6"/>
      <c r="E353" s="40"/>
      <c r="F353" s="40"/>
      <c r="G353" s="40"/>
      <c r="H353" s="40"/>
      <c r="BA353" s="56"/>
      <c r="BH353" s="49"/>
      <c r="BI353" s="49"/>
      <c r="BJ353" s="49"/>
      <c r="BK353" s="49"/>
      <c r="BL353" s="49"/>
      <c r="BM353" s="49"/>
    </row>
    <row r="354" spans="1:65" x14ac:dyDescent="0.25">
      <c r="A354" s="6"/>
      <c r="E354" s="40"/>
      <c r="F354" s="40"/>
      <c r="G354" s="40"/>
      <c r="H354" s="40"/>
      <c r="BH354" s="49"/>
      <c r="BI354" s="49"/>
      <c r="BJ354" s="49"/>
      <c r="BK354" s="49"/>
      <c r="BL354" s="49"/>
      <c r="BM354" s="49"/>
    </row>
    <row r="355" spans="1:65" x14ac:dyDescent="0.25">
      <c r="A355" s="6"/>
      <c r="E355" s="40"/>
      <c r="F355" s="40"/>
      <c r="G355" s="40"/>
      <c r="H355" s="40"/>
      <c r="BH355" s="49"/>
      <c r="BI355" s="49"/>
      <c r="BJ355" s="49"/>
      <c r="BK355" s="49"/>
      <c r="BL355" s="49"/>
      <c r="BM355" s="49"/>
    </row>
    <row r="356" spans="1:65" x14ac:dyDescent="0.25">
      <c r="A356" s="6"/>
      <c r="E356" s="40"/>
      <c r="F356" s="40"/>
      <c r="G356" s="40"/>
      <c r="H356" s="40"/>
      <c r="BH356" s="49"/>
      <c r="BI356" s="49"/>
      <c r="BJ356" s="49"/>
      <c r="BK356" s="49"/>
      <c r="BL356" s="49"/>
      <c r="BM356" s="49"/>
    </row>
    <row r="357" spans="1:65" x14ac:dyDescent="0.25">
      <c r="A357" s="6"/>
      <c r="E357" s="40"/>
      <c r="F357" s="40"/>
      <c r="G357" s="40"/>
      <c r="H357" s="40"/>
      <c r="BH357" s="49"/>
      <c r="BI357" s="49"/>
      <c r="BJ357" s="49"/>
      <c r="BK357" s="49"/>
      <c r="BL357" s="49"/>
      <c r="BM357" s="49"/>
    </row>
    <row r="358" spans="1:65" x14ac:dyDescent="0.25">
      <c r="A358" s="6"/>
      <c r="E358" s="40"/>
      <c r="F358" s="40"/>
      <c r="G358" s="40"/>
      <c r="H358" s="40"/>
      <c r="BH358" s="49"/>
      <c r="BI358" s="49"/>
      <c r="BJ358" s="49"/>
      <c r="BK358" s="49"/>
      <c r="BL358" s="49"/>
      <c r="BM358" s="49"/>
    </row>
    <row r="359" spans="1:65" ht="15.75" x14ac:dyDescent="0.25">
      <c r="A359" s="6"/>
      <c r="E359" s="40"/>
      <c r="F359" s="40"/>
      <c r="G359" s="40"/>
      <c r="H359" s="40"/>
      <c r="BA359" s="56"/>
      <c r="BH359" s="49"/>
      <c r="BI359" s="49"/>
      <c r="BJ359" s="49"/>
      <c r="BK359" s="49"/>
      <c r="BL359" s="49"/>
      <c r="BM359" s="49"/>
    </row>
    <row r="360" spans="1:65" x14ac:dyDescent="0.25">
      <c r="A360" s="6"/>
      <c r="E360" s="40"/>
      <c r="F360" s="40"/>
      <c r="G360" s="40"/>
      <c r="H360" s="40"/>
      <c r="BH360" s="49"/>
      <c r="BI360" s="49"/>
      <c r="BJ360" s="49"/>
      <c r="BK360" s="49"/>
      <c r="BL360" s="49"/>
      <c r="BM360" s="49"/>
    </row>
    <row r="361" spans="1:65" x14ac:dyDescent="0.25">
      <c r="A361" s="6"/>
      <c r="E361" s="40"/>
      <c r="F361" s="40"/>
      <c r="G361" s="40"/>
      <c r="H361" s="40"/>
      <c r="BH361" s="49"/>
      <c r="BI361" s="49"/>
      <c r="BJ361" s="49"/>
      <c r="BK361" s="49"/>
      <c r="BL361" s="49"/>
      <c r="BM361" s="49"/>
    </row>
    <row r="362" spans="1:65" x14ac:dyDescent="0.25">
      <c r="A362" s="6"/>
      <c r="E362" s="40"/>
      <c r="F362" s="40"/>
      <c r="G362" s="40"/>
      <c r="H362" s="40"/>
      <c r="BH362" s="49"/>
      <c r="BI362" s="49"/>
      <c r="BJ362" s="49"/>
      <c r="BK362" s="49"/>
      <c r="BL362" s="49"/>
      <c r="BM362" s="49"/>
    </row>
    <row r="363" spans="1:65" x14ac:dyDescent="0.25">
      <c r="A363" s="6"/>
      <c r="E363" s="40"/>
      <c r="F363" s="40"/>
      <c r="G363" s="40"/>
      <c r="H363" s="40"/>
      <c r="BH363" s="49"/>
      <c r="BI363" s="49"/>
      <c r="BJ363" s="49"/>
      <c r="BK363" s="49"/>
      <c r="BL363" s="49"/>
      <c r="BM363" s="49"/>
    </row>
    <row r="364" spans="1:65" x14ac:dyDescent="0.25">
      <c r="A364" s="6"/>
      <c r="E364" s="40"/>
      <c r="F364" s="40"/>
      <c r="G364" s="40"/>
      <c r="H364" s="40"/>
      <c r="BH364" s="49"/>
      <c r="BI364" s="49"/>
      <c r="BJ364" s="49"/>
      <c r="BK364" s="49"/>
      <c r="BL364" s="49"/>
      <c r="BM364" s="49"/>
    </row>
    <row r="365" spans="1:65" ht="15.75" x14ac:dyDescent="0.25">
      <c r="A365" s="6"/>
      <c r="E365" s="40"/>
      <c r="F365" s="40"/>
      <c r="G365" s="40"/>
      <c r="H365" s="40"/>
      <c r="BA365" s="56"/>
      <c r="BH365" s="49"/>
      <c r="BI365" s="49"/>
      <c r="BJ365" s="49"/>
      <c r="BK365" s="49"/>
      <c r="BL365" s="49"/>
      <c r="BM365" s="49"/>
    </row>
    <row r="366" spans="1:65" x14ac:dyDescent="0.25">
      <c r="A366" s="6"/>
      <c r="E366" s="40"/>
      <c r="F366" s="40"/>
      <c r="G366" s="40"/>
      <c r="H366" s="40"/>
      <c r="BH366" s="49"/>
      <c r="BI366" s="49"/>
      <c r="BJ366" s="49"/>
      <c r="BK366" s="49"/>
      <c r="BL366" s="49"/>
      <c r="BM366" s="49"/>
    </row>
    <row r="367" spans="1:65" x14ac:dyDescent="0.25">
      <c r="A367" s="6"/>
      <c r="E367" s="40"/>
      <c r="F367" s="40"/>
      <c r="G367" s="40"/>
      <c r="H367" s="40"/>
      <c r="BH367" s="49"/>
      <c r="BI367" s="49"/>
      <c r="BJ367" s="49"/>
      <c r="BK367" s="49"/>
      <c r="BL367" s="49"/>
      <c r="BM367" s="49"/>
    </row>
    <row r="368" spans="1:65" x14ac:dyDescent="0.25">
      <c r="A368" s="6"/>
      <c r="E368" s="40"/>
      <c r="F368" s="40"/>
      <c r="G368" s="40"/>
      <c r="H368" s="40"/>
      <c r="BH368" s="49"/>
      <c r="BI368" s="49"/>
      <c r="BJ368" s="49"/>
      <c r="BK368" s="49"/>
      <c r="BL368" s="49"/>
      <c r="BM368" s="49"/>
    </row>
    <row r="369" spans="1:65" x14ac:dyDescent="0.25">
      <c r="A369" s="6"/>
      <c r="E369" s="40"/>
      <c r="F369" s="40"/>
      <c r="G369" s="40"/>
      <c r="H369" s="40"/>
      <c r="BH369" s="49"/>
      <c r="BI369" s="49"/>
      <c r="BJ369" s="49"/>
      <c r="BK369" s="49"/>
      <c r="BL369" s="49"/>
      <c r="BM369" s="49"/>
    </row>
    <row r="370" spans="1:65" x14ac:dyDescent="0.25">
      <c r="A370" s="6"/>
      <c r="E370" s="40"/>
      <c r="F370" s="40"/>
      <c r="G370" s="40"/>
      <c r="H370" s="40"/>
      <c r="BH370" s="49"/>
      <c r="BI370" s="49"/>
      <c r="BJ370" s="49"/>
      <c r="BK370" s="49"/>
      <c r="BL370" s="49"/>
      <c r="BM370" s="49"/>
    </row>
    <row r="371" spans="1:65" ht="15.75" x14ac:dyDescent="0.25">
      <c r="A371" s="6"/>
      <c r="E371" s="40"/>
      <c r="F371" s="40"/>
      <c r="G371" s="40"/>
      <c r="H371" s="40"/>
      <c r="BA371" s="56"/>
      <c r="BH371" s="49"/>
      <c r="BI371" s="49"/>
      <c r="BJ371" s="49"/>
      <c r="BK371" s="49"/>
      <c r="BL371" s="49"/>
      <c r="BM371" s="49"/>
    </row>
    <row r="372" spans="1:65" x14ac:dyDescent="0.25">
      <c r="A372" s="6"/>
      <c r="E372" s="40"/>
      <c r="F372" s="40"/>
      <c r="G372" s="40"/>
      <c r="H372" s="40"/>
      <c r="BH372" s="49"/>
      <c r="BI372" s="49"/>
      <c r="BJ372" s="49"/>
      <c r="BK372" s="49"/>
      <c r="BL372" s="49"/>
      <c r="BM372" s="49"/>
    </row>
    <row r="373" spans="1:65" x14ac:dyDescent="0.25">
      <c r="A373" s="6"/>
      <c r="E373" s="40"/>
      <c r="F373" s="40"/>
      <c r="G373" s="40"/>
      <c r="H373" s="40"/>
      <c r="BH373" s="49"/>
      <c r="BI373" s="49"/>
      <c r="BJ373" s="49"/>
      <c r="BK373" s="49"/>
      <c r="BL373" s="49"/>
      <c r="BM373" s="49"/>
    </row>
    <row r="374" spans="1:65" x14ac:dyDescent="0.25">
      <c r="A374" s="6"/>
      <c r="E374" s="40"/>
      <c r="F374" s="40"/>
      <c r="G374" s="40"/>
      <c r="H374" s="40"/>
      <c r="BH374" s="49"/>
      <c r="BI374" s="49"/>
      <c r="BJ374" s="49"/>
      <c r="BK374" s="49"/>
      <c r="BL374" s="49"/>
      <c r="BM374" s="49"/>
    </row>
    <row r="375" spans="1:65" x14ac:dyDescent="0.25">
      <c r="A375" s="6"/>
      <c r="E375" s="40"/>
      <c r="F375" s="40"/>
      <c r="G375" s="40"/>
      <c r="H375" s="40"/>
      <c r="BH375" s="49"/>
      <c r="BI375" s="49"/>
      <c r="BJ375" s="49"/>
      <c r="BK375" s="49"/>
      <c r="BL375" s="49"/>
      <c r="BM375" s="49"/>
    </row>
    <row r="376" spans="1:65" x14ac:dyDescent="0.25">
      <c r="A376" s="6"/>
      <c r="E376" s="40"/>
      <c r="F376" s="40"/>
      <c r="G376" s="40"/>
      <c r="H376" s="40"/>
      <c r="BH376" s="49"/>
      <c r="BI376" s="49"/>
      <c r="BJ376" s="49"/>
      <c r="BK376" s="49"/>
      <c r="BL376" s="49"/>
      <c r="BM376" s="49"/>
    </row>
    <row r="377" spans="1:65" ht="15.75" x14ac:dyDescent="0.25">
      <c r="A377" s="6"/>
      <c r="E377" s="40"/>
      <c r="F377" s="40"/>
      <c r="G377" s="40"/>
      <c r="H377" s="40"/>
      <c r="BA377" s="56"/>
      <c r="BH377" s="49"/>
      <c r="BI377" s="49"/>
      <c r="BJ377" s="49"/>
      <c r="BK377" s="49"/>
      <c r="BL377" s="49"/>
      <c r="BM377" s="49"/>
    </row>
    <row r="378" spans="1:65" x14ac:dyDescent="0.25">
      <c r="A378" s="6"/>
      <c r="E378" s="40"/>
      <c r="F378" s="40"/>
      <c r="G378" s="40"/>
      <c r="H378" s="40"/>
      <c r="BH378" s="49"/>
      <c r="BI378" s="49"/>
      <c r="BJ378" s="49"/>
      <c r="BK378" s="49"/>
      <c r="BL378" s="49"/>
      <c r="BM378" s="49"/>
    </row>
    <row r="379" spans="1:65" x14ac:dyDescent="0.25">
      <c r="A379" s="6"/>
      <c r="E379" s="40"/>
      <c r="F379" s="40"/>
      <c r="G379" s="40"/>
      <c r="H379" s="40"/>
      <c r="BH379" s="49"/>
      <c r="BI379" s="49"/>
      <c r="BJ379" s="49"/>
      <c r="BK379" s="49"/>
      <c r="BL379" s="49"/>
      <c r="BM379" s="49"/>
    </row>
    <row r="380" spans="1:65" x14ac:dyDescent="0.25">
      <c r="A380" s="6"/>
      <c r="E380" s="40"/>
      <c r="F380" s="40"/>
      <c r="G380" s="40"/>
      <c r="H380" s="40"/>
      <c r="BH380" s="49"/>
      <c r="BI380" s="49"/>
      <c r="BJ380" s="49"/>
      <c r="BK380" s="49"/>
      <c r="BL380" s="49"/>
      <c r="BM380" s="49"/>
    </row>
    <row r="381" spans="1:65" x14ac:dyDescent="0.25">
      <c r="A381" s="6"/>
      <c r="E381" s="40"/>
      <c r="F381" s="40"/>
      <c r="G381" s="40"/>
      <c r="H381" s="40"/>
      <c r="BH381" s="49"/>
      <c r="BI381" s="49"/>
      <c r="BJ381" s="49"/>
      <c r="BK381" s="49"/>
      <c r="BL381" s="49"/>
      <c r="BM381" s="49"/>
    </row>
    <row r="382" spans="1:65" x14ac:dyDescent="0.25">
      <c r="A382" s="6"/>
      <c r="E382" s="40"/>
      <c r="F382" s="40"/>
      <c r="G382" s="40"/>
      <c r="H382" s="40"/>
      <c r="BH382" s="49"/>
      <c r="BI382" s="49"/>
      <c r="BJ382" s="49"/>
      <c r="BK382" s="49"/>
      <c r="BL382" s="49"/>
      <c r="BM382" s="49"/>
    </row>
    <row r="383" spans="1:65" ht="15.75" x14ac:dyDescent="0.25">
      <c r="A383" s="6"/>
      <c r="E383" s="40"/>
      <c r="F383" s="40"/>
      <c r="G383" s="40"/>
      <c r="H383" s="40"/>
      <c r="BA383" s="56"/>
      <c r="BH383" s="49"/>
      <c r="BI383" s="49"/>
      <c r="BJ383" s="49"/>
      <c r="BK383" s="49"/>
      <c r="BL383" s="49"/>
      <c r="BM383" s="49"/>
    </row>
    <row r="384" spans="1:65" x14ac:dyDescent="0.25">
      <c r="A384" s="6"/>
      <c r="E384" s="40"/>
      <c r="F384" s="40"/>
      <c r="G384" s="40"/>
      <c r="H384" s="40"/>
      <c r="BH384" s="49"/>
      <c r="BI384" s="49"/>
      <c r="BJ384" s="49"/>
      <c r="BK384" s="49"/>
      <c r="BL384" s="49"/>
      <c r="BM384" s="49"/>
    </row>
    <row r="385" spans="1:65" x14ac:dyDescent="0.25">
      <c r="A385" s="6"/>
      <c r="E385" s="40"/>
      <c r="F385" s="40"/>
      <c r="G385" s="40"/>
      <c r="H385" s="40"/>
      <c r="BH385" s="49"/>
      <c r="BI385" s="49"/>
      <c r="BJ385" s="49"/>
      <c r="BK385" s="49"/>
      <c r="BL385" s="49"/>
      <c r="BM385" s="49"/>
    </row>
    <row r="386" spans="1:65" x14ac:dyDescent="0.25">
      <c r="A386" s="6"/>
      <c r="E386" s="40"/>
      <c r="F386" s="40"/>
      <c r="G386" s="40"/>
      <c r="H386" s="40"/>
      <c r="BH386" s="49"/>
      <c r="BI386" s="49"/>
      <c r="BJ386" s="49"/>
      <c r="BK386" s="49"/>
      <c r="BL386" s="49"/>
      <c r="BM386" s="49"/>
    </row>
    <row r="387" spans="1:65" x14ac:dyDescent="0.25">
      <c r="A387" s="6"/>
      <c r="E387" s="40"/>
      <c r="F387" s="40"/>
      <c r="G387" s="40"/>
      <c r="H387" s="40"/>
      <c r="BH387" s="49"/>
      <c r="BI387" s="49"/>
      <c r="BJ387" s="49"/>
      <c r="BK387" s="49"/>
      <c r="BL387" s="49"/>
      <c r="BM387" s="49"/>
    </row>
    <row r="388" spans="1:65" x14ac:dyDescent="0.25">
      <c r="A388" s="6"/>
      <c r="E388" s="40"/>
      <c r="F388" s="40"/>
      <c r="G388" s="40"/>
      <c r="H388" s="40"/>
      <c r="BH388" s="49"/>
      <c r="BI388" s="49"/>
      <c r="BJ388" s="49"/>
      <c r="BK388" s="49"/>
      <c r="BL388" s="49"/>
      <c r="BM388" s="49"/>
    </row>
    <row r="389" spans="1:65" ht="15.75" x14ac:dyDescent="0.25">
      <c r="A389" s="6"/>
      <c r="E389" s="40"/>
      <c r="F389" s="40"/>
      <c r="G389" s="40"/>
      <c r="H389" s="40"/>
      <c r="BA389" s="56"/>
      <c r="BH389" s="49"/>
      <c r="BI389" s="49"/>
      <c r="BJ389" s="49"/>
      <c r="BK389" s="49"/>
      <c r="BL389" s="49"/>
      <c r="BM389" s="49"/>
    </row>
    <row r="390" spans="1:65" x14ac:dyDescent="0.25">
      <c r="A390" s="6"/>
      <c r="E390" s="40"/>
      <c r="F390" s="40"/>
      <c r="G390" s="40"/>
      <c r="H390" s="40"/>
      <c r="BH390" s="49"/>
      <c r="BI390" s="49"/>
      <c r="BJ390" s="49"/>
      <c r="BK390" s="49"/>
      <c r="BL390" s="49"/>
      <c r="BM390" s="49"/>
    </row>
    <row r="391" spans="1:65" x14ac:dyDescent="0.25">
      <c r="A391" s="6"/>
      <c r="E391" s="40"/>
      <c r="F391" s="40"/>
      <c r="G391" s="40"/>
      <c r="H391" s="40"/>
      <c r="BH391" s="49"/>
      <c r="BI391" s="49"/>
      <c r="BJ391" s="49"/>
      <c r="BK391" s="49"/>
      <c r="BL391" s="49"/>
      <c r="BM391" s="49"/>
    </row>
    <row r="392" spans="1:65" x14ac:dyDescent="0.25">
      <c r="A392" s="6"/>
      <c r="E392" s="40"/>
      <c r="F392" s="40"/>
      <c r="G392" s="40"/>
      <c r="H392" s="40"/>
      <c r="BH392" s="49"/>
      <c r="BI392" s="49"/>
      <c r="BJ392" s="49"/>
      <c r="BK392" s="49"/>
      <c r="BL392" s="49"/>
      <c r="BM392" s="49"/>
    </row>
    <row r="393" spans="1:65" x14ac:dyDescent="0.25">
      <c r="A393" s="6"/>
      <c r="E393" s="40"/>
      <c r="F393" s="40"/>
      <c r="G393" s="40"/>
      <c r="H393" s="40"/>
      <c r="BH393" s="49"/>
      <c r="BI393" s="49"/>
      <c r="BJ393" s="49"/>
      <c r="BK393" s="49"/>
      <c r="BL393" s="49"/>
      <c r="BM393" s="49"/>
    </row>
    <row r="394" spans="1:65" x14ac:dyDescent="0.25">
      <c r="A394" s="6"/>
      <c r="E394" s="40"/>
      <c r="F394" s="40"/>
      <c r="G394" s="40"/>
      <c r="H394" s="40"/>
      <c r="BH394" s="49"/>
      <c r="BI394" s="49"/>
      <c r="BJ394" s="49"/>
      <c r="BK394" s="49"/>
      <c r="BL394" s="49"/>
      <c r="BM394" s="49"/>
    </row>
    <row r="395" spans="1:65" ht="15.75" x14ac:dyDescent="0.25">
      <c r="A395" s="6"/>
      <c r="E395" s="40"/>
      <c r="F395" s="40"/>
      <c r="G395" s="40"/>
      <c r="H395" s="40"/>
      <c r="BA395" s="56"/>
      <c r="BH395" s="49"/>
      <c r="BI395" s="49"/>
      <c r="BJ395" s="49"/>
      <c r="BK395" s="49"/>
      <c r="BL395" s="49"/>
      <c r="BM395" s="49"/>
    </row>
    <row r="396" spans="1:65" x14ac:dyDescent="0.25">
      <c r="A396" s="6"/>
      <c r="E396" s="40"/>
      <c r="F396" s="40"/>
      <c r="G396" s="40"/>
      <c r="H396" s="40"/>
      <c r="BH396" s="49"/>
      <c r="BI396" s="49"/>
      <c r="BJ396" s="49"/>
      <c r="BK396" s="49"/>
      <c r="BL396" s="49"/>
      <c r="BM396" s="49"/>
    </row>
    <row r="397" spans="1:65" x14ac:dyDescent="0.25">
      <c r="A397" s="6"/>
      <c r="E397" s="40"/>
      <c r="F397" s="40"/>
      <c r="G397" s="40"/>
      <c r="H397" s="40"/>
      <c r="BH397" s="49"/>
      <c r="BI397" s="49"/>
      <c r="BJ397" s="49"/>
      <c r="BK397" s="49"/>
      <c r="BL397" s="49"/>
      <c r="BM397" s="49"/>
    </row>
    <row r="398" spans="1:65" x14ac:dyDescent="0.25">
      <c r="A398" s="6"/>
      <c r="E398" s="40"/>
      <c r="F398" s="40"/>
      <c r="G398" s="40"/>
      <c r="H398" s="40"/>
      <c r="BH398" s="49"/>
      <c r="BI398" s="49"/>
      <c r="BJ398" s="49"/>
      <c r="BK398" s="49"/>
      <c r="BL398" s="49"/>
      <c r="BM398" s="49"/>
    </row>
    <row r="399" spans="1:65" x14ac:dyDescent="0.25">
      <c r="A399" s="6"/>
      <c r="E399" s="40"/>
      <c r="F399" s="40"/>
      <c r="G399" s="40"/>
      <c r="H399" s="40"/>
      <c r="BH399" s="49"/>
      <c r="BI399" s="49"/>
      <c r="BJ399" s="49"/>
      <c r="BK399" s="49"/>
      <c r="BL399" s="49"/>
      <c r="BM399" s="49"/>
    </row>
    <row r="400" spans="1:65" x14ac:dyDescent="0.25">
      <c r="A400" s="6"/>
      <c r="E400" s="40"/>
      <c r="F400" s="40"/>
      <c r="G400" s="40"/>
      <c r="H400" s="40"/>
      <c r="BH400" s="49"/>
      <c r="BI400" s="49"/>
      <c r="BJ400" s="49"/>
      <c r="BK400" s="49"/>
      <c r="BL400" s="49"/>
      <c r="BM400" s="49"/>
    </row>
    <row r="401" spans="1:65" ht="15.75" x14ac:dyDescent="0.25">
      <c r="A401" s="6"/>
      <c r="E401" s="40"/>
      <c r="F401" s="40"/>
      <c r="G401" s="40"/>
      <c r="H401" s="40"/>
      <c r="BA401" s="56"/>
      <c r="BH401" s="49"/>
      <c r="BI401" s="49"/>
      <c r="BJ401" s="49"/>
      <c r="BK401" s="49"/>
      <c r="BL401" s="49"/>
      <c r="BM401" s="49"/>
    </row>
    <row r="402" spans="1:65" x14ac:dyDescent="0.25">
      <c r="A402" s="6"/>
      <c r="E402" s="40"/>
      <c r="F402" s="40"/>
      <c r="G402" s="40"/>
      <c r="H402" s="40"/>
      <c r="BH402" s="49"/>
      <c r="BI402" s="49"/>
      <c r="BJ402" s="49"/>
      <c r="BK402" s="49"/>
      <c r="BL402" s="49"/>
      <c r="BM402" s="49"/>
    </row>
    <row r="403" spans="1:65" x14ac:dyDescent="0.25">
      <c r="A403" s="6"/>
      <c r="E403" s="40"/>
      <c r="F403" s="40"/>
      <c r="G403" s="40"/>
      <c r="H403" s="40"/>
      <c r="BH403" s="49"/>
      <c r="BI403" s="49"/>
      <c r="BJ403" s="49"/>
      <c r="BK403" s="49"/>
      <c r="BL403" s="49"/>
      <c r="BM403" s="49"/>
    </row>
    <row r="404" spans="1:65" x14ac:dyDescent="0.25">
      <c r="A404" s="6"/>
      <c r="E404" s="40"/>
      <c r="F404" s="40"/>
      <c r="G404" s="40"/>
      <c r="H404" s="40"/>
      <c r="BH404" s="49"/>
      <c r="BI404" s="49"/>
      <c r="BJ404" s="49"/>
      <c r="BK404" s="49"/>
      <c r="BL404" s="49"/>
      <c r="BM404" s="49"/>
    </row>
    <row r="405" spans="1:65" x14ac:dyDescent="0.25">
      <c r="A405" s="6"/>
      <c r="E405" s="40"/>
      <c r="F405" s="40"/>
      <c r="G405" s="40"/>
      <c r="H405" s="40"/>
      <c r="BH405" s="49"/>
      <c r="BI405" s="49"/>
      <c r="BJ405" s="49"/>
      <c r="BK405" s="49"/>
      <c r="BL405" s="49"/>
      <c r="BM405" s="49"/>
    </row>
    <row r="406" spans="1:65" x14ac:dyDescent="0.25">
      <c r="A406" s="6"/>
      <c r="E406" s="40"/>
      <c r="F406" s="40"/>
      <c r="G406" s="40"/>
      <c r="H406" s="40"/>
      <c r="BH406" s="49"/>
      <c r="BI406" s="49"/>
      <c r="BJ406" s="49"/>
      <c r="BK406" s="49"/>
      <c r="BL406" s="49"/>
      <c r="BM406" s="49"/>
    </row>
    <row r="407" spans="1:65" ht="15.75" x14ac:dyDescent="0.25">
      <c r="A407" s="6"/>
      <c r="E407" s="40"/>
      <c r="F407" s="40"/>
      <c r="G407" s="40"/>
      <c r="H407" s="40"/>
      <c r="BA407" s="56"/>
      <c r="BH407" s="49"/>
      <c r="BI407" s="49"/>
      <c r="BJ407" s="49"/>
      <c r="BK407" s="49"/>
      <c r="BL407" s="49"/>
      <c r="BM407" s="49"/>
    </row>
    <row r="408" spans="1:65" x14ac:dyDescent="0.25">
      <c r="A408" s="6"/>
      <c r="E408" s="40"/>
      <c r="F408" s="40"/>
      <c r="G408" s="40"/>
      <c r="H408" s="40"/>
      <c r="BH408" s="49"/>
      <c r="BI408" s="49"/>
      <c r="BJ408" s="49"/>
      <c r="BK408" s="49"/>
      <c r="BL408" s="49"/>
      <c r="BM408" s="49"/>
    </row>
    <row r="409" spans="1:65" x14ac:dyDescent="0.25">
      <c r="A409" s="6"/>
      <c r="E409" s="40"/>
      <c r="F409" s="40"/>
      <c r="G409" s="40"/>
      <c r="H409" s="40"/>
      <c r="BH409" s="49"/>
      <c r="BI409" s="49"/>
      <c r="BJ409" s="49"/>
      <c r="BK409" s="49"/>
      <c r="BL409" s="49"/>
      <c r="BM409" s="49"/>
    </row>
    <row r="410" spans="1:65" x14ac:dyDescent="0.25">
      <c r="A410" s="6"/>
      <c r="E410" s="40"/>
      <c r="F410" s="40"/>
      <c r="G410" s="40"/>
      <c r="H410" s="40"/>
      <c r="BH410" s="49"/>
      <c r="BI410" s="49"/>
      <c r="BJ410" s="49"/>
      <c r="BK410" s="49"/>
      <c r="BL410" s="49"/>
      <c r="BM410" s="49"/>
    </row>
    <row r="411" spans="1:65" x14ac:dyDescent="0.25">
      <c r="A411" s="6"/>
      <c r="E411" s="40"/>
      <c r="F411" s="40"/>
      <c r="G411" s="40"/>
      <c r="H411" s="40"/>
      <c r="BH411" s="49"/>
      <c r="BI411" s="49"/>
      <c r="BJ411" s="49"/>
      <c r="BK411" s="49"/>
      <c r="BL411" s="49"/>
      <c r="BM411" s="49"/>
    </row>
    <row r="412" spans="1:65" x14ac:dyDescent="0.25">
      <c r="A412" s="6"/>
      <c r="E412" s="40"/>
      <c r="F412" s="40"/>
      <c r="G412" s="40"/>
      <c r="H412" s="40"/>
      <c r="BH412" s="49"/>
      <c r="BI412" s="49"/>
      <c r="BJ412" s="49"/>
      <c r="BK412" s="49"/>
      <c r="BL412" s="49"/>
      <c r="BM412" s="49"/>
    </row>
    <row r="413" spans="1:65" ht="15.75" x14ac:dyDescent="0.25">
      <c r="A413" s="6"/>
      <c r="E413" s="40"/>
      <c r="F413" s="40"/>
      <c r="G413" s="40"/>
      <c r="H413" s="40"/>
      <c r="BA413" s="56"/>
      <c r="BH413" s="49"/>
      <c r="BI413" s="49"/>
      <c r="BJ413" s="49"/>
      <c r="BK413" s="49"/>
      <c r="BL413" s="49"/>
      <c r="BM413" s="49"/>
    </row>
    <row r="414" spans="1:65" x14ac:dyDescent="0.25">
      <c r="A414" s="6"/>
      <c r="E414" s="40"/>
      <c r="F414" s="40"/>
      <c r="G414" s="40"/>
      <c r="H414" s="40"/>
      <c r="BH414" s="49"/>
      <c r="BI414" s="49"/>
      <c r="BJ414" s="49"/>
      <c r="BK414" s="49"/>
      <c r="BL414" s="49"/>
      <c r="BM414" s="49"/>
    </row>
    <row r="415" spans="1:65" x14ac:dyDescent="0.25">
      <c r="A415" s="6"/>
      <c r="E415" s="40"/>
      <c r="F415" s="40"/>
      <c r="G415" s="40"/>
      <c r="H415" s="40"/>
      <c r="BH415" s="49"/>
      <c r="BI415" s="49"/>
      <c r="BJ415" s="49"/>
      <c r="BK415" s="49"/>
      <c r="BL415" s="49"/>
      <c r="BM415" s="49"/>
    </row>
    <row r="416" spans="1:65" x14ac:dyDescent="0.25">
      <c r="A416" s="6"/>
      <c r="E416" s="40"/>
      <c r="F416" s="40"/>
      <c r="G416" s="40"/>
      <c r="H416" s="40"/>
      <c r="BH416" s="49"/>
      <c r="BI416" s="49"/>
      <c r="BJ416" s="49"/>
      <c r="BK416" s="49"/>
      <c r="BL416" s="49"/>
      <c r="BM416" s="49"/>
    </row>
    <row r="417" spans="1:65" x14ac:dyDescent="0.25">
      <c r="A417" s="6"/>
      <c r="E417" s="40"/>
      <c r="F417" s="40"/>
      <c r="G417" s="40"/>
      <c r="H417" s="40"/>
      <c r="BH417" s="49"/>
      <c r="BI417" s="49"/>
      <c r="BJ417" s="49"/>
      <c r="BK417" s="49"/>
      <c r="BL417" s="49"/>
      <c r="BM417" s="49"/>
    </row>
    <row r="418" spans="1:65" x14ac:dyDescent="0.25">
      <c r="A418" s="6"/>
      <c r="E418" s="40"/>
      <c r="F418" s="40"/>
      <c r="G418" s="40"/>
      <c r="H418" s="40"/>
      <c r="BH418" s="49"/>
      <c r="BI418" s="49"/>
      <c r="BJ418" s="49"/>
      <c r="BK418" s="49"/>
      <c r="BL418" s="49"/>
      <c r="BM418" s="49"/>
    </row>
    <row r="419" spans="1:65" ht="15.75" x14ac:dyDescent="0.25">
      <c r="A419" s="6"/>
      <c r="E419" s="40"/>
      <c r="F419" s="40"/>
      <c r="G419" s="40"/>
      <c r="H419" s="40"/>
      <c r="BA419" s="56"/>
      <c r="BH419" s="49"/>
      <c r="BI419" s="49"/>
      <c r="BJ419" s="49"/>
      <c r="BK419" s="49"/>
      <c r="BL419" s="49"/>
      <c r="BM419" s="49"/>
    </row>
    <row r="420" spans="1:65" x14ac:dyDescent="0.25">
      <c r="A420" s="6"/>
      <c r="E420" s="40"/>
      <c r="F420" s="40"/>
      <c r="G420" s="40"/>
      <c r="H420" s="40"/>
      <c r="BH420" s="49"/>
      <c r="BI420" s="49"/>
      <c r="BJ420" s="49"/>
      <c r="BK420" s="49"/>
      <c r="BL420" s="49"/>
      <c r="BM420" s="49"/>
    </row>
    <row r="421" spans="1:65" x14ac:dyDescent="0.25">
      <c r="A421" s="6"/>
      <c r="E421" s="40"/>
      <c r="F421" s="40"/>
      <c r="G421" s="40"/>
      <c r="H421" s="40"/>
      <c r="BH421" s="49"/>
      <c r="BI421" s="49"/>
      <c r="BJ421" s="49"/>
      <c r="BK421" s="49"/>
      <c r="BL421" s="49"/>
      <c r="BM421" s="49"/>
    </row>
    <row r="422" spans="1:65" x14ac:dyDescent="0.25">
      <c r="A422" s="6"/>
      <c r="E422" s="40"/>
      <c r="F422" s="40"/>
      <c r="G422" s="40"/>
      <c r="H422" s="40"/>
      <c r="BH422" s="49"/>
      <c r="BI422" s="49"/>
      <c r="BJ422" s="49"/>
      <c r="BK422" s="49"/>
      <c r="BL422" s="49"/>
      <c r="BM422" s="49"/>
    </row>
    <row r="423" spans="1:65" x14ac:dyDescent="0.25">
      <c r="A423" s="6"/>
      <c r="E423" s="40"/>
      <c r="F423" s="40"/>
      <c r="G423" s="40"/>
      <c r="H423" s="40"/>
      <c r="BH423" s="49"/>
      <c r="BI423" s="49"/>
      <c r="BJ423" s="49"/>
      <c r="BK423" s="49"/>
      <c r="BL423" s="49"/>
      <c r="BM423" s="49"/>
    </row>
    <row r="424" spans="1:65" x14ac:dyDescent="0.25">
      <c r="A424" s="6"/>
      <c r="E424" s="40"/>
      <c r="F424" s="40"/>
      <c r="G424" s="40"/>
      <c r="H424" s="40"/>
      <c r="BH424" s="49"/>
      <c r="BI424" s="49"/>
      <c r="BJ424" s="49"/>
      <c r="BK424" s="49"/>
      <c r="BL424" s="49"/>
      <c r="BM424" s="49"/>
    </row>
    <row r="425" spans="1:65" ht="15.75" x14ac:dyDescent="0.25">
      <c r="A425" s="6"/>
      <c r="E425" s="40"/>
      <c r="F425" s="40"/>
      <c r="G425" s="40"/>
      <c r="H425" s="40"/>
      <c r="BA425" s="56"/>
      <c r="BH425" s="49"/>
      <c r="BI425" s="49"/>
      <c r="BJ425" s="49"/>
      <c r="BK425" s="49"/>
      <c r="BL425" s="49"/>
      <c r="BM425" s="49"/>
    </row>
    <row r="426" spans="1:65" x14ac:dyDescent="0.25">
      <c r="A426" s="6"/>
      <c r="E426" s="40"/>
      <c r="F426" s="40"/>
      <c r="G426" s="40"/>
      <c r="H426" s="40"/>
      <c r="BH426" s="49"/>
      <c r="BI426" s="49"/>
      <c r="BJ426" s="49"/>
      <c r="BK426" s="49"/>
      <c r="BL426" s="49"/>
      <c r="BM426" s="49"/>
    </row>
    <row r="427" spans="1:65" x14ac:dyDescent="0.25">
      <c r="A427" s="6"/>
      <c r="E427" s="40"/>
      <c r="F427" s="40"/>
      <c r="G427" s="40"/>
      <c r="H427" s="40"/>
      <c r="BH427" s="49"/>
      <c r="BI427" s="49"/>
      <c r="BJ427" s="49"/>
      <c r="BK427" s="49"/>
      <c r="BL427" s="49"/>
      <c r="BM427" s="49"/>
    </row>
    <row r="428" spans="1:65" x14ac:dyDescent="0.25">
      <c r="A428" s="6"/>
      <c r="E428" s="40"/>
      <c r="F428" s="40"/>
      <c r="G428" s="40"/>
      <c r="H428" s="40"/>
      <c r="BH428" s="49"/>
      <c r="BI428" s="49"/>
      <c r="BJ428" s="49"/>
      <c r="BK428" s="49"/>
      <c r="BL428" s="49"/>
      <c r="BM428" s="49"/>
    </row>
    <row r="429" spans="1:65" x14ac:dyDescent="0.25">
      <c r="A429" s="6"/>
      <c r="E429" s="40"/>
      <c r="F429" s="40"/>
      <c r="G429" s="40"/>
      <c r="H429" s="40"/>
      <c r="BH429" s="49"/>
      <c r="BI429" s="49"/>
      <c r="BJ429" s="49"/>
      <c r="BK429" s="49"/>
      <c r="BL429" s="49"/>
      <c r="BM429" s="49"/>
    </row>
    <row r="430" spans="1:65" x14ac:dyDescent="0.25">
      <c r="A430" s="6"/>
      <c r="E430" s="40"/>
      <c r="F430" s="40"/>
      <c r="G430" s="40"/>
      <c r="H430" s="40"/>
      <c r="BH430" s="49"/>
      <c r="BI430" s="49"/>
      <c r="BJ430" s="49"/>
      <c r="BK430" s="49"/>
      <c r="BL430" s="49"/>
      <c r="BM430" s="49"/>
    </row>
    <row r="431" spans="1:65" ht="15.75" x14ac:dyDescent="0.25">
      <c r="A431" s="6"/>
      <c r="E431" s="40"/>
      <c r="F431" s="40"/>
      <c r="G431" s="40"/>
      <c r="H431" s="40"/>
      <c r="BA431" s="56"/>
      <c r="BH431" s="49"/>
      <c r="BI431" s="49"/>
      <c r="BJ431" s="49"/>
      <c r="BK431" s="49"/>
      <c r="BL431" s="49"/>
      <c r="BM431" s="49"/>
    </row>
    <row r="432" spans="1:65" x14ac:dyDescent="0.25">
      <c r="A432" s="6"/>
      <c r="E432" s="40"/>
      <c r="F432" s="40"/>
      <c r="G432" s="40"/>
      <c r="H432" s="40"/>
      <c r="BH432" s="49"/>
      <c r="BI432" s="49"/>
      <c r="BJ432" s="49"/>
      <c r="BK432" s="49"/>
      <c r="BL432" s="49"/>
      <c r="BM432" s="49"/>
    </row>
    <row r="433" spans="1:65" x14ac:dyDescent="0.25">
      <c r="A433" s="6"/>
      <c r="E433" s="40"/>
      <c r="F433" s="40"/>
      <c r="G433" s="40"/>
      <c r="H433" s="40"/>
      <c r="BH433" s="49"/>
      <c r="BI433" s="49"/>
      <c r="BJ433" s="49"/>
      <c r="BK433" s="49"/>
      <c r="BL433" s="49"/>
      <c r="BM433" s="49"/>
    </row>
    <row r="434" spans="1:65" x14ac:dyDescent="0.25">
      <c r="A434" s="6"/>
      <c r="E434" s="40"/>
      <c r="F434" s="40"/>
      <c r="G434" s="40"/>
      <c r="H434" s="40"/>
      <c r="BH434" s="49"/>
      <c r="BI434" s="49"/>
      <c r="BJ434" s="49"/>
      <c r="BK434" s="49"/>
      <c r="BL434" s="49"/>
      <c r="BM434" s="49"/>
    </row>
    <row r="435" spans="1:65" x14ac:dyDescent="0.25">
      <c r="A435" s="6"/>
      <c r="E435" s="40"/>
      <c r="F435" s="40"/>
      <c r="G435" s="40"/>
      <c r="H435" s="40"/>
      <c r="BH435" s="49"/>
      <c r="BI435" s="49"/>
      <c r="BJ435" s="49"/>
      <c r="BK435" s="49"/>
      <c r="BL435" s="49"/>
      <c r="BM435" s="49"/>
    </row>
    <row r="436" spans="1:65" x14ac:dyDescent="0.25">
      <c r="A436" s="6"/>
      <c r="E436" s="40"/>
      <c r="F436" s="40"/>
      <c r="G436" s="40"/>
      <c r="H436" s="40"/>
      <c r="BH436" s="49"/>
      <c r="BI436" s="49"/>
      <c r="BJ436" s="49"/>
      <c r="BK436" s="49"/>
      <c r="BL436" s="49"/>
      <c r="BM436" s="49"/>
    </row>
    <row r="437" spans="1:65" ht="15.75" x14ac:dyDescent="0.25">
      <c r="A437" s="6"/>
      <c r="E437" s="40"/>
      <c r="F437" s="40"/>
      <c r="G437" s="40"/>
      <c r="H437" s="40"/>
      <c r="BA437" s="56"/>
      <c r="BH437" s="49"/>
      <c r="BI437" s="49"/>
      <c r="BJ437" s="49"/>
      <c r="BK437" s="49"/>
      <c r="BL437" s="49"/>
      <c r="BM437" s="49"/>
    </row>
    <row r="438" spans="1:65" x14ac:dyDescent="0.25">
      <c r="A438" s="6"/>
      <c r="E438" s="40"/>
      <c r="F438" s="40"/>
      <c r="G438" s="40"/>
      <c r="H438" s="40"/>
      <c r="BH438" s="49"/>
      <c r="BI438" s="49"/>
      <c r="BJ438" s="49"/>
      <c r="BK438" s="49"/>
      <c r="BL438" s="49"/>
      <c r="BM438" s="49"/>
    </row>
    <row r="439" spans="1:65" x14ac:dyDescent="0.25">
      <c r="A439" s="6"/>
      <c r="E439" s="40"/>
      <c r="F439" s="40"/>
      <c r="G439" s="40"/>
      <c r="H439" s="40"/>
      <c r="BH439" s="49"/>
      <c r="BI439" s="49"/>
      <c r="BJ439" s="49"/>
      <c r="BK439" s="49"/>
      <c r="BL439" s="49"/>
      <c r="BM439" s="49"/>
    </row>
    <row r="440" spans="1:65" x14ac:dyDescent="0.25">
      <c r="A440" s="6"/>
      <c r="E440" s="40"/>
      <c r="F440" s="40"/>
      <c r="G440" s="40"/>
      <c r="H440" s="40"/>
      <c r="BH440" s="49"/>
      <c r="BI440" s="49"/>
      <c r="BJ440" s="49"/>
      <c r="BK440" s="49"/>
      <c r="BL440" s="49"/>
      <c r="BM440" s="49"/>
    </row>
    <row r="441" spans="1:65" x14ac:dyDescent="0.25">
      <c r="A441" s="6"/>
      <c r="E441" s="40"/>
      <c r="F441" s="40"/>
      <c r="G441" s="40"/>
      <c r="H441" s="40"/>
      <c r="BH441" s="49"/>
      <c r="BI441" s="49"/>
      <c r="BJ441" s="49"/>
      <c r="BK441" s="49"/>
      <c r="BL441" s="49"/>
      <c r="BM441" s="49"/>
    </row>
    <row r="442" spans="1:65" x14ac:dyDescent="0.25">
      <c r="A442" s="6"/>
      <c r="E442" s="40"/>
      <c r="F442" s="40"/>
      <c r="G442" s="40"/>
      <c r="H442" s="40"/>
      <c r="BH442" s="49"/>
      <c r="BI442" s="49"/>
      <c r="BJ442" s="49"/>
      <c r="BK442" s="49"/>
      <c r="BL442" s="49"/>
      <c r="BM442" s="49"/>
    </row>
    <row r="443" spans="1:65" ht="15.75" x14ac:dyDescent="0.25">
      <c r="A443" s="6"/>
      <c r="E443" s="40"/>
      <c r="F443" s="40"/>
      <c r="G443" s="40"/>
      <c r="H443" s="40"/>
      <c r="BA443" s="56"/>
      <c r="BH443" s="49"/>
      <c r="BI443" s="49"/>
      <c r="BJ443" s="49"/>
      <c r="BK443" s="49"/>
      <c r="BL443" s="49"/>
      <c r="BM443" s="49"/>
    </row>
    <row r="444" spans="1:65" x14ac:dyDescent="0.25">
      <c r="A444" s="6"/>
      <c r="E444" s="40"/>
      <c r="F444" s="40"/>
      <c r="G444" s="40"/>
      <c r="H444" s="40"/>
      <c r="BH444" s="49"/>
      <c r="BI444" s="49"/>
      <c r="BJ444" s="49"/>
      <c r="BK444" s="49"/>
      <c r="BL444" s="49"/>
      <c r="BM444" s="49"/>
    </row>
    <row r="445" spans="1:65" x14ac:dyDescent="0.25">
      <c r="A445" s="6"/>
      <c r="E445" s="40"/>
      <c r="F445" s="40"/>
      <c r="G445" s="40"/>
      <c r="H445" s="40"/>
      <c r="BH445" s="49"/>
      <c r="BI445" s="49"/>
      <c r="BJ445" s="49"/>
      <c r="BK445" s="49"/>
      <c r="BL445" s="49"/>
      <c r="BM445" s="49"/>
    </row>
    <row r="446" spans="1:65" x14ac:dyDescent="0.25">
      <c r="A446" s="6"/>
      <c r="E446" s="40"/>
      <c r="F446" s="40"/>
      <c r="G446" s="40"/>
      <c r="H446" s="40"/>
      <c r="BH446" s="49"/>
      <c r="BI446" s="49"/>
      <c r="BJ446" s="49"/>
      <c r="BK446" s="49"/>
      <c r="BL446" s="49"/>
      <c r="BM446" s="49"/>
    </row>
    <row r="447" spans="1:65" x14ac:dyDescent="0.25">
      <c r="A447" s="6"/>
      <c r="E447" s="40"/>
      <c r="F447" s="40"/>
      <c r="G447" s="40"/>
      <c r="H447" s="40"/>
      <c r="BH447" s="49"/>
      <c r="BI447" s="49"/>
      <c r="BJ447" s="49"/>
      <c r="BK447" s="49"/>
      <c r="BL447" s="49"/>
      <c r="BM447" s="49"/>
    </row>
    <row r="448" spans="1:65" x14ac:dyDescent="0.25">
      <c r="A448" s="6"/>
      <c r="E448" s="40"/>
      <c r="F448" s="40"/>
      <c r="G448" s="40"/>
      <c r="H448" s="40"/>
      <c r="BH448" s="49"/>
      <c r="BI448" s="49"/>
      <c r="BJ448" s="49"/>
      <c r="BK448" s="49"/>
      <c r="BL448" s="49"/>
      <c r="BM448" s="49"/>
    </row>
    <row r="449" spans="1:65" ht="15.75" x14ac:dyDescent="0.25">
      <c r="A449" s="6"/>
      <c r="E449" s="40"/>
      <c r="F449" s="40"/>
      <c r="G449" s="40"/>
      <c r="H449" s="40"/>
      <c r="BA449" s="56"/>
      <c r="BH449" s="49"/>
      <c r="BI449" s="49"/>
      <c r="BJ449" s="49"/>
      <c r="BK449" s="49"/>
      <c r="BL449" s="49"/>
      <c r="BM449" s="49"/>
    </row>
    <row r="450" spans="1:65" x14ac:dyDescent="0.25">
      <c r="A450" s="6"/>
      <c r="E450" s="40"/>
      <c r="F450" s="40"/>
      <c r="G450" s="40"/>
      <c r="H450" s="40"/>
      <c r="BH450" s="49"/>
      <c r="BI450" s="49"/>
      <c r="BJ450" s="49"/>
      <c r="BK450" s="49"/>
      <c r="BL450" s="49"/>
      <c r="BM450" s="49"/>
    </row>
    <row r="451" spans="1:65" x14ac:dyDescent="0.25">
      <c r="A451" s="6"/>
      <c r="E451" s="40"/>
      <c r="F451" s="40"/>
      <c r="G451" s="40"/>
      <c r="H451" s="40"/>
      <c r="BH451" s="49"/>
      <c r="BI451" s="49"/>
      <c r="BJ451" s="49"/>
      <c r="BK451" s="49"/>
      <c r="BL451" s="49"/>
      <c r="BM451" s="49"/>
    </row>
    <row r="452" spans="1:65" x14ac:dyDescent="0.25">
      <c r="A452" s="6"/>
      <c r="E452" s="40"/>
      <c r="F452" s="40"/>
      <c r="G452" s="40"/>
      <c r="H452" s="40"/>
      <c r="BH452" s="49"/>
      <c r="BI452" s="49"/>
      <c r="BJ452" s="49"/>
      <c r="BK452" s="49"/>
      <c r="BL452" s="49"/>
      <c r="BM452" s="49"/>
    </row>
    <row r="453" spans="1:65" x14ac:dyDescent="0.25">
      <c r="A453" s="6"/>
      <c r="E453" s="40"/>
      <c r="F453" s="40"/>
      <c r="G453" s="40"/>
      <c r="H453" s="40"/>
      <c r="BH453" s="49"/>
      <c r="BI453" s="49"/>
      <c r="BJ453" s="49"/>
      <c r="BK453" s="49"/>
      <c r="BL453" s="49"/>
      <c r="BM453" s="49"/>
    </row>
    <row r="454" spans="1:65" x14ac:dyDescent="0.25">
      <c r="A454" s="6"/>
      <c r="E454" s="40"/>
      <c r="F454" s="40"/>
      <c r="G454" s="40"/>
      <c r="H454" s="40"/>
      <c r="BH454" s="49"/>
      <c r="BI454" s="49"/>
      <c r="BJ454" s="49"/>
      <c r="BK454" s="49"/>
      <c r="BL454" s="49"/>
      <c r="BM454" s="49"/>
    </row>
    <row r="455" spans="1:65" ht="15.75" x14ac:dyDescent="0.25">
      <c r="A455" s="6"/>
      <c r="E455" s="40"/>
      <c r="F455" s="40"/>
      <c r="G455" s="40"/>
      <c r="H455" s="40"/>
      <c r="BA455" s="56"/>
      <c r="BH455" s="49"/>
      <c r="BI455" s="49"/>
      <c r="BJ455" s="49"/>
      <c r="BK455" s="49"/>
      <c r="BL455" s="49"/>
      <c r="BM455" s="49"/>
    </row>
    <row r="456" spans="1:65" x14ac:dyDescent="0.25">
      <c r="A456" s="6"/>
      <c r="E456" s="40"/>
      <c r="F456" s="40"/>
      <c r="G456" s="40"/>
      <c r="H456" s="40"/>
      <c r="BH456" s="49"/>
      <c r="BI456" s="49"/>
      <c r="BJ456" s="49"/>
      <c r="BK456" s="49"/>
      <c r="BL456" s="49"/>
      <c r="BM456" s="49"/>
    </row>
    <row r="457" spans="1:65" x14ac:dyDescent="0.25">
      <c r="A457" s="6"/>
      <c r="E457" s="40"/>
      <c r="F457" s="40"/>
      <c r="G457" s="40"/>
      <c r="H457" s="40"/>
      <c r="BH457" s="49"/>
      <c r="BI457" s="49"/>
      <c r="BJ457" s="49"/>
      <c r="BK457" s="49"/>
      <c r="BL457" s="49"/>
      <c r="BM457" s="49"/>
    </row>
    <row r="458" spans="1:65" x14ac:dyDescent="0.25">
      <c r="A458" s="6"/>
      <c r="E458" s="40"/>
      <c r="F458" s="40"/>
      <c r="G458" s="40"/>
      <c r="H458" s="40"/>
      <c r="BH458" s="49"/>
      <c r="BI458" s="49"/>
      <c r="BJ458" s="49"/>
      <c r="BK458" s="49"/>
      <c r="BL458" s="49"/>
      <c r="BM458" s="49"/>
    </row>
    <row r="459" spans="1:65" x14ac:dyDescent="0.25">
      <c r="A459" s="6"/>
      <c r="E459" s="40"/>
      <c r="F459" s="40"/>
      <c r="G459" s="40"/>
      <c r="H459" s="40"/>
      <c r="BH459" s="49"/>
      <c r="BI459" s="49"/>
      <c r="BJ459" s="49"/>
      <c r="BK459" s="49"/>
      <c r="BL459" s="49"/>
      <c r="BM459" s="49"/>
    </row>
    <row r="460" spans="1:65" x14ac:dyDescent="0.25">
      <c r="A460" s="6"/>
      <c r="E460" s="40"/>
      <c r="F460" s="40"/>
      <c r="G460" s="40"/>
      <c r="H460" s="40"/>
      <c r="BH460" s="49"/>
      <c r="BI460" s="49"/>
      <c r="BJ460" s="49"/>
      <c r="BK460" s="49"/>
      <c r="BL460" s="49"/>
      <c r="BM460" s="49"/>
    </row>
    <row r="461" spans="1:65" x14ac:dyDescent="0.25">
      <c r="A461" s="6"/>
      <c r="E461" s="40"/>
      <c r="F461" s="40"/>
      <c r="G461" s="40"/>
      <c r="H461" s="40"/>
      <c r="BH461" s="49"/>
      <c r="BI461" s="49"/>
      <c r="BJ461" s="49"/>
      <c r="BK461" s="49"/>
      <c r="BL461" s="49"/>
      <c r="BM461" s="49"/>
    </row>
    <row r="462" spans="1:65" x14ac:dyDescent="0.25">
      <c r="A462" s="6"/>
      <c r="E462" s="40"/>
      <c r="F462" s="40"/>
      <c r="G462" s="40"/>
      <c r="H462" s="40"/>
      <c r="BH462" s="49"/>
      <c r="BI462" s="49"/>
      <c r="BJ462" s="49"/>
      <c r="BK462" s="49"/>
      <c r="BL462" s="49"/>
      <c r="BM462" s="49"/>
    </row>
    <row r="463" spans="1:65" x14ac:dyDescent="0.25">
      <c r="A463" s="6"/>
      <c r="E463" s="40"/>
      <c r="F463" s="40"/>
      <c r="G463" s="40"/>
      <c r="H463" s="40"/>
      <c r="BH463" s="49"/>
      <c r="BI463" s="49"/>
      <c r="BJ463" s="49"/>
      <c r="BK463" s="49"/>
      <c r="BL463" s="49"/>
      <c r="BM463" s="49"/>
    </row>
    <row r="464" spans="1:65" x14ac:dyDescent="0.25">
      <c r="A464" s="6"/>
      <c r="E464" s="40"/>
      <c r="F464" s="40"/>
      <c r="G464" s="40"/>
      <c r="H464" s="40"/>
      <c r="BH464" s="49"/>
      <c r="BI464" s="49"/>
      <c r="BJ464" s="49"/>
      <c r="BK464" s="49"/>
      <c r="BL464" s="49"/>
      <c r="BM464" s="49"/>
    </row>
    <row r="465" spans="1:65" x14ac:dyDescent="0.25">
      <c r="A465" s="6"/>
      <c r="E465" s="40"/>
      <c r="F465" s="40"/>
      <c r="G465" s="40"/>
      <c r="H465" s="40"/>
      <c r="BH465" s="49"/>
      <c r="BI465" s="49"/>
      <c r="BJ465" s="49"/>
      <c r="BK465" s="49"/>
      <c r="BL465" s="49"/>
      <c r="BM465" s="49"/>
    </row>
    <row r="466" spans="1:65" x14ac:dyDescent="0.25">
      <c r="A466" s="6"/>
      <c r="E466" s="40"/>
      <c r="F466" s="40"/>
      <c r="G466" s="40"/>
      <c r="H466" s="40"/>
      <c r="BH466" s="49"/>
      <c r="BI466" s="49"/>
      <c r="BJ466" s="49"/>
      <c r="BK466" s="49"/>
      <c r="BL466" s="49"/>
      <c r="BM466" s="49"/>
    </row>
    <row r="467" spans="1:65" x14ac:dyDescent="0.25">
      <c r="A467" s="6"/>
      <c r="E467" s="40"/>
      <c r="F467" s="40"/>
      <c r="G467" s="40"/>
      <c r="H467" s="40"/>
      <c r="BH467" s="49"/>
      <c r="BI467" s="49"/>
      <c r="BJ467" s="49"/>
      <c r="BK467" s="49"/>
      <c r="BL467" s="49"/>
      <c r="BM467" s="49"/>
    </row>
    <row r="468" spans="1:65" x14ac:dyDescent="0.25">
      <c r="A468" s="6"/>
      <c r="E468" s="40"/>
      <c r="F468" s="40"/>
      <c r="G468" s="40"/>
      <c r="H468" s="40"/>
      <c r="BH468" s="49"/>
      <c r="BI468" s="49"/>
      <c r="BJ468" s="49"/>
      <c r="BK468" s="49"/>
      <c r="BL468" s="49"/>
      <c r="BM468" s="49"/>
    </row>
    <row r="469" spans="1:65" x14ac:dyDescent="0.25">
      <c r="A469" s="6"/>
      <c r="E469" s="40"/>
      <c r="F469" s="40"/>
      <c r="G469" s="40"/>
      <c r="H469" s="40"/>
      <c r="BH469" s="49"/>
      <c r="BI469" s="49"/>
      <c r="BJ469" s="49"/>
      <c r="BK469" s="49"/>
      <c r="BL469" s="49"/>
      <c r="BM469" s="49"/>
    </row>
    <row r="470" spans="1:65" x14ac:dyDescent="0.25">
      <c r="A470" s="6"/>
      <c r="E470" s="40"/>
      <c r="F470" s="40"/>
      <c r="G470" s="40"/>
      <c r="H470" s="40"/>
      <c r="BH470" s="49"/>
      <c r="BI470" s="49"/>
      <c r="BJ470" s="49"/>
      <c r="BK470" s="49"/>
      <c r="BL470" s="49"/>
      <c r="BM470" s="49"/>
    </row>
    <row r="471" spans="1:65" x14ac:dyDescent="0.25">
      <c r="A471" s="6"/>
      <c r="E471" s="40"/>
      <c r="F471" s="40"/>
      <c r="G471" s="40"/>
      <c r="H471" s="40"/>
      <c r="BH471" s="49"/>
      <c r="BI471" s="49"/>
      <c r="BJ471" s="49"/>
      <c r="BK471" s="49"/>
      <c r="BL471" s="49"/>
      <c r="BM471" s="49"/>
    </row>
    <row r="472" spans="1:65" x14ac:dyDescent="0.25">
      <c r="A472" s="6"/>
      <c r="E472" s="40"/>
      <c r="F472" s="40"/>
      <c r="G472" s="40"/>
      <c r="H472" s="40"/>
      <c r="BH472" s="49"/>
      <c r="BI472" s="49"/>
      <c r="BJ472" s="49"/>
      <c r="BK472" s="49"/>
      <c r="BL472" s="49"/>
      <c r="BM472" s="49"/>
    </row>
    <row r="473" spans="1:65" x14ac:dyDescent="0.25">
      <c r="A473" s="6"/>
      <c r="E473" s="40"/>
      <c r="F473" s="40"/>
      <c r="G473" s="40"/>
      <c r="H473" s="40"/>
      <c r="BH473" s="49"/>
      <c r="BI473" s="49"/>
      <c r="BJ473" s="49"/>
      <c r="BK473" s="49"/>
      <c r="BL473" s="49"/>
      <c r="BM473" s="49"/>
    </row>
    <row r="474" spans="1:65" x14ac:dyDescent="0.25">
      <c r="A474" s="6"/>
      <c r="E474" s="40"/>
      <c r="F474" s="40"/>
      <c r="G474" s="40"/>
      <c r="H474" s="40"/>
      <c r="BH474" s="49"/>
      <c r="BI474" s="49"/>
      <c r="BJ474" s="49"/>
      <c r="BK474" s="49"/>
      <c r="BL474" s="49"/>
      <c r="BM474" s="49"/>
    </row>
    <row r="475" spans="1:65" x14ac:dyDescent="0.25">
      <c r="A475" s="6"/>
      <c r="E475" s="40"/>
      <c r="F475" s="40"/>
      <c r="G475" s="40"/>
      <c r="H475" s="40"/>
      <c r="BH475" s="49"/>
      <c r="BI475" s="49"/>
      <c r="BJ475" s="49"/>
      <c r="BK475" s="49"/>
      <c r="BL475" s="49"/>
      <c r="BM475" s="49"/>
    </row>
    <row r="476" spans="1:65" x14ac:dyDescent="0.25">
      <c r="A476" s="6"/>
      <c r="E476" s="40"/>
      <c r="F476" s="40"/>
      <c r="G476" s="40"/>
      <c r="H476" s="40"/>
      <c r="BH476" s="49"/>
      <c r="BI476" s="49"/>
      <c r="BJ476" s="49"/>
      <c r="BK476" s="49"/>
      <c r="BL476" s="49"/>
      <c r="BM476" s="49"/>
    </row>
    <row r="477" spans="1:65" x14ac:dyDescent="0.25">
      <c r="A477" s="6"/>
      <c r="E477" s="40"/>
      <c r="F477" s="40"/>
      <c r="G477" s="40"/>
      <c r="H477" s="40"/>
      <c r="BH477" s="49"/>
      <c r="BI477" s="49"/>
      <c r="BJ477" s="49"/>
      <c r="BK477" s="49"/>
      <c r="BL477" s="49"/>
      <c r="BM477" s="49"/>
    </row>
    <row r="478" spans="1:65" x14ac:dyDescent="0.25">
      <c r="A478" s="6"/>
      <c r="E478" s="40"/>
      <c r="F478" s="40"/>
      <c r="G478" s="40"/>
      <c r="H478" s="40"/>
    </row>
    <row r="479" spans="1:65" x14ac:dyDescent="0.25">
      <c r="A479" s="6"/>
      <c r="E479" s="40"/>
      <c r="F479" s="40"/>
      <c r="G479" s="40"/>
      <c r="H479" s="40"/>
    </row>
    <row r="480" spans="1:65" x14ac:dyDescent="0.25">
      <c r="A480" s="6"/>
      <c r="E480" s="40"/>
      <c r="F480" s="40"/>
      <c r="G480" s="40"/>
      <c r="H480" s="40"/>
    </row>
    <row r="481" spans="1:10" x14ac:dyDescent="0.25">
      <c r="A481" s="6"/>
      <c r="E481" s="40"/>
      <c r="F481" s="40"/>
      <c r="G481" s="40"/>
      <c r="H481" s="40"/>
      <c r="I481" s="40"/>
      <c r="J481" s="40"/>
    </row>
    <row r="482" spans="1:10" x14ac:dyDescent="0.25">
      <c r="A482" s="6"/>
      <c r="E482" s="40"/>
      <c r="F482" s="40"/>
      <c r="G482" s="40"/>
      <c r="H482" s="40"/>
      <c r="I482" s="40"/>
      <c r="J482" s="40"/>
    </row>
    <row r="483" spans="1:10" x14ac:dyDescent="0.25">
      <c r="A483" s="6"/>
      <c r="E483" s="40"/>
      <c r="F483" s="40"/>
      <c r="G483" s="40"/>
      <c r="H483" s="40"/>
      <c r="I483" s="40"/>
      <c r="J483" s="40"/>
    </row>
    <row r="484" spans="1:10" x14ac:dyDescent="0.25">
      <c r="A484" s="6"/>
      <c r="E484" s="40"/>
      <c r="F484" s="40"/>
      <c r="G484" s="40"/>
      <c r="H484" s="40"/>
      <c r="I484" s="40"/>
      <c r="J484" s="40"/>
    </row>
    <row r="485" spans="1:10" x14ac:dyDescent="0.25">
      <c r="A485" s="6"/>
      <c r="E485" s="40"/>
      <c r="F485" s="40"/>
      <c r="G485" s="40"/>
      <c r="H485" s="40"/>
      <c r="I485" s="40"/>
      <c r="J485" s="40"/>
    </row>
    <row r="486" spans="1:10" x14ac:dyDescent="0.25">
      <c r="A486" s="6"/>
      <c r="E486" s="40"/>
      <c r="F486" s="40"/>
      <c r="G486" s="40"/>
      <c r="H486" s="40"/>
      <c r="I486" s="40"/>
      <c r="J486" s="40"/>
    </row>
    <row r="487" spans="1:10" x14ac:dyDescent="0.25">
      <c r="A487" s="6"/>
      <c r="E487" s="40"/>
      <c r="F487" s="40"/>
      <c r="G487" s="40"/>
      <c r="H487" s="40"/>
      <c r="I487" s="40"/>
      <c r="J487" s="40"/>
    </row>
    <row r="488" spans="1:10" x14ac:dyDescent="0.25">
      <c r="A488" s="6"/>
      <c r="E488" s="40"/>
      <c r="F488" s="40"/>
      <c r="G488" s="40"/>
      <c r="H488" s="40"/>
      <c r="I488" s="40"/>
      <c r="J488" s="40"/>
    </row>
    <row r="489" spans="1:10" x14ac:dyDescent="0.25">
      <c r="A489" s="6"/>
      <c r="E489" s="40"/>
      <c r="F489" s="40"/>
      <c r="G489" s="40"/>
      <c r="H489" s="40"/>
      <c r="I489" s="40"/>
      <c r="J489" s="40"/>
    </row>
    <row r="490" spans="1:10" x14ac:dyDescent="0.25">
      <c r="A490" s="6"/>
      <c r="E490" s="40"/>
      <c r="F490" s="40"/>
      <c r="G490" s="40"/>
      <c r="H490" s="40"/>
      <c r="I490" s="40"/>
      <c r="J490" s="40"/>
    </row>
    <row r="491" spans="1:10" x14ac:dyDescent="0.25">
      <c r="A491" s="6"/>
      <c r="E491" s="40"/>
      <c r="F491" s="40"/>
      <c r="G491" s="40"/>
      <c r="H491" s="40"/>
      <c r="I491" s="40"/>
      <c r="J491" s="40"/>
    </row>
    <row r="492" spans="1:10" x14ac:dyDescent="0.25">
      <c r="A492" s="6"/>
      <c r="E492" s="40"/>
      <c r="F492" s="40"/>
      <c r="G492" s="40"/>
      <c r="H492" s="40"/>
      <c r="I492" s="40"/>
      <c r="J492" s="40"/>
    </row>
    <row r="493" spans="1:10" x14ac:dyDescent="0.25">
      <c r="A493" s="6"/>
      <c r="E493" s="40"/>
      <c r="F493" s="40"/>
      <c r="G493" s="40"/>
      <c r="H493" s="40"/>
      <c r="I493" s="40"/>
      <c r="J493" s="40"/>
    </row>
    <row r="494" spans="1:10" x14ac:dyDescent="0.25">
      <c r="A494" s="6"/>
      <c r="E494" s="40"/>
      <c r="F494" s="40"/>
      <c r="G494" s="40"/>
      <c r="H494" s="40"/>
      <c r="I494" s="40"/>
      <c r="J494" s="40"/>
    </row>
    <row r="495" spans="1:10" x14ac:dyDescent="0.25">
      <c r="A495" s="6"/>
      <c r="E495" s="40"/>
      <c r="F495" s="40"/>
      <c r="G495" s="40"/>
      <c r="H495" s="40"/>
      <c r="I495" s="40"/>
      <c r="J495" s="40"/>
    </row>
    <row r="496" spans="1:10" x14ac:dyDescent="0.25">
      <c r="A496" s="6"/>
      <c r="E496" s="40"/>
      <c r="F496" s="40"/>
      <c r="G496" s="40"/>
      <c r="H496" s="40"/>
      <c r="I496" s="40"/>
      <c r="J496" s="40"/>
    </row>
    <row r="497" spans="1:8" s="40" customFormat="1" x14ac:dyDescent="0.25">
      <c r="A497" s="6"/>
    </row>
    <row r="498" spans="1:8" s="40" customFormat="1" x14ac:dyDescent="0.25">
      <c r="A498" s="6"/>
    </row>
    <row r="499" spans="1:8" s="40" customFormat="1" x14ac:dyDescent="0.25">
      <c r="A499" s="6"/>
    </row>
    <row r="500" spans="1:8" s="40" customFormat="1" x14ac:dyDescent="0.25">
      <c r="A500" s="6"/>
    </row>
    <row r="501" spans="1:8" s="40" customFormat="1" x14ac:dyDescent="0.25">
      <c r="A501" s="6"/>
    </row>
    <row r="502" spans="1:8" s="40" customFormat="1" x14ac:dyDescent="0.25">
      <c r="A502" s="6"/>
    </row>
    <row r="503" spans="1:8" s="40" customFormat="1" x14ac:dyDescent="0.25">
      <c r="A503" s="6"/>
    </row>
    <row r="504" spans="1:8" s="40" customFormat="1" x14ac:dyDescent="0.25">
      <c r="A504" s="6"/>
      <c r="B504" s="6"/>
      <c r="C504" s="6"/>
      <c r="D504" s="6"/>
      <c r="E504" s="6"/>
      <c r="F504" s="6"/>
      <c r="G504" s="6"/>
      <c r="H504" s="6"/>
    </row>
    <row r="505" spans="1:8" s="40" customFormat="1" x14ac:dyDescent="0.25">
      <c r="A505" s="6"/>
      <c r="B505" s="6"/>
      <c r="C505" s="6"/>
      <c r="D505" s="6"/>
      <c r="E505" s="6"/>
      <c r="F505" s="6"/>
      <c r="G505" s="6"/>
      <c r="H505" s="6"/>
    </row>
    <row r="506" spans="1:8" s="40" customFormat="1" x14ac:dyDescent="0.25">
      <c r="A506" s="6"/>
      <c r="B506" s="6"/>
      <c r="C506" s="6"/>
      <c r="D506" s="6"/>
      <c r="E506" s="6"/>
      <c r="F506" s="6"/>
      <c r="G506" s="6"/>
      <c r="H506" s="6"/>
    </row>
    <row r="507" spans="1:8" s="40" customFormat="1" x14ac:dyDescent="0.25">
      <c r="A507" s="6"/>
      <c r="B507" s="6"/>
      <c r="C507" s="6"/>
      <c r="D507" s="6"/>
      <c r="E507" s="6"/>
      <c r="F507" s="6"/>
      <c r="G507" s="6"/>
      <c r="H507" s="6"/>
    </row>
    <row r="508" spans="1:8" s="40" customFormat="1" x14ac:dyDescent="0.25">
      <c r="A508" s="6"/>
      <c r="B508" s="6"/>
      <c r="C508" s="6"/>
      <c r="D508" s="6"/>
      <c r="E508" s="6"/>
      <c r="F508" s="6"/>
      <c r="G508" s="6"/>
      <c r="H508" s="6"/>
    </row>
    <row r="509" spans="1:8" s="40" customFormat="1" x14ac:dyDescent="0.25">
      <c r="A509" s="6"/>
      <c r="B509" s="6"/>
      <c r="C509" s="6"/>
      <c r="D509" s="6"/>
      <c r="E509" s="6"/>
      <c r="F509" s="6"/>
      <c r="G509" s="6"/>
      <c r="H509" s="6"/>
    </row>
    <row r="510" spans="1:8" s="40" customFormat="1" x14ac:dyDescent="0.25">
      <c r="A510" s="6"/>
      <c r="B510" s="6"/>
      <c r="C510" s="6"/>
      <c r="D510" s="6"/>
      <c r="E510" s="6"/>
      <c r="F510" s="6"/>
      <c r="G510" s="6"/>
      <c r="H510" s="6"/>
    </row>
    <row r="511" spans="1:8" s="40" customFormat="1" x14ac:dyDescent="0.25">
      <c r="A511" s="6"/>
      <c r="B511" s="6"/>
      <c r="C511" s="6"/>
      <c r="D511" s="6"/>
      <c r="E511" s="6"/>
      <c r="F511" s="6"/>
      <c r="G511" s="6"/>
      <c r="H511" s="6"/>
    </row>
    <row r="512" spans="1:8" s="40" customFormat="1" x14ac:dyDescent="0.25">
      <c r="A512" s="6"/>
      <c r="B512" s="6"/>
      <c r="C512" s="6"/>
      <c r="D512" s="6"/>
      <c r="E512" s="6"/>
      <c r="F512" s="6"/>
      <c r="G512" s="6"/>
      <c r="H512" s="6"/>
    </row>
    <row r="513" spans="1:5" s="40" customFormat="1" x14ac:dyDescent="0.25">
      <c r="A513" s="6"/>
      <c r="B513" s="6"/>
      <c r="C513" s="6"/>
      <c r="D513" s="6"/>
      <c r="E513" s="6"/>
    </row>
    <row r="514" spans="1:5" s="40" customFormat="1" x14ac:dyDescent="0.25">
      <c r="A514" s="6"/>
      <c r="B514" s="6"/>
      <c r="C514" s="6"/>
      <c r="D514" s="6"/>
      <c r="E514" s="6"/>
    </row>
    <row r="515" spans="1:5" s="40" customFormat="1" x14ac:dyDescent="0.25">
      <c r="A515" s="6"/>
      <c r="B515" s="6"/>
      <c r="C515" s="6"/>
      <c r="D515" s="6"/>
      <c r="E515" s="6"/>
    </row>
    <row r="516" spans="1:5" s="40" customFormat="1" x14ac:dyDescent="0.25">
      <c r="A516" s="6"/>
      <c r="B516" s="6"/>
      <c r="C516" s="6"/>
      <c r="D516" s="6"/>
      <c r="E516" s="6"/>
    </row>
    <row r="517" spans="1:5" s="40" customFormat="1" x14ac:dyDescent="0.25">
      <c r="A517" s="6"/>
      <c r="B517" s="6"/>
      <c r="C517" s="6"/>
      <c r="D517" s="6"/>
      <c r="E517" s="6"/>
    </row>
    <row r="518" spans="1:5" s="40" customFormat="1" x14ac:dyDescent="0.25">
      <c r="A518" s="6"/>
      <c r="B518" s="6"/>
      <c r="C518" s="6"/>
      <c r="D518" s="6"/>
      <c r="E518" s="6"/>
    </row>
    <row r="519" spans="1:5" s="40" customFormat="1" x14ac:dyDescent="0.25">
      <c r="A519" s="6"/>
      <c r="B519" s="6"/>
      <c r="C519" s="6"/>
      <c r="D519" s="6"/>
      <c r="E519" s="6"/>
    </row>
    <row r="520" spans="1:5" s="40" customFormat="1" x14ac:dyDescent="0.25">
      <c r="A520" s="6"/>
      <c r="B520" s="6"/>
      <c r="C520" s="6"/>
      <c r="D520" s="6"/>
      <c r="E520" s="6"/>
    </row>
    <row r="521" spans="1:5" s="40" customFormat="1" x14ac:dyDescent="0.25">
      <c r="A521" s="6"/>
      <c r="B521" s="6"/>
      <c r="C521" s="6"/>
      <c r="D521" s="6"/>
      <c r="E521" s="6"/>
    </row>
    <row r="522" spans="1:5" s="40" customFormat="1" x14ac:dyDescent="0.25">
      <c r="A522" s="6"/>
      <c r="B522" s="6"/>
      <c r="C522" s="6"/>
      <c r="D522" s="6"/>
      <c r="E522" s="6"/>
    </row>
    <row r="523" spans="1:5" s="40" customFormat="1" x14ac:dyDescent="0.25">
      <c r="A523" s="6"/>
      <c r="B523" s="6"/>
      <c r="C523" s="6"/>
      <c r="D523" s="6"/>
      <c r="E523" s="6"/>
    </row>
    <row r="524" spans="1:5" s="40" customFormat="1" x14ac:dyDescent="0.25">
      <c r="A524" s="6"/>
      <c r="B524" s="6"/>
      <c r="C524" s="6"/>
      <c r="D524" s="6"/>
      <c r="E524" s="6"/>
    </row>
    <row r="525" spans="1:5" s="40" customFormat="1" x14ac:dyDescent="0.25">
      <c r="A525" s="6"/>
      <c r="B525" s="6"/>
      <c r="C525" s="6"/>
      <c r="D525" s="6"/>
      <c r="E525" s="6"/>
    </row>
    <row r="526" spans="1:5" s="40" customFormat="1" x14ac:dyDescent="0.25">
      <c r="A526" s="6"/>
      <c r="B526" s="6"/>
      <c r="C526" s="6"/>
      <c r="D526" s="6"/>
      <c r="E526" s="6"/>
    </row>
    <row r="527" spans="1:5" s="40" customFormat="1" x14ac:dyDescent="0.25">
      <c r="A527" s="6"/>
      <c r="B527" s="6"/>
      <c r="C527" s="6"/>
      <c r="D527" s="6"/>
      <c r="E527" s="6"/>
    </row>
    <row r="528" spans="1:5" s="40" customFormat="1" x14ac:dyDescent="0.25">
      <c r="A528" s="6"/>
      <c r="B528" s="6"/>
      <c r="C528" s="6"/>
      <c r="D528" s="6"/>
      <c r="E528" s="6"/>
    </row>
    <row r="529" spans="1:5" s="40" customFormat="1" x14ac:dyDescent="0.25">
      <c r="A529" s="6"/>
      <c r="B529" s="6"/>
      <c r="C529" s="6"/>
      <c r="D529" s="6"/>
      <c r="E529" s="6"/>
    </row>
    <row r="530" spans="1:5" s="40" customFormat="1" x14ac:dyDescent="0.25">
      <c r="A530" s="6"/>
      <c r="B530" s="6"/>
      <c r="C530" s="6"/>
      <c r="D530" s="6"/>
      <c r="E530" s="6"/>
    </row>
    <row r="531" spans="1:5" s="40" customFormat="1" x14ac:dyDescent="0.25">
      <c r="A531" s="6"/>
      <c r="B531" s="6"/>
      <c r="C531" s="6"/>
      <c r="D531" s="6"/>
      <c r="E531" s="6"/>
    </row>
    <row r="532" spans="1:5" s="40" customFormat="1" x14ac:dyDescent="0.25">
      <c r="A532" s="6"/>
      <c r="B532" s="6"/>
      <c r="C532" s="6"/>
      <c r="D532" s="6"/>
      <c r="E532" s="6"/>
    </row>
    <row r="533" spans="1:5" s="40" customFormat="1" x14ac:dyDescent="0.25">
      <c r="A533" s="6"/>
      <c r="B533" s="6"/>
      <c r="C533" s="6"/>
      <c r="D533" s="6"/>
      <c r="E533" s="6"/>
    </row>
    <row r="534" spans="1:5" s="40" customFormat="1" x14ac:dyDescent="0.25">
      <c r="A534" s="6"/>
      <c r="B534" s="6"/>
      <c r="C534" s="6"/>
      <c r="D534" s="6"/>
      <c r="E534" s="6"/>
    </row>
    <row r="535" spans="1:5" s="40" customFormat="1" x14ac:dyDescent="0.25">
      <c r="A535" s="6"/>
      <c r="B535" s="6"/>
      <c r="C535" s="6"/>
      <c r="D535" s="6"/>
      <c r="E535" s="6"/>
    </row>
    <row r="536" spans="1:5" s="40" customFormat="1" x14ac:dyDescent="0.25">
      <c r="A536" s="6"/>
      <c r="B536" s="6"/>
      <c r="C536" s="6"/>
      <c r="D536" s="6"/>
      <c r="E536" s="6"/>
    </row>
    <row r="537" spans="1:5" s="40" customFormat="1" x14ac:dyDescent="0.25">
      <c r="A537" s="6"/>
      <c r="B537" s="6"/>
      <c r="C537" s="6"/>
      <c r="D537" s="6"/>
      <c r="E537" s="6"/>
    </row>
    <row r="538" spans="1:5" s="40" customFormat="1" x14ac:dyDescent="0.25">
      <c r="A538" s="6"/>
      <c r="B538" s="6"/>
      <c r="C538" s="6"/>
      <c r="D538" s="6"/>
      <c r="E538" s="6"/>
    </row>
    <row r="539" spans="1:5" s="40" customFormat="1" x14ac:dyDescent="0.25">
      <c r="A539" s="6"/>
      <c r="B539" s="6"/>
      <c r="C539" s="6"/>
      <c r="D539" s="6"/>
      <c r="E539" s="6"/>
    </row>
    <row r="540" spans="1:5" s="40" customFormat="1" x14ac:dyDescent="0.25">
      <c r="A540" s="6"/>
      <c r="B540" s="6"/>
      <c r="C540" s="6"/>
      <c r="D540" s="6"/>
      <c r="E540" s="6"/>
    </row>
    <row r="541" spans="1:5" s="40" customFormat="1" x14ac:dyDescent="0.25">
      <c r="A541" s="6"/>
      <c r="B541" s="6"/>
      <c r="C541" s="6"/>
      <c r="D541" s="6"/>
      <c r="E541" s="6"/>
    </row>
    <row r="542" spans="1:5" s="40" customFormat="1" x14ac:dyDescent="0.25">
      <c r="A542" s="6"/>
      <c r="B542" s="6"/>
      <c r="C542" s="6"/>
      <c r="D542" s="6"/>
      <c r="E542" s="6"/>
    </row>
    <row r="543" spans="1:5" s="40" customFormat="1" x14ac:dyDescent="0.25">
      <c r="A543" s="6"/>
      <c r="B543" s="6"/>
      <c r="C543" s="6"/>
      <c r="D543" s="6"/>
      <c r="E543" s="6"/>
    </row>
    <row r="544" spans="1:5" s="40" customFormat="1" x14ac:dyDescent="0.25">
      <c r="A544" s="6"/>
      <c r="B544" s="6"/>
      <c r="C544" s="6"/>
      <c r="D544" s="6"/>
      <c r="E544" s="6"/>
    </row>
    <row r="545" spans="1:5" s="40" customFormat="1" x14ac:dyDescent="0.25">
      <c r="A545" s="6"/>
      <c r="B545" s="6"/>
      <c r="C545" s="6"/>
      <c r="D545" s="6"/>
      <c r="E545" s="6"/>
    </row>
    <row r="546" spans="1:5" s="40" customFormat="1" x14ac:dyDescent="0.25">
      <c r="A546" s="6"/>
      <c r="B546" s="6"/>
      <c r="C546" s="6"/>
      <c r="D546" s="6"/>
      <c r="E546" s="6"/>
    </row>
    <row r="547" spans="1:5" s="40" customFormat="1" x14ac:dyDescent="0.25">
      <c r="A547" s="6"/>
      <c r="B547" s="6"/>
      <c r="C547" s="6"/>
      <c r="D547" s="6"/>
      <c r="E547" s="6"/>
    </row>
    <row r="548" spans="1:5" s="40" customFormat="1" x14ac:dyDescent="0.25">
      <c r="A548" s="6"/>
      <c r="B548" s="6"/>
      <c r="C548" s="6"/>
      <c r="D548" s="6"/>
      <c r="E548" s="6"/>
    </row>
    <row r="549" spans="1:5" s="40" customFormat="1" x14ac:dyDescent="0.25">
      <c r="A549" s="6"/>
      <c r="B549" s="6"/>
      <c r="C549" s="6"/>
      <c r="D549" s="6"/>
      <c r="E549" s="6"/>
    </row>
    <row r="550" spans="1:5" s="40" customFormat="1" x14ac:dyDescent="0.25">
      <c r="A550" s="6"/>
      <c r="B550" s="6"/>
      <c r="C550" s="6"/>
      <c r="D550" s="6"/>
      <c r="E550" s="6"/>
    </row>
    <row r="551" spans="1:5" s="40" customFormat="1" x14ac:dyDescent="0.25">
      <c r="A551" s="6"/>
      <c r="B551" s="6"/>
      <c r="C551" s="6"/>
      <c r="D551" s="6"/>
      <c r="E551" s="6"/>
    </row>
    <row r="552" spans="1:5" s="40" customFormat="1" x14ac:dyDescent="0.25">
      <c r="A552" s="6"/>
      <c r="B552" s="6"/>
      <c r="C552" s="6"/>
      <c r="D552" s="6"/>
      <c r="E552" s="6"/>
    </row>
    <row r="553" spans="1:5" s="40" customFormat="1" x14ac:dyDescent="0.25">
      <c r="A553" s="6"/>
      <c r="B553" s="6"/>
      <c r="C553" s="6"/>
      <c r="D553" s="6"/>
      <c r="E553" s="6"/>
    </row>
    <row r="554" spans="1:5" s="40" customFormat="1" x14ac:dyDescent="0.25">
      <c r="A554" s="6"/>
      <c r="B554" s="6"/>
      <c r="C554" s="6"/>
      <c r="D554" s="6"/>
      <c r="E554" s="6"/>
    </row>
    <row r="555" spans="1:5" s="40" customFormat="1" x14ac:dyDescent="0.25">
      <c r="A555" s="6"/>
      <c r="B555" s="6"/>
      <c r="C555" s="6"/>
      <c r="D555" s="6"/>
      <c r="E555" s="6"/>
    </row>
    <row r="556" spans="1:5" s="40" customFormat="1" x14ac:dyDescent="0.25">
      <c r="A556" s="6"/>
      <c r="B556" s="6"/>
      <c r="C556" s="6"/>
      <c r="D556" s="6"/>
      <c r="E556" s="6"/>
    </row>
    <row r="557" spans="1:5" s="40" customFormat="1" x14ac:dyDescent="0.25">
      <c r="A557" s="6"/>
      <c r="B557" s="6"/>
      <c r="C557" s="6"/>
      <c r="D557" s="6"/>
      <c r="E557" s="6"/>
    </row>
    <row r="558" spans="1:5" s="40" customFormat="1" x14ac:dyDescent="0.25">
      <c r="A558" s="6"/>
      <c r="B558" s="6"/>
      <c r="C558" s="6"/>
      <c r="D558" s="6"/>
      <c r="E558" s="6"/>
    </row>
    <row r="559" spans="1:5" s="40" customFormat="1" x14ac:dyDescent="0.25">
      <c r="A559" s="6"/>
      <c r="B559" s="6"/>
      <c r="C559" s="6"/>
      <c r="D559" s="6"/>
      <c r="E559" s="6"/>
    </row>
    <row r="560" spans="1:5" s="40" customFormat="1" x14ac:dyDescent="0.25">
      <c r="A560" s="6"/>
      <c r="B560" s="6"/>
      <c r="C560" s="6"/>
      <c r="D560" s="6"/>
      <c r="E560" s="6"/>
    </row>
    <row r="561" spans="1:5" s="40" customFormat="1" x14ac:dyDescent="0.25">
      <c r="A561" s="6"/>
      <c r="B561" s="6"/>
      <c r="C561" s="6"/>
      <c r="D561" s="6"/>
      <c r="E561" s="6"/>
    </row>
    <row r="562" spans="1:5" s="40" customFormat="1" x14ac:dyDescent="0.25">
      <c r="A562" s="6"/>
      <c r="B562" s="6"/>
      <c r="C562" s="6"/>
      <c r="D562" s="6"/>
      <c r="E562" s="6"/>
    </row>
    <row r="563" spans="1:5" s="40" customFormat="1" x14ac:dyDescent="0.25">
      <c r="A563" s="6"/>
      <c r="B563" s="6"/>
      <c r="C563" s="6"/>
      <c r="D563" s="6"/>
      <c r="E563" s="6"/>
    </row>
    <row r="564" spans="1:5" s="40" customFormat="1" x14ac:dyDescent="0.25">
      <c r="A564" s="6"/>
      <c r="B564" s="6"/>
      <c r="C564" s="6"/>
      <c r="D564" s="6"/>
      <c r="E564" s="6"/>
    </row>
    <row r="565" spans="1:5" s="40" customFormat="1" x14ac:dyDescent="0.25">
      <c r="A565" s="6"/>
      <c r="B565" s="6"/>
      <c r="C565" s="6"/>
      <c r="D565" s="6"/>
      <c r="E565" s="6"/>
    </row>
    <row r="566" spans="1:5" s="40" customFormat="1" x14ac:dyDescent="0.25">
      <c r="A566" s="6"/>
      <c r="B566" s="6"/>
      <c r="C566" s="6"/>
      <c r="D566" s="6"/>
      <c r="E566" s="6"/>
    </row>
    <row r="567" spans="1:5" s="40" customFormat="1" x14ac:dyDescent="0.25">
      <c r="A567" s="6"/>
      <c r="B567" s="6"/>
      <c r="C567" s="6"/>
      <c r="D567" s="6"/>
      <c r="E567" s="6"/>
    </row>
    <row r="568" spans="1:5" s="40" customFormat="1" x14ac:dyDescent="0.25">
      <c r="A568" s="6"/>
      <c r="B568" s="6"/>
      <c r="C568" s="6"/>
      <c r="D568" s="6"/>
      <c r="E568" s="6"/>
    </row>
    <row r="569" spans="1:5" s="40" customFormat="1" x14ac:dyDescent="0.25">
      <c r="A569" s="6"/>
      <c r="B569" s="6"/>
      <c r="C569" s="6"/>
      <c r="D569" s="6"/>
      <c r="E569" s="6"/>
    </row>
    <row r="570" spans="1:5" s="40" customFormat="1" x14ac:dyDescent="0.25">
      <c r="A570" s="6"/>
      <c r="B570" s="6"/>
      <c r="C570" s="6"/>
      <c r="D570" s="6"/>
      <c r="E570" s="6"/>
    </row>
    <row r="571" spans="1:5" s="40" customFormat="1" x14ac:dyDescent="0.25">
      <c r="A571" s="6"/>
      <c r="B571" s="6"/>
      <c r="C571" s="6"/>
      <c r="D571" s="6"/>
      <c r="E571" s="6"/>
    </row>
    <row r="572" spans="1:5" s="40" customFormat="1" x14ac:dyDescent="0.25">
      <c r="A572" s="6"/>
      <c r="B572" s="6"/>
      <c r="C572" s="6"/>
      <c r="D572" s="6"/>
      <c r="E572" s="6"/>
    </row>
    <row r="573" spans="1:5" s="40" customFormat="1" x14ac:dyDescent="0.25">
      <c r="A573" s="6"/>
      <c r="B573" s="6"/>
      <c r="C573" s="6"/>
      <c r="D573" s="6"/>
      <c r="E573" s="6"/>
    </row>
    <row r="574" spans="1:5" s="40" customFormat="1" x14ac:dyDescent="0.25">
      <c r="A574" s="6"/>
      <c r="B574" s="6"/>
      <c r="C574" s="6"/>
      <c r="D574" s="6"/>
      <c r="E574" s="6"/>
    </row>
    <row r="575" spans="1:5" s="40" customFormat="1" x14ac:dyDescent="0.25">
      <c r="A575" s="6"/>
      <c r="B575" s="6"/>
      <c r="C575" s="6"/>
      <c r="D575" s="6"/>
      <c r="E575" s="6"/>
    </row>
    <row r="576" spans="1:5" s="40" customFormat="1" x14ac:dyDescent="0.25">
      <c r="A576" s="6"/>
      <c r="B576" s="6"/>
      <c r="C576" s="6"/>
      <c r="D576" s="6"/>
      <c r="E576" s="6"/>
    </row>
    <row r="577" spans="1:5" s="40" customFormat="1" x14ac:dyDescent="0.25">
      <c r="A577" s="6"/>
      <c r="B577" s="6"/>
      <c r="C577" s="6"/>
      <c r="D577" s="6"/>
      <c r="E577" s="6"/>
    </row>
    <row r="578" spans="1:5" s="40" customFormat="1" x14ac:dyDescent="0.25">
      <c r="A578" s="6"/>
      <c r="B578" s="6"/>
      <c r="C578" s="6"/>
      <c r="D578" s="6"/>
      <c r="E578" s="6"/>
    </row>
    <row r="579" spans="1:5" s="40" customFormat="1" x14ac:dyDescent="0.25">
      <c r="A579" s="6"/>
      <c r="B579" s="6"/>
      <c r="C579" s="6"/>
      <c r="D579" s="6"/>
      <c r="E579" s="6"/>
    </row>
    <row r="580" spans="1:5" s="40" customFormat="1" x14ac:dyDescent="0.25">
      <c r="A580" s="6"/>
      <c r="B580" s="6"/>
      <c r="C580" s="6"/>
      <c r="D580" s="6"/>
      <c r="E580" s="6"/>
    </row>
    <row r="581" spans="1:5" s="40" customFormat="1" x14ac:dyDescent="0.25">
      <c r="A581" s="6"/>
      <c r="B581" s="6"/>
      <c r="C581" s="6"/>
      <c r="D581" s="6"/>
      <c r="E581" s="6"/>
    </row>
    <row r="582" spans="1:5" s="40" customFormat="1" x14ac:dyDescent="0.25">
      <c r="A582" s="6"/>
      <c r="B582" s="6"/>
      <c r="C582" s="6"/>
      <c r="D582" s="6"/>
      <c r="E582" s="6"/>
    </row>
    <row r="583" spans="1:5" s="40" customFormat="1" x14ac:dyDescent="0.25">
      <c r="A583" s="6"/>
      <c r="B583" s="6"/>
      <c r="C583" s="6"/>
      <c r="D583" s="6"/>
      <c r="E583" s="6"/>
    </row>
    <row r="584" spans="1:5" s="40" customFormat="1" x14ac:dyDescent="0.25">
      <c r="A584" s="6"/>
      <c r="B584" s="6"/>
      <c r="C584" s="6"/>
      <c r="D584" s="6"/>
      <c r="E584" s="6"/>
    </row>
    <row r="585" spans="1:5" s="40" customFormat="1" x14ac:dyDescent="0.25">
      <c r="A585" s="6"/>
      <c r="B585" s="6"/>
      <c r="C585" s="6"/>
      <c r="D585" s="6"/>
      <c r="E585" s="6"/>
    </row>
    <row r="586" spans="1:5" s="40" customFormat="1" x14ac:dyDescent="0.25">
      <c r="A586" s="6"/>
      <c r="B586" s="6"/>
      <c r="C586" s="6"/>
      <c r="D586" s="6"/>
      <c r="E586" s="6"/>
    </row>
    <row r="587" spans="1:5" s="40" customFormat="1" x14ac:dyDescent="0.25">
      <c r="A587" s="6"/>
      <c r="B587" s="6"/>
      <c r="C587" s="6"/>
      <c r="D587" s="6"/>
      <c r="E587" s="6"/>
    </row>
    <row r="588" spans="1:5" s="40" customFormat="1" x14ac:dyDescent="0.25">
      <c r="A588" s="6"/>
      <c r="B588" s="6"/>
      <c r="C588" s="6"/>
      <c r="D588" s="6"/>
      <c r="E588" s="6"/>
    </row>
    <row r="589" spans="1:5" s="40" customFormat="1" x14ac:dyDescent="0.25">
      <c r="A589" s="6"/>
      <c r="B589" s="6"/>
      <c r="C589" s="6"/>
      <c r="D589" s="6"/>
      <c r="E589" s="6"/>
    </row>
    <row r="590" spans="1:5" s="40" customFormat="1" x14ac:dyDescent="0.25">
      <c r="A590" s="6"/>
      <c r="B590" s="6"/>
      <c r="C590" s="6"/>
      <c r="D590" s="6"/>
      <c r="E590" s="6"/>
    </row>
    <row r="591" spans="1:5" s="40" customFormat="1" x14ac:dyDescent="0.25">
      <c r="A591" s="6"/>
      <c r="B591" s="6"/>
      <c r="C591" s="6"/>
      <c r="D591" s="6"/>
      <c r="E591" s="6"/>
    </row>
    <row r="592" spans="1:5" s="40" customFormat="1" x14ac:dyDescent="0.25">
      <c r="A592" s="6"/>
      <c r="B592" s="6"/>
      <c r="C592" s="6"/>
      <c r="D592" s="6"/>
      <c r="E592" s="6"/>
    </row>
    <row r="593" spans="1:5" s="40" customFormat="1" x14ac:dyDescent="0.25">
      <c r="A593" s="6"/>
      <c r="B593" s="6"/>
      <c r="C593" s="6"/>
      <c r="D593" s="6"/>
      <c r="E593" s="6"/>
    </row>
    <row r="594" spans="1:5" s="40" customFormat="1" x14ac:dyDescent="0.25">
      <c r="A594" s="6"/>
      <c r="B594" s="6"/>
      <c r="C594" s="6"/>
      <c r="D594" s="6"/>
      <c r="E594" s="6"/>
    </row>
    <row r="595" spans="1:5" s="40" customFormat="1" x14ac:dyDescent="0.25">
      <c r="A595" s="6"/>
      <c r="B595" s="6"/>
      <c r="C595" s="6"/>
      <c r="D595" s="6"/>
      <c r="E595" s="6"/>
    </row>
    <row r="596" spans="1:5" s="40" customFormat="1" x14ac:dyDescent="0.25">
      <c r="A596" s="6"/>
      <c r="B596" s="6"/>
      <c r="C596" s="6"/>
      <c r="D596" s="6"/>
      <c r="E596" s="6"/>
    </row>
    <row r="597" spans="1:5" s="40" customFormat="1" x14ac:dyDescent="0.25">
      <c r="A597" s="6"/>
      <c r="B597" s="6"/>
      <c r="C597" s="6"/>
      <c r="D597" s="6"/>
      <c r="E597" s="6"/>
    </row>
    <row r="598" spans="1:5" s="40" customFormat="1" x14ac:dyDescent="0.25">
      <c r="A598" s="6"/>
      <c r="B598" s="6"/>
      <c r="C598" s="6"/>
      <c r="D598" s="6"/>
      <c r="E598" s="6"/>
    </row>
    <row r="599" spans="1:5" s="40" customFormat="1" x14ac:dyDescent="0.25">
      <c r="A599" s="6"/>
      <c r="B599" s="6"/>
      <c r="C599" s="6"/>
      <c r="D599" s="6"/>
      <c r="E599" s="6"/>
    </row>
    <row r="600" spans="1:5" s="40" customFormat="1" x14ac:dyDescent="0.25">
      <c r="A600" s="6"/>
      <c r="B600" s="6"/>
      <c r="C600" s="6"/>
      <c r="D600" s="6"/>
      <c r="E600" s="6"/>
    </row>
    <row r="601" spans="1:5" s="40" customFormat="1" x14ac:dyDescent="0.25">
      <c r="A601" s="6"/>
      <c r="B601" s="6"/>
      <c r="C601" s="6"/>
      <c r="D601" s="6"/>
      <c r="E601" s="6"/>
    </row>
    <row r="602" spans="1:5" s="40" customFormat="1" x14ac:dyDescent="0.25">
      <c r="A602" s="6"/>
      <c r="B602" s="6"/>
      <c r="C602" s="6"/>
      <c r="D602" s="6"/>
      <c r="E602" s="6"/>
    </row>
    <row r="603" spans="1:5" s="40" customFormat="1" x14ac:dyDescent="0.25">
      <c r="A603" s="6"/>
      <c r="B603" s="6"/>
      <c r="C603" s="6"/>
      <c r="D603" s="6"/>
      <c r="E603" s="6"/>
    </row>
    <row r="604" spans="1:5" s="40" customFormat="1" x14ac:dyDescent="0.25">
      <c r="A604" s="6"/>
      <c r="B604" s="6"/>
      <c r="C604" s="6"/>
      <c r="D604" s="6"/>
      <c r="E604" s="6"/>
    </row>
    <row r="605" spans="1:5" s="40" customFormat="1" x14ac:dyDescent="0.25">
      <c r="A605" s="6"/>
      <c r="B605" s="6"/>
      <c r="C605" s="6"/>
      <c r="D605" s="6"/>
      <c r="E605" s="6"/>
    </row>
    <row r="606" spans="1:5" s="40" customFormat="1" x14ac:dyDescent="0.25">
      <c r="A606" s="6"/>
      <c r="B606" s="6"/>
      <c r="C606" s="6"/>
      <c r="D606" s="6"/>
      <c r="E606" s="6"/>
    </row>
    <row r="607" spans="1:5" s="40" customFormat="1" x14ac:dyDescent="0.25">
      <c r="A607" s="6"/>
      <c r="B607" s="6"/>
      <c r="C607" s="6"/>
      <c r="D607" s="6"/>
      <c r="E607" s="6"/>
    </row>
    <row r="608" spans="1:5" s="40" customFormat="1" x14ac:dyDescent="0.25">
      <c r="A608" s="6"/>
      <c r="B608" s="6"/>
      <c r="C608" s="6"/>
      <c r="D608" s="6"/>
      <c r="E608" s="6"/>
    </row>
    <row r="609" spans="1:5" s="40" customFormat="1" x14ac:dyDescent="0.25">
      <c r="A609" s="6"/>
      <c r="B609" s="6"/>
      <c r="C609" s="6"/>
      <c r="D609" s="6"/>
      <c r="E609" s="6"/>
    </row>
    <row r="610" spans="1:5" s="40" customFormat="1" x14ac:dyDescent="0.25">
      <c r="A610" s="6"/>
      <c r="B610" s="6"/>
      <c r="C610" s="6"/>
      <c r="D610" s="6"/>
      <c r="E610" s="6"/>
    </row>
    <row r="611" spans="1:5" s="40" customFormat="1" x14ac:dyDescent="0.25">
      <c r="A611" s="6"/>
      <c r="B611" s="6"/>
      <c r="C611" s="6"/>
      <c r="D611" s="6"/>
      <c r="E611" s="6"/>
    </row>
  </sheetData>
  <mergeCells count="63">
    <mergeCell ref="A303:A308"/>
    <mergeCell ref="A237:A242"/>
    <mergeCell ref="A243:A248"/>
    <mergeCell ref="A249:A254"/>
    <mergeCell ref="A255:A260"/>
    <mergeCell ref="A261:A266"/>
    <mergeCell ref="A267:A272"/>
    <mergeCell ref="A273:A278"/>
    <mergeCell ref="A279:A284"/>
    <mergeCell ref="A285:A290"/>
    <mergeCell ref="A291:A296"/>
    <mergeCell ref="A297:A302"/>
    <mergeCell ref="A231:A236"/>
    <mergeCell ref="A165:A170"/>
    <mergeCell ref="A171:A176"/>
    <mergeCell ref="A177:A182"/>
    <mergeCell ref="A183:A188"/>
    <mergeCell ref="A189:A194"/>
    <mergeCell ref="A195:A200"/>
    <mergeCell ref="A201:A206"/>
    <mergeCell ref="A207:A212"/>
    <mergeCell ref="A213:A218"/>
    <mergeCell ref="A219:A224"/>
    <mergeCell ref="A225:A230"/>
    <mergeCell ref="A159:A164"/>
    <mergeCell ref="A93:A98"/>
    <mergeCell ref="A99:A104"/>
    <mergeCell ref="A105:A110"/>
    <mergeCell ref="A111:A116"/>
    <mergeCell ref="A117:A122"/>
    <mergeCell ref="A123:A128"/>
    <mergeCell ref="A129:A134"/>
    <mergeCell ref="A135:A140"/>
    <mergeCell ref="A141:A146"/>
    <mergeCell ref="A147:A152"/>
    <mergeCell ref="A153:A158"/>
    <mergeCell ref="A87:A92"/>
    <mergeCell ref="A27:A32"/>
    <mergeCell ref="BT27:CD29"/>
    <mergeCell ref="A33:A38"/>
    <mergeCell ref="A39:A44"/>
    <mergeCell ref="A45:A50"/>
    <mergeCell ref="A51:A56"/>
    <mergeCell ref="A57:A62"/>
    <mergeCell ref="A63:A68"/>
    <mergeCell ref="A69:A74"/>
    <mergeCell ref="A75:A80"/>
    <mergeCell ref="A81:A86"/>
    <mergeCell ref="A9:A14"/>
    <mergeCell ref="BQ10:BR10"/>
    <mergeCell ref="A15:A20"/>
    <mergeCell ref="BT17:BY18"/>
    <mergeCell ref="BT19:BY21"/>
    <mergeCell ref="A21:A26"/>
    <mergeCell ref="BU23:BV23"/>
    <mergeCell ref="B2:F2"/>
    <mergeCell ref="A3:H3"/>
    <mergeCell ref="B5:F5"/>
    <mergeCell ref="I5:M8"/>
    <mergeCell ref="BT5:BX8"/>
    <mergeCell ref="D6:F6"/>
    <mergeCell ref="P6:Q6"/>
    <mergeCell ref="S6:U6"/>
  </mergeCells>
  <conditionalFormatting sqref="BG10:BG12 BG16:BG18 BG22:BG24 BG28:BG30 BG34:BG36 BG40:BG42 BG46:BG48 BG52:BG54 BG58:BG60 BG64:BG66 BG70:BG72 BG76:BG78 BG82:BG84 BG88:BG90 BG94:BG96 BG100:BG102 BG106:BG108 BG112:BG114 BG118:BG120 BG124:BG126 BG130:BG132 BG136:BG138 BG142:BG144 BG148:BG150 BG154:BG156 BG160:BG162 BG166:BG168 BG172:BG174 BG178:BG180 BG184:BG186 BG190:BG192 BG196:BG198 BG202:BG204 BG208:BG210 BG214:BG216 BG220:BG222 BG226:BG228 BG232:BG234 BG238:BG240 BG244:BG246 BG250:BG252 BG256:BG258 BG262:BG264 BG268:BG270 BG274:BG276 BG280:BG282 BG286:BG288 BG292:BG294 BG298:BG300 BG304:BG306">
    <cfRule type="containsText" dxfId="59" priority="18" operator="containsText" text="Fail!">
      <formula>NOT(ISERROR(SEARCH("Fail!",BG10)))</formula>
    </cfRule>
    <cfRule type="containsText" dxfId="58" priority="19" operator="containsText" text="Pass!">
      <formula>NOT(ISERROR(SEARCH("Pass!",BG10)))</formula>
    </cfRule>
    <cfRule type="cellIs" dxfId="57" priority="20" operator="equal">
      <formula>"""Pass!"""</formula>
    </cfRule>
    <cfRule type="iconSet" priority="21">
      <iconSet>
        <cfvo type="percent" val="0"/>
        <cfvo type="num" val="&quot;&quot;&quot;Fail!&quot;&quot;&quot;"/>
        <cfvo type="num" val="&quot;&quot;&quot;Pass!&quot;&quot;&quot;"/>
      </iconSet>
    </cfRule>
  </conditionalFormatting>
  <conditionalFormatting sqref="AJ10:AJ13 AJ16:AJ19 AJ22:AJ25 AJ28:AJ31 AJ34:AJ37 AJ40:AJ43 AJ46:AJ49 AJ52:AJ55 AJ58:AJ61 AJ64:AJ67 AJ70:AJ73 AJ76:AJ79 AJ82:AJ85 AJ88:AJ91 AJ94:AJ97 AJ100:AJ103 AJ106:AJ109 AJ112:AJ115 AJ118:AJ121 AJ124:AJ127 AJ130:AJ133 AJ136:AJ139 AJ142:AJ145 AJ148:AJ151 AJ154:AJ157 AJ160:AJ163 AJ166:AJ169 AJ172:AJ175 AJ178:AJ181 AJ184:AJ187 AJ190:AJ193 AJ196:AJ199 AJ202:AJ205 AJ208:AJ211 AJ214:AJ217 AJ220:AJ223 AJ226:AJ229 AJ232:AJ235 AJ238:AJ241 AJ244:AJ247 AJ250:AJ253 AJ256:AJ259 AJ262:AJ265 AJ268:AJ271 AJ274:AJ277 AJ280:AJ283 AJ286:AJ289 AJ292:AJ295 AJ298:AJ301 AJ304:AJ307">
    <cfRule type="containsText" dxfId="56" priority="17" operator="containsText" text="Too f*cking big!">
      <formula>NOT(ISERROR(SEARCH("Too f*cking big!",AJ10)))</formula>
    </cfRule>
  </conditionalFormatting>
  <conditionalFormatting sqref="BS15">
    <cfRule type="containsText" dxfId="55" priority="14" operator="containsText" text="required in some areas">
      <formula>NOT(ISERROR(SEARCH("required in some areas",BS15)))</formula>
    </cfRule>
    <cfRule type="containsText" dxfId="54" priority="15" operator="containsText" text="may be">
      <formula>NOT(ISERROR(SEARCH("may be",BS15)))</formula>
    </cfRule>
    <cfRule type="containsText" dxfId="53" priority="16" operator="containsText" text="pad foundations throughout">
      <formula>NOT(ISERROR(SEARCH("pad foundations throughout",BS15)))</formula>
    </cfRule>
  </conditionalFormatting>
  <conditionalFormatting sqref="BI337:BI423 BG8:BG336">
    <cfRule type="containsText" dxfId="52" priority="13" operator="containsText" text="Re-Ckeck ">
      <formula>NOT(ISERROR(SEARCH("Re-Ckeck ",BG8)))</formula>
    </cfRule>
  </conditionalFormatting>
  <conditionalFormatting sqref="BI337:BI340 BG10:BG336">
    <cfRule type="containsText" dxfId="51" priority="12" operator="containsText" text="Re-Check">
      <formula>NOT(ISERROR(SEARCH("Re-Check",BG10)))</formula>
    </cfRule>
  </conditionalFormatting>
  <conditionalFormatting sqref="BH10:BK333">
    <cfRule type="containsText" dxfId="50" priority="11" operator="containsText" text="Warning">
      <formula>NOT(ISERROR(SEARCH("Warning",BH10)))</formula>
    </cfRule>
  </conditionalFormatting>
  <conditionalFormatting sqref="BH9:BL468">
    <cfRule type="containsText" dxfId="49" priority="10" operator="containsText" text="Warning">
      <formula>NOT(ISERROR(SEARCH("Warning",BH9)))</formula>
    </cfRule>
  </conditionalFormatting>
  <conditionalFormatting sqref="BT17:BY18">
    <cfRule type="containsText" dxfId="48" priority="8" operator="containsText" text="No">
      <formula>NOT(ISERROR(SEARCH("No",BT17)))</formula>
    </cfRule>
    <cfRule type="containsText" dxfId="47" priority="9" operator="containsText" text="Warning">
      <formula>NOT(ISERROR(SEARCH("Warning",BT17)))</formula>
    </cfRule>
  </conditionalFormatting>
  <conditionalFormatting sqref="BT19:BY21">
    <cfRule type="containsText" dxfId="46" priority="6" operator="containsText" text="Some">
      <formula>NOT(ISERROR(SEARCH("Some",BT19)))</formula>
    </cfRule>
    <cfRule type="containsText" dxfId="45" priority="7" operator="containsText" text="All">
      <formula>NOT(ISERROR(SEARCH("All",BT19)))</formula>
    </cfRule>
  </conditionalFormatting>
  <conditionalFormatting sqref="BL11 BL17 BL23 BL29 BL35 BL41 BL47 BL53 BL59 BL65 BL71 BL77 BL83 BL89 BL95 BL101 BL107 BL113 BL119 BL125 BL131 BL137 BL143 BL149 BL155 BL161 BL167 BL173 BL179 BL185 BL191 BL197 BL203 BL209 BL215 BL221 BL227 BL233 BL239 BL245 BL251 BL257 BL263 BL269 BL275 BL281 BL287 BL293 BL299 BL305">
    <cfRule type="containsText" dxfId="44" priority="5" operator="containsText" text="Warning">
      <formula>NOT(ISERROR(SEARCH("Warning",BL11)))</formula>
    </cfRule>
  </conditionalFormatting>
  <conditionalFormatting sqref="BI10:BL307">
    <cfRule type="containsText" dxfId="43" priority="4" operator="containsText" text="/">
      <formula>NOT(ISERROR(SEARCH("/",BI10)))</formula>
    </cfRule>
  </conditionalFormatting>
  <conditionalFormatting sqref="BK10:BM324">
    <cfRule type="containsText" dxfId="42" priority="3" operator="containsText" text="shear">
      <formula>NOT(ISERROR(SEARCH("shear",BK10)))</formula>
    </cfRule>
  </conditionalFormatting>
  <conditionalFormatting sqref="BT27:CD29">
    <cfRule type="containsText" dxfId="41" priority="1" operator="containsText" text="some high">
      <formula>NOT(ISERROR(SEARCH("some high",BT27)))</formula>
    </cfRule>
    <cfRule type="containsText" dxfId="40" priority="2" operator="containsText" text="no high">
      <formula>NOT(ISERROR(SEARCH("no high",BT27)))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1"/>
  <sheetViews>
    <sheetView zoomScale="85" zoomScaleNormal="85" workbookViewId="0">
      <selection activeCell="AS5" sqref="AS5"/>
    </sheetView>
  </sheetViews>
  <sheetFormatPr defaultRowHeight="15" x14ac:dyDescent="0.25"/>
  <cols>
    <col min="1" max="1" width="15.42578125" style="40" bestFit="1" customWidth="1"/>
    <col min="2" max="2" width="17.7109375" style="40" customWidth="1"/>
    <col min="3" max="3" width="44.42578125" style="40" customWidth="1"/>
    <col min="4" max="4" width="7.85546875" style="40" bestFit="1" customWidth="1"/>
    <col min="5" max="5" width="8" style="23" bestFit="1" customWidth="1"/>
    <col min="6" max="6" width="8.28515625" style="6" bestFit="1" customWidth="1"/>
    <col min="7" max="7" width="9" style="6" bestFit="1" customWidth="1"/>
    <col min="8" max="9" width="8.28515625" style="6" customWidth="1"/>
    <col min="10" max="10" width="8.42578125" style="6" bestFit="1" customWidth="1"/>
    <col min="11" max="45" width="9.140625" style="40"/>
    <col min="46" max="49" width="9.140625" style="40" customWidth="1"/>
    <col min="50" max="52" width="9.140625" style="40"/>
    <col min="53" max="53" width="9.5703125" style="40" bestFit="1" customWidth="1"/>
    <col min="54" max="54" width="2.7109375" style="40" customWidth="1"/>
    <col min="55" max="55" width="9.5703125" style="40" bestFit="1" customWidth="1"/>
    <col min="56" max="56" width="2.7109375" style="40" customWidth="1"/>
    <col min="57" max="57" width="6.7109375" style="40" customWidth="1"/>
    <col min="58" max="59" width="9.140625" style="40"/>
    <col min="60" max="61" width="9.140625" style="40" customWidth="1"/>
    <col min="62" max="16384" width="9.140625" style="40"/>
  </cols>
  <sheetData>
    <row r="1" spans="1:77" x14ac:dyDescent="0.25">
      <c r="E1" s="6"/>
    </row>
    <row r="2" spans="1:77" ht="17.25" x14ac:dyDescent="0.25">
      <c r="B2" s="67" t="s">
        <v>92</v>
      </c>
      <c r="C2" s="67"/>
      <c r="D2" s="67"/>
      <c r="E2" s="67"/>
      <c r="F2" s="67"/>
      <c r="P2" s="40" t="s">
        <v>65</v>
      </c>
      <c r="U2" s="27">
        <v>100</v>
      </c>
      <c r="V2" s="39" t="s">
        <v>149</v>
      </c>
      <c r="AY2" s="37"/>
      <c r="AZ2" s="37"/>
      <c r="BA2" s="37"/>
      <c r="BB2" s="37"/>
      <c r="BC2" s="37"/>
      <c r="BD2" s="37"/>
      <c r="BE2" s="37"/>
      <c r="BH2" s="37"/>
      <c r="BI2" s="37"/>
      <c r="BJ2" s="37"/>
    </row>
    <row r="3" spans="1:77" x14ac:dyDescent="0.25">
      <c r="A3" s="68" t="s">
        <v>93</v>
      </c>
      <c r="B3" s="68"/>
      <c r="C3" s="68"/>
      <c r="D3" s="68"/>
      <c r="E3" s="68"/>
      <c r="F3" s="68"/>
      <c r="G3" s="68"/>
      <c r="H3" s="68"/>
      <c r="P3" s="40" t="s">
        <v>66</v>
      </c>
      <c r="U3" s="27">
        <v>10</v>
      </c>
      <c r="V3" s="39" t="s">
        <v>147</v>
      </c>
      <c r="AY3" s="37"/>
      <c r="AZ3" s="6"/>
      <c r="BA3" s="6"/>
      <c r="BB3" s="6"/>
      <c r="BC3" s="6"/>
      <c r="BD3" s="6"/>
      <c r="BE3" s="6"/>
      <c r="BH3" s="6"/>
      <c r="BI3" s="6"/>
      <c r="BJ3" s="37"/>
    </row>
    <row r="4" spans="1:77" ht="16.5" thickBot="1" x14ac:dyDescent="0.3">
      <c r="E4" s="8"/>
      <c r="I4" s="42" t="s">
        <v>90</v>
      </c>
      <c r="J4" s="41"/>
      <c r="K4" s="41"/>
      <c r="L4" s="41"/>
      <c r="M4" s="41"/>
      <c r="P4" s="40" t="s">
        <v>72</v>
      </c>
      <c r="U4" s="27">
        <v>0.45</v>
      </c>
      <c r="V4" s="39" t="s">
        <v>148</v>
      </c>
      <c r="AY4" s="37"/>
      <c r="AZ4" s="6"/>
      <c r="BA4" s="6"/>
      <c r="BB4" s="6"/>
      <c r="BC4" s="6"/>
      <c r="BD4" s="6"/>
      <c r="BE4" s="6"/>
      <c r="BH4" s="6"/>
      <c r="BI4" s="6"/>
      <c r="BJ4" s="37"/>
      <c r="BT4" s="42" t="s">
        <v>90</v>
      </c>
      <c r="BU4" s="41"/>
      <c r="BV4" s="41"/>
      <c r="BW4" s="41"/>
      <c r="BX4" s="41"/>
    </row>
    <row r="5" spans="1:77" ht="15.75" thickBot="1" x14ac:dyDescent="0.3">
      <c r="B5" s="64" t="s">
        <v>0</v>
      </c>
      <c r="C5" s="65"/>
      <c r="D5" s="65"/>
      <c r="E5" s="65"/>
      <c r="F5" s="66"/>
      <c r="G5" s="22"/>
      <c r="H5" s="22"/>
      <c r="I5" s="73" t="s">
        <v>150</v>
      </c>
      <c r="J5" s="73"/>
      <c r="K5" s="73"/>
      <c r="L5" s="73"/>
      <c r="M5" s="73"/>
      <c r="AY5" s="37"/>
      <c r="AZ5" s="6"/>
      <c r="BA5" s="6"/>
      <c r="BB5" s="6"/>
      <c r="BC5" s="6"/>
      <c r="BD5" s="6"/>
      <c r="BE5" s="6"/>
      <c r="BH5" s="6"/>
      <c r="BI5" s="6"/>
      <c r="BJ5" s="37"/>
      <c r="BT5" s="73" t="s">
        <v>152</v>
      </c>
      <c r="BU5" s="73"/>
      <c r="BV5" s="73"/>
      <c r="BW5" s="73"/>
      <c r="BX5" s="73"/>
    </row>
    <row r="6" spans="1:77" ht="15.75" thickBot="1" x14ac:dyDescent="0.3">
      <c r="B6" s="21" t="s">
        <v>73</v>
      </c>
      <c r="C6" s="1" t="s">
        <v>2</v>
      </c>
      <c r="D6" s="69" t="s">
        <v>3</v>
      </c>
      <c r="E6" s="70"/>
      <c r="F6" s="71"/>
      <c r="I6" s="73"/>
      <c r="J6" s="73"/>
      <c r="K6" s="73"/>
      <c r="L6" s="73"/>
      <c r="M6" s="73"/>
      <c r="P6" s="72" t="s">
        <v>80</v>
      </c>
      <c r="Q6" s="72"/>
      <c r="S6" s="72" t="s">
        <v>77</v>
      </c>
      <c r="T6" s="72"/>
      <c r="U6" s="72"/>
      <c r="BJ6" s="37"/>
      <c r="BT6" s="73"/>
      <c r="BU6" s="73"/>
      <c r="BV6" s="73"/>
      <c r="BW6" s="73"/>
      <c r="BX6" s="73"/>
    </row>
    <row r="7" spans="1:77" ht="18.75" thickBot="1" x14ac:dyDescent="0.4">
      <c r="B7" s="9"/>
      <c r="C7" s="1"/>
      <c r="D7" s="1" t="s">
        <v>94</v>
      </c>
      <c r="E7" s="1" t="s">
        <v>95</v>
      </c>
      <c r="F7" s="1" t="s">
        <v>96</v>
      </c>
      <c r="I7" s="73"/>
      <c r="J7" s="73"/>
      <c r="K7" s="73"/>
      <c r="L7" s="73"/>
      <c r="M7" s="73"/>
      <c r="BJ7" s="37"/>
      <c r="BT7" s="73"/>
      <c r="BU7" s="73"/>
      <c r="BV7" s="73"/>
      <c r="BW7" s="73"/>
      <c r="BX7" s="73"/>
    </row>
    <row r="8" spans="1:77" ht="19.5" thickBot="1" x14ac:dyDescent="0.4">
      <c r="B8" s="10"/>
      <c r="C8" s="2"/>
      <c r="D8" s="2" t="s">
        <v>9</v>
      </c>
      <c r="E8" s="2" t="s">
        <v>9</v>
      </c>
      <c r="F8" s="2" t="s">
        <v>9</v>
      </c>
      <c r="I8" s="73"/>
      <c r="J8" s="73"/>
      <c r="K8" s="73"/>
      <c r="L8" s="73"/>
      <c r="M8" s="73"/>
      <c r="P8" s="29" t="s">
        <v>81</v>
      </c>
      <c r="Q8" s="29" t="s">
        <v>82</v>
      </c>
      <c r="R8" s="6"/>
      <c r="S8" s="29" t="s">
        <v>78</v>
      </c>
      <c r="T8" s="30"/>
      <c r="U8" s="29" t="s">
        <v>79</v>
      </c>
      <c r="Y8" s="25" t="s">
        <v>76</v>
      </c>
      <c r="Z8" s="24"/>
      <c r="AA8" s="24"/>
      <c r="AB8" s="26" t="s">
        <v>67</v>
      </c>
      <c r="AC8" s="24"/>
      <c r="AE8" s="24"/>
      <c r="AF8" s="26" t="s">
        <v>68</v>
      </c>
      <c r="AG8" s="24"/>
      <c r="AI8" s="24"/>
      <c r="AJ8" s="26" t="s">
        <v>69</v>
      </c>
      <c r="AK8" s="24"/>
      <c r="AM8" s="24"/>
      <c r="AN8" s="26" t="s">
        <v>70</v>
      </c>
      <c r="AO8" s="24"/>
      <c r="AQ8" s="24"/>
      <c r="AR8" s="26" t="s">
        <v>71</v>
      </c>
      <c r="AS8" s="24"/>
      <c r="AU8" s="26" t="s">
        <v>75</v>
      </c>
      <c r="AX8" s="31"/>
      <c r="AY8" s="55" t="s">
        <v>83</v>
      </c>
      <c r="AZ8" s="31"/>
      <c r="BA8" s="31"/>
      <c r="BB8" s="55" t="s">
        <v>84</v>
      </c>
      <c r="BC8" s="55"/>
      <c r="BD8" s="55"/>
      <c r="BE8" s="55"/>
      <c r="BG8" s="26" t="s">
        <v>74</v>
      </c>
      <c r="BI8" s="26" t="s">
        <v>159</v>
      </c>
      <c r="BJ8" s="44"/>
      <c r="BL8" s="26" t="s">
        <v>164</v>
      </c>
      <c r="BQ8" s="6"/>
      <c r="BR8" s="6"/>
      <c r="BS8" s="6"/>
      <c r="BT8" s="73"/>
      <c r="BU8" s="73"/>
      <c r="BV8" s="73"/>
      <c r="BW8" s="73"/>
      <c r="BX8" s="73"/>
      <c r="BY8" s="37"/>
    </row>
    <row r="9" spans="1:77" x14ac:dyDescent="0.25">
      <c r="A9" s="59" t="s">
        <v>97</v>
      </c>
      <c r="E9" s="40"/>
      <c r="F9" s="40"/>
      <c r="G9" s="40"/>
      <c r="H9" s="40"/>
      <c r="I9" s="40"/>
      <c r="P9" s="40">
        <f t="shared" ref="P9:Q72" si="0">ABS(E9)</f>
        <v>0</v>
      </c>
      <c r="Q9" s="40">
        <f t="shared" si="0"/>
        <v>0</v>
      </c>
      <c r="BH9" s="49"/>
      <c r="BI9" s="49"/>
      <c r="BJ9" s="50"/>
      <c r="BK9" s="49"/>
      <c r="BL9" s="49"/>
      <c r="BM9" s="49"/>
      <c r="BQ9" s="6"/>
      <c r="BR9" s="6"/>
      <c r="BS9" s="6"/>
      <c r="BT9" s="6"/>
      <c r="BU9" s="6"/>
      <c r="BV9" s="6"/>
      <c r="BW9" s="6"/>
      <c r="BX9" s="6"/>
      <c r="BY9" s="37"/>
    </row>
    <row r="10" spans="1:77" ht="15.75" thickBot="1" x14ac:dyDescent="0.3">
      <c r="A10" s="60"/>
      <c r="E10" s="40"/>
      <c r="F10" s="40"/>
      <c r="G10" s="40"/>
      <c r="H10" s="40"/>
      <c r="I10" s="40"/>
      <c r="P10" s="40">
        <f t="shared" si="0"/>
        <v>0</v>
      </c>
      <c r="Q10" s="40">
        <f t="shared" si="0"/>
        <v>0</v>
      </c>
      <c r="R10" s="6"/>
      <c r="S10" s="6" t="e">
        <f>LARGE(D9:D14,1)</f>
        <v>#NUM!</v>
      </c>
      <c r="U10" s="40" t="e">
        <f>IF(S10=D9,(LARGE(P9:Q9,1)),(IF(S10=D10,(LARGE(P10:Q10,1)),(IF(S10=D11,(LARGE(P11:Q11,1)),(IF(S10=D12,(LARGE(P12:Q12,1)),(IF(S10=D13,(LARGE(P13:Q13,1)),(IF(S10=D14,(LARGE(P14:Q14,1)))))))))))))</f>
        <v>#NUM!</v>
      </c>
      <c r="Y10" s="36" t="e">
        <f>SQRT((S10/$U$2)^2)</f>
        <v>#NUM!</v>
      </c>
      <c r="Z10" s="19"/>
      <c r="AA10" s="19"/>
      <c r="AB10" s="19" t="e">
        <f>SQRT(Y10)</f>
        <v>#NUM!</v>
      </c>
      <c r="AC10" s="19"/>
      <c r="AE10" s="19"/>
      <c r="AF10" s="20" t="e">
        <f>AB10+0.05</f>
        <v>#NUM!</v>
      </c>
      <c r="AG10" s="19"/>
      <c r="AI10" s="19"/>
      <c r="AJ10" s="28" t="e">
        <f>IF(AF10&lt;=1.5,1.5,(IF(AF10&lt;=2,2,(IF(AF10&lt;=2.5,2.5,(IF(AF10&lt;=3,3,(IF(AF10&lt;=3.5,3.5,(IF(AF10&lt;=4,4,(IF(AF10&lt;=4.5,4.5,(IF(AF10&lt;=5,5,"Too f*cking big!")))))))))))))))</f>
        <v>#NUM!</v>
      </c>
      <c r="AK10" s="19"/>
      <c r="AM10" s="19"/>
      <c r="AN10" s="19" t="e">
        <f>IF(ABS(U10)&gt;($U$3*AJ10),"Yes","No")</f>
        <v>#NUM!</v>
      </c>
      <c r="AR10" s="19" t="e">
        <f>IF(AN10="Yes",(((SQRT(U10^2)))*$U$4)/((AJ10*(AJ10^2))/6),"Not Applicable")</f>
        <v>#NUM!</v>
      </c>
      <c r="AU10" s="40" t="e">
        <f>IF(AR10="Not Applicable",S10/(AJ10^2),(S10/(AJ10^2))+AR10)</f>
        <v>#NUM!</v>
      </c>
      <c r="BG10" s="26" t="e">
        <f>IF(AJ10&gt;4,"Re-check foundation size…",(IF(AU10&lt;$U$2,"Pass!","Fail!")))</f>
        <v>#NUM!</v>
      </c>
      <c r="BH10" s="49"/>
      <c r="BI10" s="51"/>
      <c r="BJ10" s="52"/>
      <c r="BK10" s="51"/>
      <c r="BL10" s="51"/>
      <c r="BM10" s="51"/>
      <c r="BQ10" s="74" t="s">
        <v>151</v>
      </c>
      <c r="BR10" s="74"/>
      <c r="BS10" s="37"/>
      <c r="BT10" s="37"/>
      <c r="BU10" s="37"/>
      <c r="BV10" s="37"/>
      <c r="BW10" s="37"/>
      <c r="BX10" s="37"/>
      <c r="BY10" s="37"/>
    </row>
    <row r="11" spans="1:77" ht="16.5" thickTop="1" x14ac:dyDescent="0.25">
      <c r="A11" s="60"/>
      <c r="E11" s="40"/>
      <c r="F11" s="40"/>
      <c r="G11" s="40"/>
      <c r="H11" s="40"/>
      <c r="I11" s="40"/>
      <c r="P11" s="40">
        <f t="shared" si="0"/>
        <v>0</v>
      </c>
      <c r="Q11" s="40">
        <f t="shared" si="0"/>
        <v>0</v>
      </c>
      <c r="R11" s="6"/>
      <c r="S11" s="6">
        <f>IF(U11=P9,D9,(IF(U11=P10,D10,(IF(U11=P11,D11,(IF(U11=P12,D12,(IF(U11=P13,D13,(IF(U11=P14,D14)))))))))))</f>
        <v>0</v>
      </c>
      <c r="U11" s="40">
        <f>LARGE((P9:P14),1)</f>
        <v>0</v>
      </c>
      <c r="Y11" s="36">
        <f t="shared" ref="Y11:Y12" si="1">SQRT((S11/$U$2)^2)</f>
        <v>0</v>
      </c>
      <c r="Z11" s="19"/>
      <c r="AA11" s="19"/>
      <c r="AB11" s="19">
        <f>SQRT(Y11)</f>
        <v>0</v>
      </c>
      <c r="AC11" s="19"/>
      <c r="AE11" s="19"/>
      <c r="AF11" s="20">
        <f>AB11+0.05</f>
        <v>0.05</v>
      </c>
      <c r="AG11" s="19"/>
      <c r="AI11" s="19"/>
      <c r="AJ11" s="28">
        <f>IF(AF11&lt;=1.5,1.5,(IF(AF11&lt;=2,2,(IF(AF11&lt;=2.5,2.5,(IF(AF11&lt;=3,3,(IF(AF11&lt;=3.5,3.5,(IF(AF11&lt;=4,4,(IF(AF11&lt;=4.5,4.5,(IF(AF11&lt;=5,5,"Too f*cking big!")))))))))))))))</f>
        <v>1.5</v>
      </c>
      <c r="AK11" s="19"/>
      <c r="AM11" s="19"/>
      <c r="AN11" s="19" t="str">
        <f>IF(ABS(U11)&gt;($U$3*AJ11),"Yes","No")</f>
        <v>No</v>
      </c>
      <c r="AR11" s="19" t="str">
        <f>IF(AN11="Yes",(((SQRT(U11^2)))*$U$4)/((AJ11*(AJ11^2))/6),"Not Applicable")</f>
        <v>Not Applicable</v>
      </c>
      <c r="AU11" s="40">
        <f>IF(AR11="Not Applicable",S11/(AJ11^2),(S11/(AJ11^2))+AR11)</f>
        <v>0</v>
      </c>
      <c r="AY11" s="54">
        <f>B9</f>
        <v>0</v>
      </c>
      <c r="AZ11" s="35" t="s">
        <v>87</v>
      </c>
      <c r="BA11" s="56" t="str">
        <f>IF(S11=0,"No data…",IF(ISNUMBER(AJ10)=FALSE,"Too big!",IF(ISNUMBER(AJ11)=FALSE,"Too big!",IF(ISNUMBER(AJ12)=FALSE,"Too big!",LARGE(AJ10:AJ12,1)))))</f>
        <v>No data…</v>
      </c>
      <c r="BB11" s="56" t="s">
        <v>85</v>
      </c>
      <c r="BC11" s="56" t="str">
        <f>IF(U11=0,"No data…",IF(ISNUMBER(AJ10)=FALSE,"Too big!",IF(ISNUMBER(AJ11)=FALSE,"Too big!",IF(ISNUMBER(AJ12)=FALSE,"Too big!",LARGE(AJ10:AJ12,1)))))</f>
        <v>No data…</v>
      </c>
      <c r="BD11" s="35" t="s">
        <v>86</v>
      </c>
      <c r="BG11" s="26" t="str">
        <f>IF(AJ11&gt;4,"Re-check foundation size…",IF(AU11&lt;$U$2,"Pass!","Fail!"))</f>
        <v>Pass!</v>
      </c>
      <c r="BH11" s="49"/>
      <c r="BI11" s="51" t="str">
        <f>IF(D9&lt;0,"Warning! Uplift.",(IF(D10&lt;0,"Warning! Uplift.",(IF(D11&lt;0,"Warning! Uplift.",(IF(D12&lt;0,"Warning! Uplift.",(IF(D13&lt;0,"Warning! Uplift.",(IF(D14&lt;0,"Warning! Uplift.","/")))))))))))</f>
        <v>/</v>
      </c>
      <c r="BJ11" s="51"/>
      <c r="BK11" s="51"/>
      <c r="BL11" s="51" t="e">
        <f>IF(U10&gt;$BT$23,"Warning! High shear.",(IF(U11&gt;$BT$23,"Warning! High shear.",(IF(U12&gt;$BT$23,"Warning! High Shear.","/")))))</f>
        <v>#NUM!</v>
      </c>
      <c r="BM11" s="51"/>
      <c r="BQ11" s="37"/>
      <c r="BR11" s="37"/>
      <c r="BS11" s="37"/>
      <c r="BT11" s="37"/>
      <c r="BU11" s="37"/>
      <c r="BV11" s="37"/>
      <c r="BW11" s="37"/>
      <c r="BX11" s="37"/>
      <c r="BY11" s="37"/>
    </row>
    <row r="12" spans="1:77" x14ac:dyDescent="0.25">
      <c r="A12" s="60"/>
      <c r="E12" s="40"/>
      <c r="F12" s="40"/>
      <c r="G12" s="40"/>
      <c r="H12" s="40"/>
      <c r="I12" s="40"/>
      <c r="P12" s="40">
        <f t="shared" si="0"/>
        <v>0</v>
      </c>
      <c r="Q12" s="40">
        <f t="shared" si="0"/>
        <v>0</v>
      </c>
      <c r="R12" s="6"/>
      <c r="S12" s="6">
        <f>IF(U12=Q9,D9,(IF(U12=Q10,D10,(IF(U12=Q11,D11,(IF(U12=Q12,D12,(IF(U12=Q13,D13,(IF(U12=Q14,D14)))))))))))</f>
        <v>0</v>
      </c>
      <c r="U12" s="40">
        <f>LARGE((Q9:Q14),1)</f>
        <v>0</v>
      </c>
      <c r="Y12" s="36">
        <f t="shared" si="1"/>
        <v>0</v>
      </c>
      <c r="Z12" s="19"/>
      <c r="AA12" s="19"/>
      <c r="AB12" s="19">
        <f>SQRT(Y12)</f>
        <v>0</v>
      </c>
      <c r="AC12" s="19"/>
      <c r="AE12" s="19"/>
      <c r="AF12" s="20">
        <f>AB12+0.05</f>
        <v>0.05</v>
      </c>
      <c r="AG12" s="19"/>
      <c r="AI12" s="19"/>
      <c r="AJ12" s="28">
        <f>IF(AF12&lt;=1.5,1.5,(IF(AF12&lt;=2,2,(IF(AF12&lt;=2.5,2.5,(IF(AF12&lt;=3,3,(IF(AF12&lt;=3.5,3.5,(IF(AF12&lt;=4,4,(IF(AF12&lt;=4.5,4.5,(IF(AF12&lt;=5,5,"Too f*cking big!")))))))))))))))</f>
        <v>1.5</v>
      </c>
      <c r="AK12" s="19"/>
      <c r="AM12" s="19"/>
      <c r="AN12" s="19" t="str">
        <f>IF(ABS(U12)&gt;($U$3*AJ12),"Yes","No")</f>
        <v>No</v>
      </c>
      <c r="AR12" s="19" t="str">
        <f>IF(AN12="Yes",(((SQRT(U12^2)))*$U$4)/((AJ12*(AJ12^2))/6),"Not Applicable")</f>
        <v>Not Applicable</v>
      </c>
      <c r="AU12" s="40">
        <f>IF(AR12="Not Applicable",S12/(AJ12^2),(S12/(AJ12^2))+AR12)</f>
        <v>0</v>
      </c>
      <c r="BG12" s="26" t="str">
        <f>IF(AJ12&gt;4,"Re-check foundation size…",IF(AU12&lt;$U$2,"Pass!","Fail!"))</f>
        <v>Pass!</v>
      </c>
      <c r="BH12" s="49"/>
      <c r="BI12" s="51"/>
      <c r="BJ12" s="52"/>
      <c r="BK12" s="51"/>
      <c r="BL12" s="51"/>
      <c r="BM12" s="51"/>
      <c r="BQ12" s="37" t="s">
        <v>88</v>
      </c>
      <c r="BR12" s="37"/>
      <c r="BS12" s="53" t="e">
        <f>LARGE(BA11:BA43,1)</f>
        <v>#NUM!</v>
      </c>
      <c r="BT12" s="37" t="s">
        <v>86</v>
      </c>
      <c r="BU12" s="38" t="s">
        <v>85</v>
      </c>
      <c r="BV12" s="53" t="e">
        <f>LARGE(BC11:BC43,1)</f>
        <v>#NUM!</v>
      </c>
      <c r="BW12" s="37" t="s">
        <v>86</v>
      </c>
      <c r="BX12" s="37"/>
      <c r="BY12" s="6"/>
    </row>
    <row r="13" spans="1:77" x14ac:dyDescent="0.25">
      <c r="A13" s="60"/>
      <c r="E13" s="40"/>
      <c r="F13" s="40"/>
      <c r="G13" s="40"/>
      <c r="H13" s="40"/>
      <c r="I13" s="40"/>
      <c r="P13" s="40">
        <f t="shared" si="0"/>
        <v>0</v>
      </c>
      <c r="Q13" s="40">
        <f t="shared" si="0"/>
        <v>0</v>
      </c>
      <c r="R13" s="6"/>
      <c r="S13" s="6"/>
      <c r="V13" s="6"/>
      <c r="BH13" s="49"/>
      <c r="BI13" s="51"/>
      <c r="BJ13" s="52"/>
      <c r="BK13" s="51"/>
      <c r="BL13" s="51"/>
      <c r="BM13" s="51"/>
      <c r="BQ13" s="37" t="s">
        <v>89</v>
      </c>
      <c r="BR13" s="37"/>
      <c r="BS13" s="38" t="e">
        <f>IF(BS12=BA11,B9,(IF(BS12=BA17,B15,(IF(BS12=BA23,B21,(IF(BS12=BA29,B27,(IF(BS12=BA35,B33,(IF(BS12=BA41,B39,(IF(BS12=BA47,B45,(IF(BS12=BA53,B51,(IF(BS12=BA59,B57,(IF(BS12=BA65,B63,(IF(BS12=BA71,B69,(IF(BS12=BA77,B75,(IF(BS12=BA11,B9,(IF(BS12=BA83,B81,(IF(BS12=BA89,B87,(IF(BS12=BA95,B93,(IF(BS12=BA101,B99,(IF(BS12=BA107,B105,(IF(BS12=BA113,B111,(IF(BS12=BA119,B117,(IF(BS12=BA125,B123,(IF(BS12=BA131,B129,(IF(BS12=BA137,B135,(IF(BS12=BA143,B141,(IF(BS12=BA149,B147,(IF(BS12=BA155,B153,(IF(BS12=BA161,B159,(IF(BS12=BA167,B165,(IF(BS12=BA173,B171,(IF(BS12=BA179,B177,(IF(BS12=BA185,B183,(IF(BS12=BA191,B189,(IF(BS12=BA197,B195,(IF(BS12=BA203,B201,(IF(BS12=BA209,B207,(IF(BS12=BA215,B213,(IF(BS12=BA221,B219,(IF(BS12=BA227,B225,(IF(BS12=BA233,B231,(IF(BS12=BA239,B237,(IF(BS12=BA245,B243,(IF(BS12=BA251,B249,(IF(BS12=BA257,B255,(IF(BS12=BA263,B261,(IF(BS12=BA269,B267,(IF(BS12=BA275,B273,(IF(BS12=BA281,B279,(IF(BS12=BA287,B285,(IF(BS12=BA293,B291,(IF(BS12=BA299,B297,(IF(BS12=BA305,B303,)))))))))))))))))))))))))))))))))))))))))))))))))))))))))))))))))))))))))))))))))))))))))))))))))))))</f>
        <v>#NUM!</v>
      </c>
      <c r="BT13" s="37"/>
      <c r="BU13" s="37"/>
      <c r="BV13" s="37"/>
      <c r="BW13" s="37"/>
      <c r="BX13" s="37"/>
      <c r="BY13" s="6"/>
    </row>
    <row r="14" spans="1:77" x14ac:dyDescent="0.25">
      <c r="A14" s="61"/>
      <c r="E14" s="40"/>
      <c r="F14" s="40"/>
      <c r="G14" s="40"/>
      <c r="H14" s="40"/>
      <c r="I14" s="40"/>
      <c r="P14" s="40">
        <f t="shared" si="0"/>
        <v>0</v>
      </c>
      <c r="Q14" s="40">
        <f t="shared" si="0"/>
        <v>0</v>
      </c>
      <c r="R14" s="6"/>
      <c r="S14" s="6"/>
      <c r="V14" s="6"/>
      <c r="BH14" s="49"/>
      <c r="BI14" s="51"/>
      <c r="BJ14" s="52"/>
      <c r="BK14" s="51"/>
      <c r="BL14" s="51"/>
      <c r="BM14" s="51"/>
      <c r="BQ14" s="37"/>
      <c r="BR14" s="37"/>
      <c r="BS14" s="37"/>
      <c r="BT14" s="37"/>
      <c r="BU14" s="37"/>
      <c r="BV14" s="37"/>
      <c r="BW14" s="37"/>
      <c r="BX14" s="37"/>
      <c r="BY14" s="6"/>
    </row>
    <row r="15" spans="1:77" ht="15.75" thickBot="1" x14ac:dyDescent="0.3">
      <c r="A15" s="59" t="s">
        <v>98</v>
      </c>
      <c r="E15" s="40"/>
      <c r="F15" s="40"/>
      <c r="G15" s="40"/>
      <c r="H15" s="40"/>
      <c r="I15" s="40"/>
      <c r="P15" s="40">
        <f t="shared" si="0"/>
        <v>0</v>
      </c>
      <c r="Q15" s="40">
        <f t="shared" si="0"/>
        <v>0</v>
      </c>
      <c r="R15" s="6"/>
      <c r="S15" s="6"/>
      <c r="V15" s="6"/>
      <c r="BH15" s="49"/>
      <c r="BI15" s="51"/>
      <c r="BJ15" s="51"/>
      <c r="BK15" s="51"/>
      <c r="BL15" s="51"/>
      <c r="BM15" s="51"/>
      <c r="BQ15" s="37" t="s">
        <v>91</v>
      </c>
      <c r="BR15" s="37"/>
      <c r="BS15" s="33" t="e">
        <f>IF(BS12&lt;3,"Use pad foundations throughout.",(IF(BS12&lt;5,"Pad foundations may be used in most areas, but consider the use of a raft.","Piled foundations required in some areas.")))</f>
        <v>#NUM!</v>
      </c>
      <c r="BT15" s="33"/>
      <c r="BU15" s="33"/>
      <c r="BV15" s="33"/>
      <c r="BW15" s="33"/>
      <c r="BX15" s="33"/>
      <c r="BY15" s="33"/>
    </row>
    <row r="16" spans="1:77" ht="15.75" thickTop="1" x14ac:dyDescent="0.25">
      <c r="A16" s="60"/>
      <c r="E16" s="40"/>
      <c r="F16" s="40"/>
      <c r="G16" s="40"/>
      <c r="H16" s="40"/>
      <c r="I16" s="40"/>
      <c r="P16" s="40">
        <f t="shared" si="0"/>
        <v>0</v>
      </c>
      <c r="Q16" s="40">
        <f t="shared" si="0"/>
        <v>0</v>
      </c>
      <c r="R16" s="6"/>
      <c r="S16" s="6" t="e">
        <f>LARGE(D15:D20,1)</f>
        <v>#NUM!</v>
      </c>
      <c r="U16" s="40" t="e">
        <f>IF(S16=D15,(LARGE(P15:Q15,1)),(IF(S16=D16,(LARGE(P16:Q16,1)),(IF(S16=D17,(LARGE(P17:Q17,1)),(IF(S16=D18,(LARGE(P18:Q18,1)),(IF(S16=D19,(LARGE(P19:Q19,1)),(IF(S16=D20,(LARGE(P20:Q20,1)))))))))))))</f>
        <v>#NUM!</v>
      </c>
      <c r="Y16" s="36" t="e">
        <f t="shared" ref="Y16:Y78" si="2">SQRT((S16/$U$2)^2)</f>
        <v>#NUM!</v>
      </c>
      <c r="Z16" s="19"/>
      <c r="AA16" s="19"/>
      <c r="AB16" s="19" t="e">
        <f>SQRT(Y16)</f>
        <v>#NUM!</v>
      </c>
      <c r="AC16" s="19"/>
      <c r="AE16" s="19"/>
      <c r="AF16" s="20" t="e">
        <f>AB16+0.05</f>
        <v>#NUM!</v>
      </c>
      <c r="AG16" s="19"/>
      <c r="AI16" s="19"/>
      <c r="AJ16" s="28" t="e">
        <f t="shared" ref="AJ16:AJ18" si="3">IF(AF16&lt;=1.5,1.5,(IF(AF16&lt;=2,2,(IF(AF16&lt;=2.5,2.5,(IF(AF16&lt;=3,3,(IF(AF16&lt;=3.5,3.5,(IF(AF16&lt;=4,4,(IF(AF16&lt;=4.5,4.5,(IF(AF16&lt;=5,5,"Too f*cking big!")))))))))))))))</f>
        <v>#NUM!</v>
      </c>
      <c r="AK16" s="19"/>
      <c r="AM16" s="19"/>
      <c r="AN16" s="19" t="e">
        <f>IF(ABS(U16)&gt;($U$3*AJ16),"Yes","No")</f>
        <v>#NUM!</v>
      </c>
      <c r="AR16" s="19" t="e">
        <f t="shared" ref="AR16:AR18" si="4">IF(AN16="Yes",(((SQRT(U16^2)))*$U$4)/((AJ16*(AJ16^2))/6),"Not Applicable")</f>
        <v>#NUM!</v>
      </c>
      <c r="AU16" s="40" t="e">
        <f>IF(AR16="Not Applicable",S16/(AJ16^2),(S16/(AJ16^2))+AR16)</f>
        <v>#NUM!</v>
      </c>
      <c r="BG16" s="26" t="e">
        <f>IF(AJ16&gt;4,"Re-check foundation size…",IF(AU16&lt;$U$2,"Pass!","Fail!"))</f>
        <v>#NUM!</v>
      </c>
      <c r="BH16" s="49"/>
      <c r="BI16" s="51"/>
      <c r="BJ16" s="51"/>
      <c r="BK16" s="51"/>
      <c r="BL16" s="51"/>
      <c r="BM16" s="51"/>
      <c r="BQ16" s="6"/>
      <c r="BR16" s="6"/>
      <c r="BS16" s="6"/>
      <c r="BT16" s="6"/>
      <c r="BU16" s="6"/>
      <c r="BV16" s="6"/>
      <c r="BW16" s="6"/>
      <c r="BX16" s="6"/>
      <c r="BY16" s="6"/>
    </row>
    <row r="17" spans="1:82" ht="15.75" x14ac:dyDescent="0.25">
      <c r="A17" s="60"/>
      <c r="E17" s="40"/>
      <c r="F17" s="40"/>
      <c r="G17" s="40"/>
      <c r="H17" s="40"/>
      <c r="I17" s="40"/>
      <c r="P17" s="40">
        <f t="shared" si="0"/>
        <v>0</v>
      </c>
      <c r="Q17" s="40">
        <f t="shared" si="0"/>
        <v>0</v>
      </c>
      <c r="R17" s="6"/>
      <c r="S17" s="6">
        <f>IF(U17=P15,D15,(IF(U17=P16,D16,(IF(U17=P17,D17,(IF(U17=P18,D18,(IF(U17=P19,D19,(IF(U17=P20,D20)))))))))))</f>
        <v>0</v>
      </c>
      <c r="U17" s="40">
        <f>LARGE((P15:P20),1)</f>
        <v>0</v>
      </c>
      <c r="Y17" s="36">
        <f t="shared" si="2"/>
        <v>0</v>
      </c>
      <c r="Z17" s="19"/>
      <c r="AA17" s="19"/>
      <c r="AB17" s="19">
        <f>SQRT(Y17)</f>
        <v>0</v>
      </c>
      <c r="AC17" s="19"/>
      <c r="AE17" s="19"/>
      <c r="AF17" s="20">
        <f>AB17+0.05</f>
        <v>0.05</v>
      </c>
      <c r="AG17" s="19"/>
      <c r="AI17" s="19"/>
      <c r="AJ17" s="28">
        <f t="shared" si="3"/>
        <v>1.5</v>
      </c>
      <c r="AK17" s="19"/>
      <c r="AM17" s="19"/>
      <c r="AN17" s="19" t="str">
        <f>IF(ABS(U17)&gt;($U$3*AJ17),"Yes","No")</f>
        <v>No</v>
      </c>
      <c r="AR17" s="19" t="str">
        <f t="shared" si="4"/>
        <v>Not Applicable</v>
      </c>
      <c r="AU17" s="40">
        <f>IF(AR17="Not Applicable",S17/(AJ17^2),(S17/(AJ17^2))+AR17)</f>
        <v>0</v>
      </c>
      <c r="AY17" s="54">
        <f>B15</f>
        <v>0</v>
      </c>
      <c r="AZ17" s="35" t="s">
        <v>87</v>
      </c>
      <c r="BA17" s="56" t="str">
        <f t="shared" ref="BA17" si="5">IF(S17=0,"No data…",IF(ISNUMBER(AJ16)=FALSE,"Too big!",IF(ISNUMBER(AJ17)=FALSE,"Too big!",IF(ISNUMBER(AJ18)=FALSE,"Too big!",LARGE(AJ16:AJ18,1)))))</f>
        <v>No data…</v>
      </c>
      <c r="BB17" s="56" t="s">
        <v>85</v>
      </c>
      <c r="BC17" s="58" t="str">
        <f t="shared" ref="BC17" si="6">IF(U17=0,"No data…",IF(ISNUMBER(AJ16)=FALSE,"Too big!",IF(ISNUMBER(AJ17)=FALSE,"Too big!",IF(ISNUMBER(AJ18)=FALSE,"Too big!",LARGE(AJ16:AJ18,1)))))</f>
        <v>No data…</v>
      </c>
      <c r="BD17" s="35" t="s">
        <v>86</v>
      </c>
      <c r="BG17" s="26" t="str">
        <f>IF(AJ17&gt;4,"Re-check foundation size…",IF(AU17&lt;$U$2,"Pass!","Fail!"))</f>
        <v>Pass!</v>
      </c>
      <c r="BH17" s="49"/>
      <c r="BI17" s="51" t="str">
        <f t="shared" ref="BI17" si="7">IF(D15&lt;0,"Warning! Uplift.",(IF(D16&lt;0,"Warning! Uplift.",(IF(D17&lt;0,"Warning! Uplift.",(IF(D18&lt;0,"Warning! Uplift.",(IF(D19&lt;0,"Warning! Uplift.",(IF(D20&lt;0,"Warning! Uplift.","/")))))))))))</f>
        <v>/</v>
      </c>
      <c r="BJ17" s="51"/>
      <c r="BK17" s="51"/>
      <c r="BL17" s="51" t="e">
        <f t="shared" ref="BL17" si="8">IF(U16&gt;$BT$23,"Warning! High shear.",(IF(U17&gt;$BT$23,"Warning! High shear.",(IF(U18&gt;$BT$23,"Warning! High Shear.","/")))))</f>
        <v>#NUM!</v>
      </c>
      <c r="BM17" s="51"/>
      <c r="BQ17" s="46" t="s">
        <v>158</v>
      </c>
      <c r="BR17" s="45" t="str">
        <f>IF(BI11="Warning! Uplift.","Uplift.",(IF(BI17="Warning! Uplift.","Uplift.",(IF(BI23="Warning! Uplift.","Uplift.",(IF(BI29="Warning! Uplift.","Uplift.",(IF(BI35="Warning! Uplift.","Uplift.",(IF(BI41="Warning! Uplift.","Uplift.",(IF(BI47="Warning! Uplift.","Uplift.",(IF(BI53="Warning! Uplift.","Uplift.",(IF(BI59="Warning! Uplift.","Uplift.",(IF(BI65="Warning! Uplift.","Uplift.",(IF(BI71="Warning! Uplift.","Uplift.",(IF(BI77="Warning! Uplift.","Uplift.",(IF(BI83="Warning! Uplift.","Uplift.",(IF(BI89="Warning! Uplift.","Uplift.",(IF(BI95="Warning! Uplift.","Uplift.",(IF(BI101="Warning! Uplift.","Uplift.",(IF(BI107="Warning! Uplift.","Uplift.",(IF(BI113="Warning! Uplift.","Uplift.",(IF(BI119="Warning! Uplift.","Uplift.",(IF(BI125="Warning! Uplift.","Uplift.",(IF(BI131="Warning! Uplift.","Uplift.",(IF(BI137="Warning! Uplift.","Uplift.",(IF(BI143="Warning! Uplift.","Uplift.",(IF(BI149="Warning! Uplift.","Uplift.",(IF(BI155="Warning! Uplift.","Uplift.",(IF(BI161="Warning! Uplift.","Uplift.",(IF(BI167="Warning! Uplift.","Uplift.",(IF(BI173="Warning! Uplift.","Uplift.",(IF(BI179="Warning! Uplift.","Uplift.",(IF(BI185="Warning! Uplift.","Uplift.",(IF(BI191="Warning! Uplift.","Uplift.",(IF(BI197="Warning! Uplift.","Uplift.",(IF(BI203="Warning! Uplift.","Uplift.",(IF(BI209="Warning! Uplift.","Uplift.",(IF(BI215="Warning! Uplift.","Uplift.",(IF(BI221="Warning! Uplift.","Uplift.",(IF(BI227="Warning! Uplift.","Uplift.",(IF(BI233="Warning! Uplift.","Uplift.",(IF(BI239="Warning! Uplift.","Uplift.",(IF(BI245="Warning! Uplift.","Uplift.",(IF(BI251="Warning! Uplift.","Uplift.",(IF(BI257="Warning! Uplift.","Uplift.",(IF(BI263="Warning! Uplift.","Uplift.",(IF(BI269="Warning! Uplift.","Uplift.",(IF(BI275="Warning! Uplift.","Uplift.",(IF(BI281="Warning! Uplift.","Uplift.",(IF(BI287="Warning! Uplift.","Uplift.",(IF(BI293="Warning! Uplift.","Uplift.",(IF(BI297="Warning! Uplift.","Uplift.",(IF(BI303="Warning! Uplift.","Uplift.","No uplift occurs.")))))))))))))))))))))))))))))))))))))))))))))))))))))))))))))))))))))))))))))))))))))))))))))))))))</f>
        <v>No uplift occurs.</v>
      </c>
      <c r="BT17" s="62" t="str">
        <f>IF(BR17="Uplift.","Warning, uplift occurs in this structure. See column 'BI' to determine where.","No uplift occurs in this structure under the given load conditions.")</f>
        <v>No uplift occurs in this structure under the given load conditions.</v>
      </c>
      <c r="BU17" s="62"/>
      <c r="BV17" s="62"/>
      <c r="BW17" s="62"/>
      <c r="BX17" s="62"/>
      <c r="BY17" s="62"/>
    </row>
    <row r="18" spans="1:82" x14ac:dyDescent="0.25">
      <c r="A18" s="60"/>
      <c r="E18" s="40"/>
      <c r="F18" s="40"/>
      <c r="G18" s="40"/>
      <c r="H18" s="40"/>
      <c r="I18" s="40"/>
      <c r="P18" s="40">
        <f t="shared" si="0"/>
        <v>0</v>
      </c>
      <c r="Q18" s="40">
        <f t="shared" si="0"/>
        <v>0</v>
      </c>
      <c r="R18" s="6"/>
      <c r="S18" s="6">
        <f>IF(U18=Q15,D15,(IF(U18=Q16,D16,(IF(U18=Q17,D17,(IF(U18=Q18,D18,(IF(U18=Q19,D19,(IF(U18=Q20,D20)))))))))))</f>
        <v>0</v>
      </c>
      <c r="U18" s="40">
        <f>LARGE((Q15:Q20),1)</f>
        <v>0</v>
      </c>
      <c r="Y18" s="36">
        <f t="shared" si="2"/>
        <v>0</v>
      </c>
      <c r="Z18" s="19"/>
      <c r="AA18" s="19"/>
      <c r="AB18" s="19">
        <f>SQRT(Y18)</f>
        <v>0</v>
      </c>
      <c r="AC18" s="19"/>
      <c r="AE18" s="19"/>
      <c r="AF18" s="20">
        <f>AB18+0.05</f>
        <v>0.05</v>
      </c>
      <c r="AG18" s="19"/>
      <c r="AI18" s="19"/>
      <c r="AJ18" s="28">
        <f t="shared" si="3"/>
        <v>1.5</v>
      </c>
      <c r="AK18" s="19"/>
      <c r="AM18" s="19"/>
      <c r="AN18" s="19" t="str">
        <f>IF(ABS(U18)&gt;($U$3*AJ18),"Yes","No")</f>
        <v>No</v>
      </c>
      <c r="AR18" s="19" t="str">
        <f t="shared" si="4"/>
        <v>Not Applicable</v>
      </c>
      <c r="AU18" s="40">
        <f>IF(AR18="Not Applicable",S18/(AJ18^2),(S18/(AJ18^2))+AR18)</f>
        <v>0</v>
      </c>
      <c r="BG18" s="26" t="str">
        <f>IF(AJ18&gt;4,"Re-check foundation size…",IF(AU18&lt;$U$2,"Pass!","Fail!"))</f>
        <v>Pass!</v>
      </c>
      <c r="BH18" s="49"/>
      <c r="BI18" s="51"/>
      <c r="BJ18" s="51"/>
      <c r="BK18" s="51"/>
      <c r="BL18" s="51"/>
      <c r="BM18" s="51"/>
      <c r="BT18" s="62"/>
      <c r="BU18" s="62"/>
      <c r="BV18" s="62"/>
      <c r="BW18" s="62"/>
      <c r="BX18" s="62"/>
      <c r="BY18" s="62"/>
    </row>
    <row r="19" spans="1:82" ht="18" customHeight="1" x14ac:dyDescent="0.25">
      <c r="A19" s="60"/>
      <c r="E19" s="40"/>
      <c r="F19" s="40"/>
      <c r="G19" s="40"/>
      <c r="H19" s="40"/>
      <c r="I19" s="40"/>
      <c r="P19" s="40">
        <f t="shared" si="0"/>
        <v>0</v>
      </c>
      <c r="Q19" s="40">
        <f t="shared" si="0"/>
        <v>0</v>
      </c>
      <c r="R19" s="6"/>
      <c r="S19" s="6"/>
      <c r="BH19" s="49"/>
      <c r="BI19" s="51"/>
      <c r="BJ19" s="51"/>
      <c r="BK19" s="51"/>
      <c r="BL19" s="51"/>
      <c r="BM19" s="51"/>
      <c r="BQ19" s="46" t="s">
        <v>158</v>
      </c>
      <c r="BR19" s="45" t="s">
        <v>160</v>
      </c>
      <c r="BS19" s="47">
        <f>COUNTIF(BG10:BG308,"Fail!")</f>
        <v>0</v>
      </c>
      <c r="BT19" s="63" t="str">
        <f>IF(BS19=0,"All foundations pass.","Some foundations fail due to the bearing pressure exerted by large shear forces. Consider increasing the size of these foundations.")</f>
        <v>All foundations pass.</v>
      </c>
      <c r="BU19" s="63"/>
      <c r="BV19" s="63"/>
      <c r="BW19" s="63"/>
      <c r="BX19" s="63"/>
      <c r="BY19" s="63"/>
    </row>
    <row r="20" spans="1:82" x14ac:dyDescent="0.25">
      <c r="A20" s="61"/>
      <c r="E20" s="40"/>
      <c r="F20" s="40"/>
      <c r="G20" s="40"/>
      <c r="H20" s="40"/>
      <c r="I20" s="40"/>
      <c r="P20" s="40">
        <f t="shared" si="0"/>
        <v>0</v>
      </c>
      <c r="Q20" s="40">
        <f t="shared" si="0"/>
        <v>0</v>
      </c>
      <c r="R20" s="6"/>
      <c r="S20" s="6"/>
      <c r="BH20" s="49"/>
      <c r="BI20" s="51"/>
      <c r="BJ20" s="51"/>
      <c r="BK20" s="51"/>
      <c r="BL20" s="51"/>
      <c r="BM20" s="51"/>
      <c r="BT20" s="63"/>
      <c r="BU20" s="63"/>
      <c r="BV20" s="63"/>
      <c r="BW20" s="63"/>
      <c r="BX20" s="63"/>
      <c r="BY20" s="63"/>
    </row>
    <row r="21" spans="1:82" x14ac:dyDescent="0.25">
      <c r="A21" s="59" t="s">
        <v>99</v>
      </c>
      <c r="E21" s="40"/>
      <c r="F21" s="40"/>
      <c r="G21" s="40"/>
      <c r="H21" s="40"/>
      <c r="I21" s="40"/>
      <c r="P21" s="40">
        <f t="shared" si="0"/>
        <v>0</v>
      </c>
      <c r="Q21" s="40">
        <f t="shared" si="0"/>
        <v>0</v>
      </c>
      <c r="R21" s="6"/>
      <c r="S21" s="6"/>
      <c r="BH21" s="49"/>
      <c r="BI21" s="51"/>
      <c r="BJ21" s="51"/>
      <c r="BK21" s="51"/>
      <c r="BL21" s="51"/>
      <c r="BM21" s="51"/>
      <c r="BT21" s="63"/>
      <c r="BU21" s="63"/>
      <c r="BV21" s="63"/>
      <c r="BW21" s="63"/>
      <c r="BX21" s="63"/>
      <c r="BY21" s="63"/>
    </row>
    <row r="22" spans="1:82" x14ac:dyDescent="0.25">
      <c r="A22" s="60"/>
      <c r="E22" s="40"/>
      <c r="F22" s="40"/>
      <c r="G22" s="40"/>
      <c r="H22" s="40"/>
      <c r="I22" s="40"/>
      <c r="P22" s="40">
        <f t="shared" si="0"/>
        <v>0</v>
      </c>
      <c r="Q22" s="40">
        <f t="shared" si="0"/>
        <v>0</v>
      </c>
      <c r="R22" s="6"/>
      <c r="S22" s="6" t="e">
        <f>LARGE(D21:D26,1)</f>
        <v>#NUM!</v>
      </c>
      <c r="U22" s="40" t="e">
        <f>IF(S22=D21,(LARGE(P21:Q21,1)),(IF(S22=D22,(LARGE(P22:Q22,1)),(IF(S22=D23,(LARGE(P23:Q23,1)),(IF(S22=D24,(LARGE(P24:Q24,1)),(IF(S22=D25,(LARGE(P25:Q25,1)),(IF(S22=D26,(LARGE(P26:Q26,1)))))))))))))</f>
        <v>#NUM!</v>
      </c>
      <c r="Y22" s="36" t="e">
        <f t="shared" ref="Y22" si="9">SQRT((S22/$U$2)^2)</f>
        <v>#NUM!</v>
      </c>
      <c r="Z22" s="19"/>
      <c r="AA22" s="19"/>
      <c r="AB22" s="19" t="e">
        <f>SQRT(Y22)</f>
        <v>#NUM!</v>
      </c>
      <c r="AC22" s="19"/>
      <c r="AE22" s="19"/>
      <c r="AF22" s="20" t="e">
        <f>AB22+0.05</f>
        <v>#NUM!</v>
      </c>
      <c r="AG22" s="19"/>
      <c r="AI22" s="19"/>
      <c r="AJ22" s="28" t="e">
        <f t="shared" ref="AJ22:AJ24" si="10">IF(AF22&lt;=1.5,1.5,(IF(AF22&lt;=2,2,(IF(AF22&lt;=2.5,2.5,(IF(AF22&lt;=3,3,(IF(AF22&lt;=3.5,3.5,(IF(AF22&lt;=4,4,(IF(AF22&lt;=4.5,4.5,(IF(AF22&lt;=5,5,"Too f*cking big!")))))))))))))))</f>
        <v>#NUM!</v>
      </c>
      <c r="AK22" s="19"/>
      <c r="AM22" s="19"/>
      <c r="AN22" s="19" t="e">
        <f>IF(ABS(U22)&gt;($U$3*AJ22),"Yes","No")</f>
        <v>#NUM!</v>
      </c>
      <c r="AR22" s="19" t="e">
        <f t="shared" ref="AR22:AR24" si="11">IF(AN22="Yes",(((SQRT(U22^2)))*$U$4)/((AJ22*(AJ22^2))/6),"Not Applicable")</f>
        <v>#NUM!</v>
      </c>
      <c r="AU22" s="40" t="e">
        <f>IF(AR22="Not Applicable",S22/(AJ22^2),(S22/(AJ22^2))+AR22)</f>
        <v>#NUM!</v>
      </c>
      <c r="BG22" s="26" t="e">
        <f>IF(AJ22&gt;4,"Re-check foundation size…",IF(AU22&lt;$U$2,"Pass!","Fail!"))</f>
        <v>#NUM!</v>
      </c>
      <c r="BH22" s="49"/>
      <c r="BI22" s="51"/>
      <c r="BJ22" s="51"/>
      <c r="BK22" s="51"/>
      <c r="BL22" s="51"/>
      <c r="BM22" s="51"/>
    </row>
    <row r="23" spans="1:82" ht="15.75" x14ac:dyDescent="0.25">
      <c r="A23" s="60"/>
      <c r="E23" s="40"/>
      <c r="F23" s="40"/>
      <c r="G23" s="40"/>
      <c r="H23" s="40"/>
      <c r="I23" s="40"/>
      <c r="P23" s="40">
        <f t="shared" si="0"/>
        <v>0</v>
      </c>
      <c r="Q23" s="40">
        <f t="shared" si="0"/>
        <v>0</v>
      </c>
      <c r="R23" s="6"/>
      <c r="S23" s="6">
        <f>IF(U23=P21,D21,(IF(U23=P22,D22,(IF(U23=P23,D23,(IF(U23=P24,D24,(IF(U23=P25,D25,(IF(U23=P26,D26)))))))))))</f>
        <v>0</v>
      </c>
      <c r="U23" s="40">
        <f>LARGE((P21:P26),1)</f>
        <v>0</v>
      </c>
      <c r="Y23" s="36">
        <f t="shared" si="2"/>
        <v>0</v>
      </c>
      <c r="Z23" s="19"/>
      <c r="AA23" s="19"/>
      <c r="AB23" s="19">
        <f>SQRT(Y23)</f>
        <v>0</v>
      </c>
      <c r="AC23" s="19"/>
      <c r="AE23" s="19"/>
      <c r="AF23" s="20">
        <f>AB23+0.05</f>
        <v>0.05</v>
      </c>
      <c r="AG23" s="19"/>
      <c r="AI23" s="19"/>
      <c r="AJ23" s="28">
        <f t="shared" si="10"/>
        <v>1.5</v>
      </c>
      <c r="AK23" s="19"/>
      <c r="AM23" s="19"/>
      <c r="AN23" s="19" t="str">
        <f>IF(ABS(U23)&gt;($U$3*AJ23),"Yes","No")</f>
        <v>No</v>
      </c>
      <c r="AR23" s="19" t="str">
        <f t="shared" si="11"/>
        <v>Not Applicable</v>
      </c>
      <c r="AU23" s="40">
        <f>IF(AR23="Not Applicable",S23/(AJ23^2),(S23/(AJ23^2))+AR23)</f>
        <v>0</v>
      </c>
      <c r="AY23" s="54">
        <f>B21</f>
        <v>0</v>
      </c>
      <c r="AZ23" s="35" t="s">
        <v>87</v>
      </c>
      <c r="BA23" s="56" t="str">
        <f t="shared" ref="BA23" si="12">IF(S23=0,"No data…",IF(ISNUMBER(AJ22)=FALSE,"Too big!",IF(ISNUMBER(AJ23)=FALSE,"Too big!",IF(ISNUMBER(AJ24)=FALSE,"Too big!",LARGE(AJ22:AJ24,1)))))</f>
        <v>No data…</v>
      </c>
      <c r="BB23" s="56" t="s">
        <v>85</v>
      </c>
      <c r="BC23" s="58" t="str">
        <f t="shared" ref="BC23" si="13">IF(U23=0,"No data…",IF(ISNUMBER(AJ22)=FALSE,"Too big!",IF(ISNUMBER(AJ23)=FALSE,"Too big!",IF(ISNUMBER(AJ24)=FALSE,"Too big!",LARGE(AJ22:AJ24,1)))))</f>
        <v>No data…</v>
      </c>
      <c r="BD23" s="35" t="s">
        <v>86</v>
      </c>
      <c r="BG23" s="26" t="str">
        <f>IF(AJ23&gt;4,"Re-check foundation size…",IF(AU23&lt;$U$2,"Pass!","Fail!"))</f>
        <v>Pass!</v>
      </c>
      <c r="BH23" s="49"/>
      <c r="BI23" s="51" t="str">
        <f t="shared" ref="BI23" si="14">IF(D21&lt;0,"Warning! Uplift.",(IF(D22&lt;0,"Warning! Uplift.",(IF(D23&lt;0,"Warning! Uplift.",(IF(D24&lt;0,"Warning! Uplift.",(IF(D25&lt;0,"Warning! Uplift.",(IF(D26&lt;0,"Warning! Uplift.","/")))))))))))</f>
        <v>/</v>
      </c>
      <c r="BJ23" s="51"/>
      <c r="BK23" s="51"/>
      <c r="BL23" s="51" t="e">
        <f t="shared" ref="BL23" si="15">IF(U22&gt;$BT$23,"Warning! High shear.",(IF(U23&gt;$BT$23,"Warning! High shear.",(IF(U24&gt;$BT$23,"Warning! High Shear.","/")))))</f>
        <v>#NUM!</v>
      </c>
      <c r="BM23" s="51"/>
      <c r="BQ23" s="46" t="s">
        <v>158</v>
      </c>
      <c r="BR23" s="45" t="s">
        <v>161</v>
      </c>
      <c r="BT23" s="27">
        <v>100</v>
      </c>
      <c r="BU23" s="75" t="s">
        <v>162</v>
      </c>
      <c r="BV23" s="76"/>
    </row>
    <row r="24" spans="1:82" x14ac:dyDescent="0.25">
      <c r="A24" s="60"/>
      <c r="E24" s="40"/>
      <c r="F24" s="40"/>
      <c r="G24" s="40"/>
      <c r="H24" s="40"/>
      <c r="I24" s="40"/>
      <c r="P24" s="40">
        <f t="shared" si="0"/>
        <v>0</v>
      </c>
      <c r="Q24" s="40">
        <f t="shared" si="0"/>
        <v>0</v>
      </c>
      <c r="R24" s="6"/>
      <c r="S24" s="6">
        <f>IF(U24=Q21,D21,(IF(U24=Q22,D22,(IF(U24=Q23,D23,(IF(U24=Q24,D24,(IF(U24=Q25,D25,(IF(U24=Q26,D26)))))))))))</f>
        <v>0</v>
      </c>
      <c r="U24" s="40">
        <f>LARGE((Q21:Q26),1)</f>
        <v>0</v>
      </c>
      <c r="Y24" s="36">
        <f t="shared" si="2"/>
        <v>0</v>
      </c>
      <c r="Z24" s="19"/>
      <c r="AA24" s="19"/>
      <c r="AB24" s="19">
        <f>SQRT(Y24)</f>
        <v>0</v>
      </c>
      <c r="AC24" s="19"/>
      <c r="AE24" s="19"/>
      <c r="AF24" s="20">
        <f>AB24+0.05</f>
        <v>0.05</v>
      </c>
      <c r="AG24" s="19"/>
      <c r="AI24" s="19"/>
      <c r="AJ24" s="28">
        <f t="shared" si="10"/>
        <v>1.5</v>
      </c>
      <c r="AK24" s="19"/>
      <c r="AM24" s="19"/>
      <c r="AN24" s="19" t="str">
        <f>IF(ABS(U24)&gt;($U$3*AJ24),"Yes","No")</f>
        <v>No</v>
      </c>
      <c r="AR24" s="19" t="str">
        <f t="shared" si="11"/>
        <v>Not Applicable</v>
      </c>
      <c r="AU24" s="40">
        <f>IF(AR24="Not Applicable",S24/(AJ24^2),(S24/(AJ24^2))+AR24)</f>
        <v>0</v>
      </c>
      <c r="BG24" s="26" t="str">
        <f>IF(AJ24&gt;4,"Re-check foundation size…",IF(AU24&lt;$U$2,"Pass!","Fail!"))</f>
        <v>Pass!</v>
      </c>
      <c r="BH24" s="49"/>
      <c r="BI24" s="51"/>
      <c r="BJ24" s="51"/>
      <c r="BK24" s="51"/>
      <c r="BL24" s="51"/>
      <c r="BM24" s="51"/>
    </row>
    <row r="25" spans="1:82" x14ac:dyDescent="0.25">
      <c r="A25" s="60"/>
      <c r="E25" s="40"/>
      <c r="F25" s="40"/>
      <c r="G25" s="40"/>
      <c r="H25" s="40"/>
      <c r="I25" s="40"/>
      <c r="P25" s="40">
        <f t="shared" si="0"/>
        <v>0</v>
      </c>
      <c r="Q25" s="40">
        <f t="shared" si="0"/>
        <v>0</v>
      </c>
      <c r="R25" s="6"/>
      <c r="S25" s="6"/>
      <c r="BH25" s="49"/>
      <c r="BI25" s="51"/>
      <c r="BJ25" s="51"/>
      <c r="BK25" s="51"/>
      <c r="BL25" s="51"/>
      <c r="BM25" s="51"/>
      <c r="BQ25" s="46" t="s">
        <v>158</v>
      </c>
      <c r="BR25" s="45" t="s">
        <v>163</v>
      </c>
      <c r="BT25" s="40">
        <f>COUNTIF(BL9:BL317,"Warning! High shear.")</f>
        <v>0</v>
      </c>
    </row>
    <row r="26" spans="1:82" x14ac:dyDescent="0.25">
      <c r="A26" s="61"/>
      <c r="E26" s="40"/>
      <c r="F26" s="40"/>
      <c r="G26" s="40"/>
      <c r="H26" s="40"/>
      <c r="I26" s="40"/>
      <c r="P26" s="40">
        <f t="shared" si="0"/>
        <v>0</v>
      </c>
      <c r="Q26" s="40">
        <f t="shared" si="0"/>
        <v>0</v>
      </c>
      <c r="R26" s="6"/>
      <c r="S26" s="6"/>
      <c r="BH26" s="49"/>
      <c r="BI26" s="51"/>
      <c r="BJ26" s="51"/>
      <c r="BK26" s="51"/>
      <c r="BL26" s="51"/>
      <c r="BM26" s="51"/>
    </row>
    <row r="27" spans="1:82" x14ac:dyDescent="0.25">
      <c r="A27" s="59" t="s">
        <v>100</v>
      </c>
      <c r="E27" s="40"/>
      <c r="F27" s="40"/>
      <c r="G27" s="40"/>
      <c r="H27" s="40"/>
      <c r="I27" s="40"/>
      <c r="P27" s="40">
        <f t="shared" si="0"/>
        <v>0</v>
      </c>
      <c r="Q27" s="40">
        <f t="shared" si="0"/>
        <v>0</v>
      </c>
      <c r="R27" s="6"/>
      <c r="S27" s="6"/>
      <c r="BH27" s="49"/>
      <c r="BI27" s="51"/>
      <c r="BJ27" s="51"/>
      <c r="BK27" s="51"/>
      <c r="BL27" s="51"/>
      <c r="BM27" s="51"/>
      <c r="BT27" s="63" t="str">
        <f>IF(BT25=0,"No high shear forces are experienced, as specified above.","Some high shear occurs in this structure, probably where bracing is connected to the base of a column. Check column 'BL' to determine where it occurs, and consider re-designing.")</f>
        <v>No high shear forces are experienced, as specified above.</v>
      </c>
      <c r="BU27" s="63"/>
      <c r="BV27" s="63"/>
      <c r="BW27" s="63"/>
      <c r="BX27" s="63"/>
      <c r="BY27" s="63"/>
      <c r="BZ27" s="63"/>
      <c r="CA27" s="63"/>
      <c r="CB27" s="63"/>
      <c r="CC27" s="63"/>
      <c r="CD27" s="63"/>
    </row>
    <row r="28" spans="1:82" x14ac:dyDescent="0.25">
      <c r="A28" s="60"/>
      <c r="E28" s="40"/>
      <c r="F28" s="40"/>
      <c r="G28" s="40"/>
      <c r="H28" s="40"/>
      <c r="I28" s="40"/>
      <c r="P28" s="40">
        <f t="shared" si="0"/>
        <v>0</v>
      </c>
      <c r="Q28" s="40">
        <f t="shared" si="0"/>
        <v>0</v>
      </c>
      <c r="R28" s="6"/>
      <c r="S28" s="6" t="e">
        <f>LARGE(D27:D32,1)</f>
        <v>#NUM!</v>
      </c>
      <c r="U28" s="40" t="e">
        <f>IF(S28=D27,(LARGE(P27:Q27,1)),(IF(S28=D28,(LARGE(P28:Q28,1)),(IF(S28=D29,(LARGE(P29:Q29,1)),(IF(S28=D30,(LARGE(P30:Q30,1)),(IF(S28=D31,(LARGE(P31:Q31,1)),(IF(S28=D32,(LARGE(P32:Q32,1)))))))))))))</f>
        <v>#NUM!</v>
      </c>
      <c r="Y28" s="36" t="e">
        <f t="shared" ref="Y28" si="16">SQRT((S28/$U$2)^2)</f>
        <v>#NUM!</v>
      </c>
      <c r="Z28" s="19"/>
      <c r="AA28" s="19"/>
      <c r="AB28" s="19" t="e">
        <f>SQRT(Y28)</f>
        <v>#NUM!</v>
      </c>
      <c r="AC28" s="19"/>
      <c r="AE28" s="19"/>
      <c r="AF28" s="20" t="e">
        <f>AB28+0.05</f>
        <v>#NUM!</v>
      </c>
      <c r="AG28" s="19"/>
      <c r="AI28" s="19"/>
      <c r="AJ28" s="28" t="e">
        <f t="shared" ref="AJ28:AJ30" si="17">IF(AF28&lt;=1.5,1.5,(IF(AF28&lt;=2,2,(IF(AF28&lt;=2.5,2.5,(IF(AF28&lt;=3,3,(IF(AF28&lt;=3.5,3.5,(IF(AF28&lt;=4,4,(IF(AF28&lt;=4.5,4.5,(IF(AF28&lt;=5,5,"Too f*cking big!")))))))))))))))</f>
        <v>#NUM!</v>
      </c>
      <c r="AK28" s="19"/>
      <c r="AM28" s="19"/>
      <c r="AN28" s="19" t="e">
        <f>IF(ABS(U28)&gt;($U$3*AJ28),"Yes","No")</f>
        <v>#NUM!</v>
      </c>
      <c r="AR28" s="19" t="e">
        <f t="shared" ref="AR28:AR90" si="18">IF(AN28="Yes",(((SQRT(U28^2)))*$U$4)/((AJ28*(AJ28^2))/6),"Not Applicable")</f>
        <v>#NUM!</v>
      </c>
      <c r="AU28" s="40" t="e">
        <f>IF(AR28="Not Applicable",S28/(AJ28^2),(S28/(AJ28^2))+AR28)</f>
        <v>#NUM!</v>
      </c>
      <c r="BG28" s="26" t="e">
        <f>IF(AJ28&gt;4,"Re-check foundation size…",IF(AU28&lt;$U$2,"Pass!","Fail!"))</f>
        <v>#NUM!</v>
      </c>
      <c r="BH28" s="49"/>
      <c r="BI28" s="51"/>
      <c r="BJ28" s="51"/>
      <c r="BK28" s="51"/>
      <c r="BL28" s="51"/>
      <c r="BM28" s="51"/>
      <c r="BT28" s="63"/>
      <c r="BU28" s="63"/>
      <c r="BV28" s="63"/>
      <c r="BW28" s="63"/>
      <c r="BX28" s="63"/>
      <c r="BY28" s="63"/>
      <c r="BZ28" s="63"/>
      <c r="CA28" s="63"/>
      <c r="CB28" s="63"/>
      <c r="CC28" s="63"/>
      <c r="CD28" s="63"/>
    </row>
    <row r="29" spans="1:82" ht="15.75" x14ac:dyDescent="0.25">
      <c r="A29" s="60"/>
      <c r="E29" s="40"/>
      <c r="F29" s="40"/>
      <c r="G29" s="40"/>
      <c r="H29" s="40"/>
      <c r="I29" s="40"/>
      <c r="P29" s="40">
        <f t="shared" si="0"/>
        <v>0</v>
      </c>
      <c r="Q29" s="40">
        <f t="shared" si="0"/>
        <v>0</v>
      </c>
      <c r="R29" s="6"/>
      <c r="S29" s="6">
        <f>IF(U29=P27,D27,(IF(U29=P28,D28,(IF(U29=P29,D29,(IF(U29=P30,D30,(IF(U29=P31,D31,(IF(U29=P32,D32)))))))))))</f>
        <v>0</v>
      </c>
      <c r="U29" s="40">
        <f>LARGE((P27:P32),1)</f>
        <v>0</v>
      </c>
      <c r="Y29" s="36">
        <f t="shared" si="2"/>
        <v>0</v>
      </c>
      <c r="Z29" s="19"/>
      <c r="AA29" s="19"/>
      <c r="AB29" s="19">
        <f>SQRT(Y29)</f>
        <v>0</v>
      </c>
      <c r="AC29" s="19"/>
      <c r="AE29" s="19"/>
      <c r="AF29" s="20">
        <f>AB29+0.05</f>
        <v>0.05</v>
      </c>
      <c r="AG29" s="19"/>
      <c r="AI29" s="19"/>
      <c r="AJ29" s="28">
        <f t="shared" si="17"/>
        <v>1.5</v>
      </c>
      <c r="AK29" s="19"/>
      <c r="AM29" s="19"/>
      <c r="AN29" s="19" t="str">
        <f>IF(ABS(U29)&gt;($U$3*AJ29),"Yes","No")</f>
        <v>No</v>
      </c>
      <c r="AR29" s="19" t="str">
        <f t="shared" si="18"/>
        <v>Not Applicable</v>
      </c>
      <c r="AU29" s="40">
        <f>IF(AR29="Not Applicable",S29/(AJ29^2),(S29/(AJ29^2))+AR29)</f>
        <v>0</v>
      </c>
      <c r="AY29" s="54">
        <f>B27</f>
        <v>0</v>
      </c>
      <c r="AZ29" s="35" t="s">
        <v>87</v>
      </c>
      <c r="BA29" s="56" t="str">
        <f t="shared" ref="BA29" si="19">IF(S29=0,"No data…",IF(ISNUMBER(AJ28)=FALSE,"Too big!",IF(ISNUMBER(AJ29)=FALSE,"Too big!",IF(ISNUMBER(AJ30)=FALSE,"Too big!",LARGE(AJ28:AJ30,1)))))</f>
        <v>No data…</v>
      </c>
      <c r="BB29" s="56" t="s">
        <v>85</v>
      </c>
      <c r="BC29" s="58" t="str">
        <f t="shared" ref="BC29" si="20">IF(U29=0,"No data…",IF(ISNUMBER(AJ28)=FALSE,"Too big!",IF(ISNUMBER(AJ29)=FALSE,"Too big!",IF(ISNUMBER(AJ30)=FALSE,"Too big!",LARGE(AJ28:AJ30,1)))))</f>
        <v>No data…</v>
      </c>
      <c r="BD29" s="35" t="s">
        <v>86</v>
      </c>
      <c r="BG29" s="26" t="str">
        <f>IF(AJ29&gt;4,"Re-check foundation size…",IF(AU29&lt;$U$2,"Pass!","Fail!"))</f>
        <v>Pass!</v>
      </c>
      <c r="BH29" s="49"/>
      <c r="BI29" s="51" t="str">
        <f t="shared" ref="BI29" si="21">IF(D27&lt;0,"Warning! Uplift.",(IF(D28&lt;0,"Warning! Uplift.",(IF(D29&lt;0,"Warning! Uplift.",(IF(D30&lt;0,"Warning! Uplift.",(IF(D31&lt;0,"Warning! Uplift.",(IF(D32&lt;0,"Warning! Uplift.","/")))))))))))</f>
        <v>/</v>
      </c>
      <c r="BJ29" s="51"/>
      <c r="BK29" s="51"/>
      <c r="BL29" s="51" t="e">
        <f t="shared" ref="BL29" si="22">IF(U28&gt;$BT$23,"Warning! High shear.",(IF(U29&gt;$BT$23,"Warning! High shear.",(IF(U30&gt;$BT$23,"Warning! High Shear.","/")))))</f>
        <v>#NUM!</v>
      </c>
      <c r="BM29" s="51"/>
      <c r="BT29" s="63"/>
      <c r="BU29" s="63"/>
      <c r="BV29" s="63"/>
      <c r="BW29" s="63"/>
      <c r="BX29" s="63"/>
      <c r="BY29" s="63"/>
      <c r="BZ29" s="63"/>
      <c r="CA29" s="63"/>
      <c r="CB29" s="63"/>
      <c r="CC29" s="63"/>
      <c r="CD29" s="63"/>
    </row>
    <row r="30" spans="1:82" x14ac:dyDescent="0.25">
      <c r="A30" s="60"/>
      <c r="E30" s="40"/>
      <c r="F30" s="40"/>
      <c r="G30" s="40"/>
      <c r="H30" s="40"/>
      <c r="I30" s="40"/>
      <c r="P30" s="40">
        <f t="shared" si="0"/>
        <v>0</v>
      </c>
      <c r="Q30" s="40">
        <f t="shared" si="0"/>
        <v>0</v>
      </c>
      <c r="R30" s="6"/>
      <c r="S30" s="6">
        <f>IF(U30=Q27,D27,(IF(U30=Q28,D28,(IF(U30=Q29,D29,(IF(U30=Q30,D30,(IF(U30=Q31,D31,(IF(U30=Q32,D32)))))))))))</f>
        <v>0</v>
      </c>
      <c r="U30" s="40">
        <f>LARGE((Q27:Q32),1)</f>
        <v>0</v>
      </c>
      <c r="Y30" s="36">
        <f t="shared" si="2"/>
        <v>0</v>
      </c>
      <c r="Z30" s="19"/>
      <c r="AA30" s="19"/>
      <c r="AB30" s="19">
        <f>SQRT(Y30)</f>
        <v>0</v>
      </c>
      <c r="AC30" s="19"/>
      <c r="AE30" s="19"/>
      <c r="AF30" s="20">
        <f>AB30+0.05</f>
        <v>0.05</v>
      </c>
      <c r="AG30" s="19"/>
      <c r="AI30" s="19"/>
      <c r="AJ30" s="28">
        <f t="shared" si="17"/>
        <v>1.5</v>
      </c>
      <c r="AK30" s="19"/>
      <c r="AM30" s="19"/>
      <c r="AN30" s="19" t="str">
        <f>IF(ABS(U30)&gt;($U$3*AJ30),"Yes","No")</f>
        <v>No</v>
      </c>
      <c r="AR30" s="19" t="str">
        <f t="shared" si="18"/>
        <v>Not Applicable</v>
      </c>
      <c r="AU30" s="40">
        <f>IF(AR30="Not Applicable",S30/(AJ30^2),(S30/(AJ30^2))+AR30)</f>
        <v>0</v>
      </c>
      <c r="BG30" s="26" t="str">
        <f>IF(AJ30&gt;4,"Re-check foundation size…",IF(AU30&lt;$U$2,"Pass!","Fail!"))</f>
        <v>Pass!</v>
      </c>
      <c r="BH30" s="49"/>
      <c r="BI30" s="51"/>
      <c r="BJ30" s="51"/>
      <c r="BK30" s="51"/>
      <c r="BL30" s="51"/>
      <c r="BM30" s="51"/>
    </row>
    <row r="31" spans="1:82" x14ac:dyDescent="0.25">
      <c r="A31" s="60"/>
      <c r="E31" s="40"/>
      <c r="F31" s="40"/>
      <c r="G31" s="40"/>
      <c r="H31" s="40"/>
      <c r="I31" s="40"/>
      <c r="P31" s="40">
        <f t="shared" si="0"/>
        <v>0</v>
      </c>
      <c r="Q31" s="40">
        <f t="shared" si="0"/>
        <v>0</v>
      </c>
      <c r="R31" s="6"/>
      <c r="S31" s="6"/>
      <c r="BH31" s="49"/>
      <c r="BI31" s="51"/>
      <c r="BJ31" s="51"/>
      <c r="BK31" s="51"/>
      <c r="BL31" s="51"/>
      <c r="BM31" s="51"/>
    </row>
    <row r="32" spans="1:82" x14ac:dyDescent="0.25">
      <c r="A32" s="61"/>
      <c r="E32" s="40"/>
      <c r="F32" s="40"/>
      <c r="G32" s="40"/>
      <c r="H32" s="40"/>
      <c r="I32" s="40"/>
      <c r="P32" s="40">
        <f t="shared" si="0"/>
        <v>0</v>
      </c>
      <c r="Q32" s="40">
        <f t="shared" si="0"/>
        <v>0</v>
      </c>
      <c r="R32" s="6"/>
      <c r="S32" s="6"/>
      <c r="BH32" s="49"/>
      <c r="BI32" s="51"/>
      <c r="BJ32" s="51"/>
      <c r="BK32" s="51"/>
      <c r="BL32" s="51"/>
      <c r="BM32" s="51"/>
    </row>
    <row r="33" spans="1:65" x14ac:dyDescent="0.25">
      <c r="A33" s="59" t="s">
        <v>101</v>
      </c>
      <c r="E33" s="40"/>
      <c r="F33" s="40"/>
      <c r="G33" s="40"/>
      <c r="H33" s="40"/>
      <c r="I33" s="40"/>
      <c r="P33" s="40">
        <f t="shared" si="0"/>
        <v>0</v>
      </c>
      <c r="Q33" s="40">
        <f t="shared" si="0"/>
        <v>0</v>
      </c>
      <c r="BH33" s="49"/>
      <c r="BI33" s="51"/>
      <c r="BJ33" s="51"/>
      <c r="BK33" s="51"/>
      <c r="BL33" s="51"/>
      <c r="BM33" s="51"/>
    </row>
    <row r="34" spans="1:65" x14ac:dyDescent="0.25">
      <c r="A34" s="60"/>
      <c r="E34" s="40"/>
      <c r="F34" s="40"/>
      <c r="G34" s="40"/>
      <c r="H34" s="40"/>
      <c r="I34" s="40"/>
      <c r="P34" s="40">
        <f t="shared" si="0"/>
        <v>0</v>
      </c>
      <c r="Q34" s="40">
        <f t="shared" si="0"/>
        <v>0</v>
      </c>
      <c r="S34" s="6" t="e">
        <f>LARGE(D33:D38,1)</f>
        <v>#NUM!</v>
      </c>
      <c r="U34" s="40" t="e">
        <f>IF(S34=D33,(LARGE(P33:Q33,1)),(IF(S34=D34,(LARGE(P34:Q34,1)),(IF(S34=D35,(LARGE(P35:Q35,1)),(IF(S34=D36,(LARGE(P36:Q36,1)),(IF(S34=D37,(LARGE(P37:Q37,1)),(IF(S34=D38,(LARGE(P38:Q38,1)))))))))))))</f>
        <v>#NUM!</v>
      </c>
      <c r="Y34" s="36" t="e">
        <f t="shared" ref="Y34" si="23">SQRT((S34/$U$2)^2)</f>
        <v>#NUM!</v>
      </c>
      <c r="Z34" s="19"/>
      <c r="AA34" s="19"/>
      <c r="AB34" s="19" t="e">
        <f t="shared" ref="AB34:AB36" si="24">SQRT(Y34)</f>
        <v>#NUM!</v>
      </c>
      <c r="AC34" s="19"/>
      <c r="AE34" s="19"/>
      <c r="AF34" s="20" t="e">
        <f t="shared" ref="AF34:AF36" si="25">AB34+0.05</f>
        <v>#NUM!</v>
      </c>
      <c r="AG34" s="19"/>
      <c r="AI34" s="19"/>
      <c r="AJ34" s="28" t="e">
        <f t="shared" ref="AJ34:AJ36" si="26">IF(AF34&lt;=1.5,1.5,(IF(AF34&lt;=2,2,(IF(AF34&lt;=2.5,2.5,(IF(AF34&lt;=3,3,(IF(AF34&lt;=3.5,3.5,(IF(AF34&lt;=4,4,(IF(AF34&lt;=4.5,4.5,(IF(AF34&lt;=5,5,"Too f*cking big!")))))))))))))))</f>
        <v>#NUM!</v>
      </c>
      <c r="AK34" s="19"/>
      <c r="AM34" s="19"/>
      <c r="AN34" s="19" t="e">
        <f t="shared" ref="AN34:AN36" si="27">IF(ABS(U34)&gt;($U$3*AJ34),"Yes","No")</f>
        <v>#NUM!</v>
      </c>
      <c r="AR34" s="19" t="e">
        <f t="shared" si="18"/>
        <v>#NUM!</v>
      </c>
      <c r="AU34" s="40" t="e">
        <f t="shared" ref="AU34:AU36" si="28">IF(AR34="Not Applicable",S34/(AJ34^2),(S34/(AJ34^2))+AR34)</f>
        <v>#NUM!</v>
      </c>
      <c r="BG34" s="26" t="e">
        <f>IF(AJ34&gt;4,"Re-check foundation size…",IF(AU34&lt;$U$2,"Pass!","Fail!"))</f>
        <v>#NUM!</v>
      </c>
      <c r="BH34" s="49"/>
      <c r="BI34" s="51"/>
      <c r="BJ34" s="51"/>
      <c r="BK34" s="51"/>
      <c r="BL34" s="51"/>
      <c r="BM34" s="51"/>
    </row>
    <row r="35" spans="1:65" ht="15.75" x14ac:dyDescent="0.25">
      <c r="A35" s="60"/>
      <c r="E35" s="40"/>
      <c r="F35" s="40"/>
      <c r="G35" s="40"/>
      <c r="H35" s="40"/>
      <c r="I35" s="40"/>
      <c r="P35" s="40">
        <f t="shared" si="0"/>
        <v>0</v>
      </c>
      <c r="Q35" s="40">
        <f t="shared" si="0"/>
        <v>0</v>
      </c>
      <c r="S35" s="6">
        <f>IF(U35=P33,D33,(IF(U35=P34,D34,(IF(U35=P35,D35,(IF(U35=P36,D36,(IF(U35=P37,D37,(IF(U35=P38,D38)))))))))))</f>
        <v>0</v>
      </c>
      <c r="U35" s="40">
        <f t="shared" ref="U35" si="29">LARGE((P33:P38),1)</f>
        <v>0</v>
      </c>
      <c r="Y35" s="36">
        <f t="shared" si="2"/>
        <v>0</v>
      </c>
      <c r="Z35" s="19"/>
      <c r="AA35" s="19"/>
      <c r="AB35" s="19">
        <f t="shared" si="24"/>
        <v>0</v>
      </c>
      <c r="AC35" s="19"/>
      <c r="AE35" s="19"/>
      <c r="AF35" s="20">
        <f t="shared" si="25"/>
        <v>0.05</v>
      </c>
      <c r="AG35" s="19"/>
      <c r="AI35" s="19"/>
      <c r="AJ35" s="28">
        <f t="shared" si="26"/>
        <v>1.5</v>
      </c>
      <c r="AK35" s="19"/>
      <c r="AM35" s="19"/>
      <c r="AN35" s="19" t="str">
        <f t="shared" si="27"/>
        <v>No</v>
      </c>
      <c r="AR35" s="19" t="str">
        <f t="shared" si="18"/>
        <v>Not Applicable</v>
      </c>
      <c r="AU35" s="40">
        <f t="shared" si="28"/>
        <v>0</v>
      </c>
      <c r="AY35" s="54">
        <f>B33</f>
        <v>0</v>
      </c>
      <c r="AZ35" s="35" t="s">
        <v>87</v>
      </c>
      <c r="BA35" s="56" t="str">
        <f t="shared" ref="BA35" si="30">IF(S35=0,"No data…",IF(ISNUMBER(AJ34)=FALSE,"Too big!",IF(ISNUMBER(AJ35)=FALSE,"Too big!",IF(ISNUMBER(AJ36)=FALSE,"Too big!",LARGE(AJ34:AJ36,1)))))</f>
        <v>No data…</v>
      </c>
      <c r="BB35" s="56" t="s">
        <v>85</v>
      </c>
      <c r="BC35" s="58" t="str">
        <f t="shared" ref="BC35" si="31">IF(U35=0,"No data…",IF(ISNUMBER(AJ34)=FALSE,"Too big!",IF(ISNUMBER(AJ35)=FALSE,"Too big!",IF(ISNUMBER(AJ36)=FALSE,"Too big!",LARGE(AJ34:AJ36,1)))))</f>
        <v>No data…</v>
      </c>
      <c r="BD35" s="35" t="s">
        <v>86</v>
      </c>
      <c r="BG35" s="26" t="str">
        <f>IF(AJ35&gt;4,"Re-check foundation size…",IF(AU35&lt;$U$2,"Pass!","Fail!"))</f>
        <v>Pass!</v>
      </c>
      <c r="BH35" s="49"/>
      <c r="BI35" s="51" t="str">
        <f t="shared" ref="BI35" si="32">IF(D33&lt;0,"Warning! Uplift.",(IF(D34&lt;0,"Warning! Uplift.",(IF(D35&lt;0,"Warning! Uplift.",(IF(D36&lt;0,"Warning! Uplift.",(IF(D37&lt;0,"Warning! Uplift.",(IF(D38&lt;0,"Warning! Uplift.","/")))))))))))</f>
        <v>/</v>
      </c>
      <c r="BJ35" s="51"/>
      <c r="BK35" s="51"/>
      <c r="BL35" s="51" t="e">
        <f t="shared" ref="BL35" si="33">IF(U34&gt;$BT$23,"Warning! High shear.",(IF(U35&gt;$BT$23,"Warning! High shear.",(IF(U36&gt;$BT$23,"Warning! High Shear.","/")))))</f>
        <v>#NUM!</v>
      </c>
      <c r="BM35" s="51"/>
    </row>
    <row r="36" spans="1:65" x14ac:dyDescent="0.25">
      <c r="A36" s="60"/>
      <c r="E36" s="40"/>
      <c r="F36" s="40"/>
      <c r="G36" s="40"/>
      <c r="H36" s="40"/>
      <c r="I36" s="40"/>
      <c r="P36" s="40">
        <f t="shared" si="0"/>
        <v>0</v>
      </c>
      <c r="Q36" s="40">
        <f t="shared" si="0"/>
        <v>0</v>
      </c>
      <c r="S36" s="6">
        <f>IF(U36=Q33,D33,(IF(U36=Q34,D34,(IF(U36=Q35,D35,(IF(U36=Q36,D36,(IF(U36=Q37,D37,(IF(U36=Q38,D38)))))))))))</f>
        <v>0</v>
      </c>
      <c r="U36" s="40">
        <f t="shared" ref="U36" si="34">LARGE((Q33:Q38),1)</f>
        <v>0</v>
      </c>
      <c r="Y36" s="36">
        <f t="shared" si="2"/>
        <v>0</v>
      </c>
      <c r="Z36" s="19"/>
      <c r="AA36" s="19"/>
      <c r="AB36" s="19">
        <f t="shared" si="24"/>
        <v>0</v>
      </c>
      <c r="AC36" s="19"/>
      <c r="AE36" s="19"/>
      <c r="AF36" s="20">
        <f t="shared" si="25"/>
        <v>0.05</v>
      </c>
      <c r="AG36" s="19"/>
      <c r="AI36" s="19"/>
      <c r="AJ36" s="28">
        <f t="shared" si="26"/>
        <v>1.5</v>
      </c>
      <c r="AK36" s="19"/>
      <c r="AM36" s="19"/>
      <c r="AN36" s="19" t="str">
        <f t="shared" si="27"/>
        <v>No</v>
      </c>
      <c r="AR36" s="19" t="str">
        <f t="shared" si="18"/>
        <v>Not Applicable</v>
      </c>
      <c r="AU36" s="40">
        <f t="shared" si="28"/>
        <v>0</v>
      </c>
      <c r="BG36" s="26" t="str">
        <f>IF(AJ36&gt;4,"Re-check foundation size…",IF(AU36&lt;$U$2,"Pass!","Fail!"))</f>
        <v>Pass!</v>
      </c>
      <c r="BH36" s="49"/>
      <c r="BI36" s="51"/>
      <c r="BJ36" s="51"/>
      <c r="BK36" s="51"/>
      <c r="BL36" s="51"/>
      <c r="BM36" s="51"/>
    </row>
    <row r="37" spans="1:65" x14ac:dyDescent="0.25">
      <c r="A37" s="60"/>
      <c r="E37" s="40"/>
      <c r="F37" s="40"/>
      <c r="G37" s="40"/>
      <c r="H37" s="40"/>
      <c r="I37" s="40"/>
      <c r="P37" s="40">
        <f t="shared" si="0"/>
        <v>0</v>
      </c>
      <c r="Q37" s="40">
        <f t="shared" si="0"/>
        <v>0</v>
      </c>
      <c r="S37" s="6"/>
      <c r="BH37" s="49"/>
      <c r="BI37" s="51"/>
      <c r="BJ37" s="51"/>
      <c r="BK37" s="51"/>
      <c r="BL37" s="51"/>
      <c r="BM37" s="51"/>
    </row>
    <row r="38" spans="1:65" x14ac:dyDescent="0.25">
      <c r="A38" s="61"/>
      <c r="E38" s="40"/>
      <c r="F38" s="40"/>
      <c r="G38" s="40"/>
      <c r="H38" s="40"/>
      <c r="I38" s="40"/>
      <c r="P38" s="40">
        <f t="shared" si="0"/>
        <v>0</v>
      </c>
      <c r="Q38" s="40">
        <f t="shared" si="0"/>
        <v>0</v>
      </c>
      <c r="S38" s="6"/>
      <c r="BH38" s="49"/>
      <c r="BI38" s="51"/>
      <c r="BJ38" s="51"/>
      <c r="BK38" s="51"/>
      <c r="BL38" s="51"/>
      <c r="BM38" s="51"/>
    </row>
    <row r="39" spans="1:65" x14ac:dyDescent="0.25">
      <c r="A39" s="59" t="s">
        <v>102</v>
      </c>
      <c r="E39" s="40"/>
      <c r="F39" s="40"/>
      <c r="G39" s="40"/>
      <c r="H39" s="40"/>
      <c r="I39" s="40"/>
      <c r="P39" s="40">
        <f t="shared" si="0"/>
        <v>0</v>
      </c>
      <c r="Q39" s="40">
        <f t="shared" si="0"/>
        <v>0</v>
      </c>
      <c r="S39" s="6"/>
      <c r="BH39" s="49"/>
      <c r="BI39" s="51"/>
      <c r="BJ39" s="51"/>
      <c r="BK39" s="51"/>
      <c r="BL39" s="51"/>
      <c r="BM39" s="51"/>
    </row>
    <row r="40" spans="1:65" x14ac:dyDescent="0.25">
      <c r="A40" s="60"/>
      <c r="E40" s="40"/>
      <c r="F40" s="40"/>
      <c r="G40" s="40"/>
      <c r="H40" s="40"/>
      <c r="I40" s="40"/>
      <c r="P40" s="40">
        <f t="shared" si="0"/>
        <v>0</v>
      </c>
      <c r="Q40" s="40">
        <f t="shared" si="0"/>
        <v>0</v>
      </c>
      <c r="S40" s="6" t="e">
        <f>LARGE(D39:D44,1)</f>
        <v>#NUM!</v>
      </c>
      <c r="U40" s="40" t="e">
        <f>IF(S40=D39,(LARGE(P39:Q39,1)),(IF(S40=D40,(LARGE(P40:Q40,1)),(IF(S40=D41,(LARGE(P41:Q41,1)),(IF(S40=D42,(LARGE(P42:Q42,1)),(IF(S40=D43,(LARGE(P43:Q43,1)),(IF(S40=D44,(LARGE(P44:Q44,1)))))))))))))</f>
        <v>#NUM!</v>
      </c>
      <c r="Y40" s="36" t="e">
        <f t="shared" ref="Y40" si="35">SQRT((S40/$U$2)^2)</f>
        <v>#NUM!</v>
      </c>
      <c r="Z40" s="19"/>
      <c r="AA40" s="19"/>
      <c r="AB40" s="19" t="e">
        <f t="shared" ref="AB40:AB42" si="36">SQRT(Y40)</f>
        <v>#NUM!</v>
      </c>
      <c r="AC40" s="19"/>
      <c r="AE40" s="19"/>
      <c r="AF40" s="20" t="e">
        <f t="shared" ref="AF40:AF42" si="37">AB40+0.05</f>
        <v>#NUM!</v>
      </c>
      <c r="AG40" s="19"/>
      <c r="AI40" s="19"/>
      <c r="AJ40" s="28" t="e">
        <f t="shared" ref="AJ40:AJ42" si="38">IF(AF40&lt;=1.5,1.5,(IF(AF40&lt;=2,2,(IF(AF40&lt;=2.5,2.5,(IF(AF40&lt;=3,3,(IF(AF40&lt;=3.5,3.5,(IF(AF40&lt;=4,4,(IF(AF40&lt;=4.5,4.5,(IF(AF40&lt;=5,5,"Too f*cking big!")))))))))))))))</f>
        <v>#NUM!</v>
      </c>
      <c r="AK40" s="19"/>
      <c r="AM40" s="19"/>
      <c r="AN40" s="19" t="e">
        <f t="shared" ref="AN40:AN42" si="39">IF(ABS(U40)&gt;($U$3*AJ40),"Yes","No")</f>
        <v>#NUM!</v>
      </c>
      <c r="AR40" s="19" t="e">
        <f t="shared" si="18"/>
        <v>#NUM!</v>
      </c>
      <c r="AU40" s="40" t="e">
        <f t="shared" ref="AU40:AU42" si="40">IF(AR40="Not Applicable",S40/(AJ40^2),(S40/(AJ40^2))+AR40)</f>
        <v>#NUM!</v>
      </c>
      <c r="BG40" s="26" t="e">
        <f>IF(AJ40&gt;4,"Re-check foundation size…",IF(AU40&lt;$U$2,"Pass!","Fail!"))</f>
        <v>#NUM!</v>
      </c>
      <c r="BH40" s="49"/>
      <c r="BI40" s="51"/>
      <c r="BJ40" s="51"/>
      <c r="BK40" s="51"/>
      <c r="BL40" s="51"/>
      <c r="BM40" s="51"/>
    </row>
    <row r="41" spans="1:65" ht="15.75" x14ac:dyDescent="0.25">
      <c r="A41" s="60"/>
      <c r="E41" s="40"/>
      <c r="F41" s="40"/>
      <c r="G41" s="40"/>
      <c r="H41" s="40"/>
      <c r="I41" s="40"/>
      <c r="P41" s="40">
        <f t="shared" si="0"/>
        <v>0</v>
      </c>
      <c r="Q41" s="40">
        <f t="shared" si="0"/>
        <v>0</v>
      </c>
      <c r="S41" s="6">
        <f>IF(U41=P39,D39,(IF(U41=P40,D40,(IF(U41=P41,D41,(IF(U41=P42,D42,(IF(U41=P43,D43,(IF(U41=P44,D44)))))))))))</f>
        <v>0</v>
      </c>
      <c r="U41" s="40">
        <f t="shared" ref="U41" si="41">LARGE((P39:P44),1)</f>
        <v>0</v>
      </c>
      <c r="Y41" s="36">
        <f t="shared" si="2"/>
        <v>0</v>
      </c>
      <c r="Z41" s="19"/>
      <c r="AA41" s="19"/>
      <c r="AB41" s="19">
        <f t="shared" si="36"/>
        <v>0</v>
      </c>
      <c r="AC41" s="19"/>
      <c r="AE41" s="19"/>
      <c r="AF41" s="20">
        <f t="shared" si="37"/>
        <v>0.05</v>
      </c>
      <c r="AG41" s="19"/>
      <c r="AI41" s="19"/>
      <c r="AJ41" s="28">
        <f t="shared" si="38"/>
        <v>1.5</v>
      </c>
      <c r="AK41" s="19"/>
      <c r="AM41" s="19"/>
      <c r="AN41" s="19" t="str">
        <f t="shared" si="39"/>
        <v>No</v>
      </c>
      <c r="AR41" s="19" t="str">
        <f t="shared" si="18"/>
        <v>Not Applicable</v>
      </c>
      <c r="AU41" s="40">
        <f t="shared" si="40"/>
        <v>0</v>
      </c>
      <c r="AY41" s="54">
        <f>B39</f>
        <v>0</v>
      </c>
      <c r="AZ41" s="35" t="s">
        <v>87</v>
      </c>
      <c r="BA41" s="56" t="str">
        <f t="shared" ref="BA41" si="42">IF(S41=0,"No data…",IF(ISNUMBER(AJ40)=FALSE,"Too big!",IF(ISNUMBER(AJ41)=FALSE,"Too big!",IF(ISNUMBER(AJ42)=FALSE,"Too big!",LARGE(AJ40:AJ42,1)))))</f>
        <v>No data…</v>
      </c>
      <c r="BB41" s="56" t="s">
        <v>85</v>
      </c>
      <c r="BC41" s="58" t="str">
        <f t="shared" ref="BC41" si="43">IF(U41=0,"No data…",IF(ISNUMBER(AJ40)=FALSE,"Too big!",IF(ISNUMBER(AJ41)=FALSE,"Too big!",IF(ISNUMBER(AJ42)=FALSE,"Too big!",LARGE(AJ40:AJ42,1)))))</f>
        <v>No data…</v>
      </c>
      <c r="BD41" s="35" t="s">
        <v>86</v>
      </c>
      <c r="BG41" s="26" t="str">
        <f>IF(AJ41&gt;4,"Re-check foundation size…",IF(AU41&lt;$U$2,"Pass!","Fail!"))</f>
        <v>Pass!</v>
      </c>
      <c r="BH41" s="49"/>
      <c r="BI41" s="51" t="str">
        <f t="shared" ref="BI41" si="44">IF(D39&lt;0,"Warning! Uplift.",(IF(D40&lt;0,"Warning! Uplift.",(IF(D41&lt;0,"Warning! Uplift.",(IF(D42&lt;0,"Warning! Uplift.",(IF(D43&lt;0,"Warning! Uplift.",(IF(D44&lt;0,"Warning! Uplift.","/")))))))))))</f>
        <v>/</v>
      </c>
      <c r="BJ41" s="51"/>
      <c r="BK41" s="51"/>
      <c r="BL41" s="51" t="e">
        <f t="shared" ref="BL41" si="45">IF(U40&gt;$BT$23,"Warning! High shear.",(IF(U41&gt;$BT$23,"Warning! High shear.",(IF(U42&gt;$BT$23,"Warning! High Shear.","/")))))</f>
        <v>#NUM!</v>
      </c>
      <c r="BM41" s="51"/>
    </row>
    <row r="42" spans="1:65" x14ac:dyDescent="0.25">
      <c r="A42" s="60"/>
      <c r="E42" s="40"/>
      <c r="F42" s="40"/>
      <c r="G42" s="40"/>
      <c r="H42" s="40"/>
      <c r="I42" s="40"/>
      <c r="P42" s="40">
        <f t="shared" si="0"/>
        <v>0</v>
      </c>
      <c r="Q42" s="40">
        <f t="shared" si="0"/>
        <v>0</v>
      </c>
      <c r="S42" s="6">
        <f>IF(U42=Q39,D39,(IF(U42=Q40,D40,(IF(U42=Q41,D41,(IF(U42=Q42,D42,(IF(U42=Q43,D43,(IF(U42=Q44,D44)))))))))))</f>
        <v>0</v>
      </c>
      <c r="U42" s="40">
        <f t="shared" ref="U42" si="46">LARGE((Q39:Q44),1)</f>
        <v>0</v>
      </c>
      <c r="Y42" s="36">
        <f t="shared" si="2"/>
        <v>0</v>
      </c>
      <c r="Z42" s="19"/>
      <c r="AA42" s="19"/>
      <c r="AB42" s="19">
        <f t="shared" si="36"/>
        <v>0</v>
      </c>
      <c r="AC42" s="19"/>
      <c r="AE42" s="19"/>
      <c r="AF42" s="20">
        <f t="shared" si="37"/>
        <v>0.05</v>
      </c>
      <c r="AG42" s="19"/>
      <c r="AI42" s="19"/>
      <c r="AJ42" s="28">
        <f t="shared" si="38"/>
        <v>1.5</v>
      </c>
      <c r="AK42" s="19"/>
      <c r="AM42" s="19"/>
      <c r="AN42" s="19" t="str">
        <f t="shared" si="39"/>
        <v>No</v>
      </c>
      <c r="AR42" s="19" t="str">
        <f t="shared" si="18"/>
        <v>Not Applicable</v>
      </c>
      <c r="AU42" s="40">
        <f t="shared" si="40"/>
        <v>0</v>
      </c>
      <c r="BG42" s="26" t="str">
        <f>IF(AJ42&gt;4,"Re-check foundation size…",IF(AU42&lt;$U$2,"Pass!","Fail!"))</f>
        <v>Pass!</v>
      </c>
      <c r="BH42" s="49"/>
      <c r="BI42" s="51"/>
      <c r="BJ42" s="51"/>
      <c r="BK42" s="51"/>
      <c r="BL42" s="51"/>
      <c r="BM42" s="51"/>
    </row>
    <row r="43" spans="1:65" x14ac:dyDescent="0.25">
      <c r="A43" s="60"/>
      <c r="E43" s="40"/>
      <c r="F43" s="40"/>
      <c r="G43" s="40"/>
      <c r="H43" s="40"/>
      <c r="I43" s="40"/>
      <c r="P43" s="40">
        <f t="shared" si="0"/>
        <v>0</v>
      </c>
      <c r="Q43" s="40">
        <f t="shared" si="0"/>
        <v>0</v>
      </c>
      <c r="S43" s="6"/>
      <c r="BH43" s="49"/>
      <c r="BI43" s="51"/>
      <c r="BJ43" s="51"/>
      <c r="BK43" s="51"/>
      <c r="BL43" s="51"/>
      <c r="BM43" s="51"/>
    </row>
    <row r="44" spans="1:65" x14ac:dyDescent="0.25">
      <c r="A44" s="61"/>
      <c r="E44" s="40"/>
      <c r="F44" s="40"/>
      <c r="G44" s="40"/>
      <c r="H44" s="40"/>
      <c r="I44" s="40"/>
      <c r="P44" s="40">
        <f t="shared" si="0"/>
        <v>0</v>
      </c>
      <c r="Q44" s="40">
        <f t="shared" si="0"/>
        <v>0</v>
      </c>
      <c r="S44" s="6"/>
      <c r="BH44" s="49"/>
      <c r="BI44" s="51"/>
      <c r="BJ44" s="51"/>
      <c r="BK44" s="51"/>
      <c r="BL44" s="51"/>
      <c r="BM44" s="51"/>
    </row>
    <row r="45" spans="1:65" x14ac:dyDescent="0.25">
      <c r="A45" s="59" t="s">
        <v>103</v>
      </c>
      <c r="E45" s="40"/>
      <c r="F45" s="40"/>
      <c r="G45" s="40"/>
      <c r="H45" s="40"/>
      <c r="I45" s="40"/>
      <c r="P45" s="40">
        <f t="shared" si="0"/>
        <v>0</v>
      </c>
      <c r="Q45" s="40">
        <f t="shared" si="0"/>
        <v>0</v>
      </c>
      <c r="S45" s="6"/>
      <c r="BH45" s="49"/>
      <c r="BI45" s="51"/>
      <c r="BJ45" s="51"/>
      <c r="BK45" s="51"/>
      <c r="BL45" s="51"/>
      <c r="BM45" s="51"/>
    </row>
    <row r="46" spans="1:65" x14ac:dyDescent="0.25">
      <c r="A46" s="60"/>
      <c r="E46" s="40"/>
      <c r="F46" s="40"/>
      <c r="G46" s="40"/>
      <c r="H46" s="40"/>
      <c r="I46" s="40"/>
      <c r="P46" s="40">
        <f t="shared" si="0"/>
        <v>0</v>
      </c>
      <c r="Q46" s="40">
        <f t="shared" si="0"/>
        <v>0</v>
      </c>
      <c r="S46" s="6" t="e">
        <f>LARGE(D45:D50,1)</f>
        <v>#NUM!</v>
      </c>
      <c r="U46" s="40" t="e">
        <f>IF(S46=D45,(LARGE(P45:Q45,1)),(IF(S46=D46,(LARGE(P46:Q46,1)),(IF(S46=D47,(LARGE(P47:Q47,1)),(IF(S46=D48,(LARGE(P48:Q48,1)),(IF(S46=D49,(LARGE(P49:Q49,1)),(IF(S46=D50,(LARGE(P50:Q50,1)))))))))))))</f>
        <v>#NUM!</v>
      </c>
      <c r="Y46" s="36" t="e">
        <f t="shared" ref="Y46" si="47">SQRT((S46/$U$2)^2)</f>
        <v>#NUM!</v>
      </c>
      <c r="Z46" s="19"/>
      <c r="AA46" s="19"/>
      <c r="AB46" s="19" t="e">
        <f t="shared" ref="AB46:AB48" si="48">SQRT(Y46)</f>
        <v>#NUM!</v>
      </c>
      <c r="AC46" s="19"/>
      <c r="AE46" s="19"/>
      <c r="AF46" s="20" t="e">
        <f t="shared" ref="AF46:AF48" si="49">AB46+0.05</f>
        <v>#NUM!</v>
      </c>
      <c r="AG46" s="19"/>
      <c r="AI46" s="19"/>
      <c r="AJ46" s="28" t="e">
        <f t="shared" ref="AJ46:AJ48" si="50">IF(AF46&lt;=1.5,1.5,(IF(AF46&lt;=2,2,(IF(AF46&lt;=2.5,2.5,(IF(AF46&lt;=3,3,(IF(AF46&lt;=3.5,3.5,(IF(AF46&lt;=4,4,(IF(AF46&lt;=4.5,4.5,(IF(AF46&lt;=5,5,"Too f*cking big!")))))))))))))))</f>
        <v>#NUM!</v>
      </c>
      <c r="AK46" s="19"/>
      <c r="AM46" s="19"/>
      <c r="AN46" s="19" t="e">
        <f t="shared" ref="AN46:AN48" si="51">IF(ABS(U46)&gt;($U$3*AJ46),"Yes","No")</f>
        <v>#NUM!</v>
      </c>
      <c r="AR46" s="19" t="e">
        <f t="shared" si="18"/>
        <v>#NUM!</v>
      </c>
      <c r="AU46" s="40" t="e">
        <f t="shared" ref="AU46:AU48" si="52">IF(AR46="Not Applicable",S46/(AJ46^2),(S46/(AJ46^2))+AR46)</f>
        <v>#NUM!</v>
      </c>
      <c r="BG46" s="26" t="e">
        <f>IF(AJ46&gt;4,"Re-check foundation size…",IF(AU46&lt;$U$2,"Pass!","Fail!"))</f>
        <v>#NUM!</v>
      </c>
      <c r="BH46" s="49"/>
      <c r="BI46" s="51"/>
      <c r="BJ46" s="51"/>
      <c r="BK46" s="51"/>
      <c r="BL46" s="51"/>
      <c r="BM46" s="51"/>
    </row>
    <row r="47" spans="1:65" ht="15.75" x14ac:dyDescent="0.25">
      <c r="A47" s="60"/>
      <c r="E47" s="40"/>
      <c r="F47" s="40"/>
      <c r="G47" s="40"/>
      <c r="H47" s="40"/>
      <c r="I47" s="40"/>
      <c r="P47" s="40">
        <f t="shared" si="0"/>
        <v>0</v>
      </c>
      <c r="Q47" s="40">
        <f t="shared" si="0"/>
        <v>0</v>
      </c>
      <c r="S47" s="6">
        <f>IF(U47=P45,D45,(IF(U47=P46,D46,(IF(U47=P47,D47,(IF(U47=P48,D48,(IF(U47=P49,D49,(IF(U47=P50,D50)))))))))))</f>
        <v>0</v>
      </c>
      <c r="U47" s="40">
        <f t="shared" ref="U47" si="53">LARGE((P45:P50),1)</f>
        <v>0</v>
      </c>
      <c r="Y47" s="36">
        <f t="shared" si="2"/>
        <v>0</v>
      </c>
      <c r="Z47" s="19"/>
      <c r="AA47" s="19"/>
      <c r="AB47" s="19">
        <f t="shared" si="48"/>
        <v>0</v>
      </c>
      <c r="AC47" s="19"/>
      <c r="AE47" s="19"/>
      <c r="AF47" s="20">
        <f t="shared" si="49"/>
        <v>0.05</v>
      </c>
      <c r="AG47" s="19"/>
      <c r="AI47" s="19"/>
      <c r="AJ47" s="28">
        <f t="shared" si="50"/>
        <v>1.5</v>
      </c>
      <c r="AK47" s="19"/>
      <c r="AM47" s="19"/>
      <c r="AN47" s="19" t="str">
        <f t="shared" si="51"/>
        <v>No</v>
      </c>
      <c r="AR47" s="19" t="str">
        <f t="shared" si="18"/>
        <v>Not Applicable</v>
      </c>
      <c r="AU47" s="40">
        <f t="shared" si="52"/>
        <v>0</v>
      </c>
      <c r="AY47" s="54">
        <f>B45</f>
        <v>0</v>
      </c>
      <c r="AZ47" s="35" t="s">
        <v>87</v>
      </c>
      <c r="BA47" s="56" t="str">
        <f t="shared" ref="BA47" si="54">IF(S47=0,"No data…",IF(ISNUMBER(AJ46)=FALSE,"Too big!",IF(ISNUMBER(AJ47)=FALSE,"Too big!",IF(ISNUMBER(AJ48)=FALSE,"Too big!",LARGE(AJ46:AJ48,1)))))</f>
        <v>No data…</v>
      </c>
      <c r="BB47" s="56" t="s">
        <v>85</v>
      </c>
      <c r="BC47" s="58" t="str">
        <f t="shared" ref="BC47" si="55">IF(U47=0,"No data…",IF(ISNUMBER(AJ46)=FALSE,"Too big!",IF(ISNUMBER(AJ47)=FALSE,"Too big!",IF(ISNUMBER(AJ48)=FALSE,"Too big!",LARGE(AJ46:AJ48,1)))))</f>
        <v>No data…</v>
      </c>
      <c r="BD47" s="35" t="s">
        <v>86</v>
      </c>
      <c r="BG47" s="26" t="str">
        <f>IF(AJ47&gt;4,"Re-check foundation size…",IF(AU47&lt;$U$2,"Pass!","Fail!"))</f>
        <v>Pass!</v>
      </c>
      <c r="BH47" s="49"/>
      <c r="BI47" s="51" t="str">
        <f t="shared" ref="BI47" si="56">IF(D45&lt;0,"Warning! Uplift.",(IF(D46&lt;0,"Warning! Uplift.",(IF(D47&lt;0,"Warning! Uplift.",(IF(D48&lt;0,"Warning! Uplift.",(IF(D49&lt;0,"Warning! Uplift.",(IF(D50&lt;0,"Warning! Uplift.","/")))))))))))</f>
        <v>/</v>
      </c>
      <c r="BJ47" s="51"/>
      <c r="BK47" s="51"/>
      <c r="BL47" s="51" t="e">
        <f t="shared" ref="BL47" si="57">IF(U46&gt;$BT$23,"Warning! High shear.",(IF(U47&gt;$BT$23,"Warning! High shear.",(IF(U48&gt;$BT$23,"Warning! High Shear.","/")))))</f>
        <v>#NUM!</v>
      </c>
      <c r="BM47" s="51"/>
    </row>
    <row r="48" spans="1:65" x14ac:dyDescent="0.25">
      <c r="A48" s="60"/>
      <c r="E48" s="40"/>
      <c r="F48" s="40"/>
      <c r="G48" s="40"/>
      <c r="H48" s="40"/>
      <c r="I48" s="40"/>
      <c r="P48" s="40">
        <f t="shared" si="0"/>
        <v>0</v>
      </c>
      <c r="Q48" s="40">
        <f t="shared" si="0"/>
        <v>0</v>
      </c>
      <c r="S48" s="6">
        <f>IF(U48=Q45,D45,(IF(U48=Q46,D46,(IF(U48=Q47,D47,(IF(U48=Q48,D48,(IF(U48=Q49,D49,(IF(U48=Q50,D50)))))))))))</f>
        <v>0</v>
      </c>
      <c r="U48" s="40">
        <f t="shared" ref="U48" si="58">LARGE((Q45:Q50),1)</f>
        <v>0</v>
      </c>
      <c r="Y48" s="36">
        <f t="shared" si="2"/>
        <v>0</v>
      </c>
      <c r="Z48" s="19"/>
      <c r="AA48" s="19"/>
      <c r="AB48" s="19">
        <f t="shared" si="48"/>
        <v>0</v>
      </c>
      <c r="AC48" s="19"/>
      <c r="AE48" s="19"/>
      <c r="AF48" s="20">
        <f t="shared" si="49"/>
        <v>0.05</v>
      </c>
      <c r="AG48" s="19"/>
      <c r="AI48" s="19"/>
      <c r="AJ48" s="28">
        <f t="shared" si="50"/>
        <v>1.5</v>
      </c>
      <c r="AK48" s="19"/>
      <c r="AM48" s="19"/>
      <c r="AN48" s="19" t="str">
        <f t="shared" si="51"/>
        <v>No</v>
      </c>
      <c r="AR48" s="19" t="str">
        <f t="shared" si="18"/>
        <v>Not Applicable</v>
      </c>
      <c r="AU48" s="40">
        <f t="shared" si="52"/>
        <v>0</v>
      </c>
      <c r="BG48" s="26" t="str">
        <f>IF(AJ48&gt;4,"Re-check foundation size…",IF(AU48&lt;$U$2,"Pass!","Fail!"))</f>
        <v>Pass!</v>
      </c>
      <c r="BH48" s="49"/>
      <c r="BI48" s="51"/>
      <c r="BJ48" s="51"/>
      <c r="BK48" s="51"/>
      <c r="BL48" s="51"/>
      <c r="BM48" s="51"/>
    </row>
    <row r="49" spans="1:65" x14ac:dyDescent="0.25">
      <c r="A49" s="60"/>
      <c r="E49" s="40"/>
      <c r="F49" s="40"/>
      <c r="G49" s="40"/>
      <c r="H49" s="40"/>
      <c r="I49" s="40"/>
      <c r="P49" s="40">
        <f t="shared" si="0"/>
        <v>0</v>
      </c>
      <c r="Q49" s="40">
        <f t="shared" si="0"/>
        <v>0</v>
      </c>
      <c r="S49" s="6"/>
      <c r="BH49" s="49"/>
      <c r="BI49" s="51"/>
      <c r="BJ49" s="51"/>
      <c r="BK49" s="51"/>
      <c r="BL49" s="51"/>
      <c r="BM49" s="51"/>
    </row>
    <row r="50" spans="1:65" x14ac:dyDescent="0.25">
      <c r="A50" s="61"/>
      <c r="E50" s="40"/>
      <c r="F50" s="40"/>
      <c r="G50" s="40"/>
      <c r="H50" s="40"/>
      <c r="I50" s="40"/>
      <c r="P50" s="40">
        <f t="shared" si="0"/>
        <v>0</v>
      </c>
      <c r="Q50" s="40">
        <f t="shared" si="0"/>
        <v>0</v>
      </c>
      <c r="S50" s="6"/>
      <c r="BH50" s="49"/>
      <c r="BI50" s="51"/>
      <c r="BJ50" s="51"/>
      <c r="BK50" s="51"/>
      <c r="BL50" s="51"/>
      <c r="BM50" s="51"/>
    </row>
    <row r="51" spans="1:65" x14ac:dyDescent="0.25">
      <c r="A51" s="59" t="s">
        <v>104</v>
      </c>
      <c r="E51" s="40"/>
      <c r="F51" s="40"/>
      <c r="G51" s="40"/>
      <c r="H51" s="40"/>
      <c r="I51" s="40"/>
      <c r="P51" s="40">
        <f t="shared" si="0"/>
        <v>0</v>
      </c>
      <c r="Q51" s="40">
        <f t="shared" si="0"/>
        <v>0</v>
      </c>
      <c r="S51" s="6"/>
      <c r="BH51" s="49"/>
      <c r="BI51" s="51"/>
      <c r="BJ51" s="51"/>
      <c r="BK51" s="51"/>
      <c r="BL51" s="51"/>
      <c r="BM51" s="51"/>
    </row>
    <row r="52" spans="1:65" x14ac:dyDescent="0.25">
      <c r="A52" s="60"/>
      <c r="E52" s="40"/>
      <c r="F52" s="40"/>
      <c r="G52" s="40"/>
      <c r="H52" s="40"/>
      <c r="I52" s="40"/>
      <c r="P52" s="40">
        <f t="shared" si="0"/>
        <v>0</v>
      </c>
      <c r="Q52" s="40">
        <f t="shared" si="0"/>
        <v>0</v>
      </c>
      <c r="S52" s="6" t="e">
        <f>LARGE(D51:D56,1)</f>
        <v>#NUM!</v>
      </c>
      <c r="U52" s="40" t="e">
        <f>IF(S52=D51,(LARGE(P51:Q51,1)),(IF(S52=D52,(LARGE(P52:Q52,1)),(IF(S52=D53,(LARGE(P53:Q53,1)),(IF(S52=D54,(LARGE(P54:Q54,1)),(IF(S52=D55,(LARGE(P55:Q55,1)),(IF(S52=D56,(LARGE(P56:Q56,1)))))))))))))</f>
        <v>#NUM!</v>
      </c>
      <c r="Y52" s="36" t="e">
        <f t="shared" ref="Y52" si="59">SQRT((S52/$U$2)^2)</f>
        <v>#NUM!</v>
      </c>
      <c r="Z52" s="19"/>
      <c r="AA52" s="19"/>
      <c r="AB52" s="19" t="e">
        <f t="shared" ref="AB52:AB54" si="60">SQRT(Y52)</f>
        <v>#NUM!</v>
      </c>
      <c r="AC52" s="19"/>
      <c r="AE52" s="19"/>
      <c r="AF52" s="20" t="e">
        <f t="shared" ref="AF52:AF54" si="61">AB52+0.05</f>
        <v>#NUM!</v>
      </c>
      <c r="AG52" s="19"/>
      <c r="AI52" s="19"/>
      <c r="AJ52" s="28" t="e">
        <f t="shared" ref="AJ52:AJ54" si="62">IF(AF52&lt;=1.5,1.5,(IF(AF52&lt;=2,2,(IF(AF52&lt;=2.5,2.5,(IF(AF52&lt;=3,3,(IF(AF52&lt;=3.5,3.5,(IF(AF52&lt;=4,4,(IF(AF52&lt;=4.5,4.5,(IF(AF52&lt;=5,5,"Too f*cking big!")))))))))))))))</f>
        <v>#NUM!</v>
      </c>
      <c r="AK52" s="19"/>
      <c r="AM52" s="19"/>
      <c r="AN52" s="19" t="e">
        <f t="shared" ref="AN52:AN54" si="63">IF(ABS(U52)&gt;($U$3*AJ52),"Yes","No")</f>
        <v>#NUM!</v>
      </c>
      <c r="AR52" s="19" t="e">
        <f t="shared" si="18"/>
        <v>#NUM!</v>
      </c>
      <c r="AU52" s="40" t="e">
        <f t="shared" ref="AU52:AU54" si="64">IF(AR52="Not Applicable",S52/(AJ52^2),(S52/(AJ52^2))+AR52)</f>
        <v>#NUM!</v>
      </c>
      <c r="BG52" s="26" t="e">
        <f>IF(AJ52&gt;4,"Re-check foundation size…",IF(AU52&lt;$U$2,"Pass!","Fail!"))</f>
        <v>#NUM!</v>
      </c>
      <c r="BH52" s="49"/>
      <c r="BI52" s="51"/>
      <c r="BJ52" s="51"/>
      <c r="BK52" s="51"/>
      <c r="BL52" s="51"/>
      <c r="BM52" s="51"/>
    </row>
    <row r="53" spans="1:65" ht="15.75" x14ac:dyDescent="0.25">
      <c r="A53" s="60"/>
      <c r="E53" s="40"/>
      <c r="F53" s="40"/>
      <c r="G53" s="40"/>
      <c r="H53" s="40"/>
      <c r="I53" s="40"/>
      <c r="P53" s="40">
        <f t="shared" si="0"/>
        <v>0</v>
      </c>
      <c r="Q53" s="40">
        <f t="shared" si="0"/>
        <v>0</v>
      </c>
      <c r="S53" s="6">
        <f>IF(U53=P51,D51,(IF(U53=P52,D52,(IF(U53=P53,D53,(IF(U53=P54,D54,(IF(U53=P55,D55,(IF(U53=P56,D56)))))))))))</f>
        <v>0</v>
      </c>
      <c r="U53" s="40">
        <f t="shared" ref="U53" si="65">LARGE((P51:P56),1)</f>
        <v>0</v>
      </c>
      <c r="Y53" s="36">
        <f t="shared" si="2"/>
        <v>0</v>
      </c>
      <c r="Z53" s="19"/>
      <c r="AA53" s="19"/>
      <c r="AB53" s="19">
        <f t="shared" si="60"/>
        <v>0</v>
      </c>
      <c r="AC53" s="19"/>
      <c r="AE53" s="19"/>
      <c r="AF53" s="20">
        <f t="shared" si="61"/>
        <v>0.05</v>
      </c>
      <c r="AG53" s="19"/>
      <c r="AI53" s="19"/>
      <c r="AJ53" s="28">
        <f t="shared" si="62"/>
        <v>1.5</v>
      </c>
      <c r="AK53" s="19"/>
      <c r="AM53" s="19"/>
      <c r="AN53" s="19" t="str">
        <f t="shared" si="63"/>
        <v>No</v>
      </c>
      <c r="AR53" s="19" t="str">
        <f t="shared" si="18"/>
        <v>Not Applicable</v>
      </c>
      <c r="AU53" s="40">
        <f t="shared" si="64"/>
        <v>0</v>
      </c>
      <c r="AY53" s="54">
        <f>B51</f>
        <v>0</v>
      </c>
      <c r="AZ53" s="35" t="s">
        <v>87</v>
      </c>
      <c r="BA53" s="56" t="str">
        <f t="shared" ref="BA53" si="66">IF(S53=0,"No data…",IF(ISNUMBER(AJ52)=FALSE,"Too big!",IF(ISNUMBER(AJ53)=FALSE,"Too big!",IF(ISNUMBER(AJ54)=FALSE,"Too big!",LARGE(AJ52:AJ54,1)))))</f>
        <v>No data…</v>
      </c>
      <c r="BB53" s="56" t="s">
        <v>85</v>
      </c>
      <c r="BC53" s="58" t="str">
        <f t="shared" ref="BC53" si="67">IF(U53=0,"No data…",IF(ISNUMBER(AJ52)=FALSE,"Too big!",IF(ISNUMBER(AJ53)=FALSE,"Too big!",IF(ISNUMBER(AJ54)=FALSE,"Too big!",LARGE(AJ52:AJ54,1)))))</f>
        <v>No data…</v>
      </c>
      <c r="BD53" s="35" t="s">
        <v>86</v>
      </c>
      <c r="BG53" s="26" t="str">
        <f>IF(AJ53&gt;4,"Re-check foundation size…",IF(AU53&lt;$U$2,"Pass!","Fail!"))</f>
        <v>Pass!</v>
      </c>
      <c r="BH53" s="49"/>
      <c r="BI53" s="51" t="str">
        <f t="shared" ref="BI53" si="68">IF(D51&lt;0,"Warning! Uplift.",(IF(D52&lt;0,"Warning! Uplift.",(IF(D53&lt;0,"Warning! Uplift.",(IF(D54&lt;0,"Warning! Uplift.",(IF(D55&lt;0,"Warning! Uplift.",(IF(D56&lt;0,"Warning! Uplift.","/")))))))))))</f>
        <v>/</v>
      </c>
      <c r="BJ53" s="51"/>
      <c r="BK53" s="51"/>
      <c r="BL53" s="51" t="e">
        <f t="shared" ref="BL53" si="69">IF(U52&gt;$BT$23,"Warning! High shear.",(IF(U53&gt;$BT$23,"Warning! High shear.",(IF(U54&gt;$BT$23,"Warning! High Shear.","/")))))</f>
        <v>#NUM!</v>
      </c>
      <c r="BM53" s="51"/>
    </row>
    <row r="54" spans="1:65" x14ac:dyDescent="0.25">
      <c r="A54" s="60"/>
      <c r="E54" s="40"/>
      <c r="F54" s="40"/>
      <c r="G54" s="40"/>
      <c r="H54" s="40"/>
      <c r="I54" s="40"/>
      <c r="P54" s="40">
        <f t="shared" si="0"/>
        <v>0</v>
      </c>
      <c r="Q54" s="40">
        <f t="shared" si="0"/>
        <v>0</v>
      </c>
      <c r="S54" s="6">
        <f>IF(U54=Q51,D51,(IF(U54=Q52,D52,(IF(U54=Q53,D53,(IF(U54=Q54,D54,(IF(U54=Q55,D55,(IF(U54=Q56,D56)))))))))))</f>
        <v>0</v>
      </c>
      <c r="U54" s="40">
        <f t="shared" ref="U54" si="70">LARGE((Q51:Q56),1)</f>
        <v>0</v>
      </c>
      <c r="Y54" s="36">
        <f t="shared" si="2"/>
        <v>0</v>
      </c>
      <c r="Z54" s="19"/>
      <c r="AA54" s="19"/>
      <c r="AB54" s="19">
        <f t="shared" si="60"/>
        <v>0</v>
      </c>
      <c r="AC54" s="19"/>
      <c r="AE54" s="19"/>
      <c r="AF54" s="20">
        <f t="shared" si="61"/>
        <v>0.05</v>
      </c>
      <c r="AG54" s="19"/>
      <c r="AI54" s="19"/>
      <c r="AJ54" s="28">
        <f t="shared" si="62"/>
        <v>1.5</v>
      </c>
      <c r="AK54" s="19"/>
      <c r="AM54" s="19"/>
      <c r="AN54" s="19" t="str">
        <f t="shared" si="63"/>
        <v>No</v>
      </c>
      <c r="AR54" s="19" t="str">
        <f t="shared" si="18"/>
        <v>Not Applicable</v>
      </c>
      <c r="AU54" s="40">
        <f t="shared" si="64"/>
        <v>0</v>
      </c>
      <c r="BG54" s="26" t="str">
        <f>IF(AJ54&gt;4,"Re-check foundation size…",IF(AU54&lt;$U$2,"Pass!","Fail!"))</f>
        <v>Pass!</v>
      </c>
      <c r="BH54" s="49"/>
      <c r="BI54" s="51"/>
      <c r="BJ54" s="51"/>
      <c r="BK54" s="51"/>
      <c r="BL54" s="51"/>
      <c r="BM54" s="51"/>
    </row>
    <row r="55" spans="1:65" x14ac:dyDescent="0.25">
      <c r="A55" s="60"/>
      <c r="E55" s="40"/>
      <c r="F55" s="40"/>
      <c r="G55" s="40"/>
      <c r="H55" s="40"/>
      <c r="I55" s="40"/>
      <c r="P55" s="40">
        <f t="shared" si="0"/>
        <v>0</v>
      </c>
      <c r="Q55" s="40">
        <f t="shared" si="0"/>
        <v>0</v>
      </c>
      <c r="S55" s="6"/>
      <c r="BH55" s="49"/>
      <c r="BI55" s="51"/>
      <c r="BJ55" s="51"/>
      <c r="BK55" s="51"/>
      <c r="BL55" s="51"/>
      <c r="BM55" s="51"/>
    </row>
    <row r="56" spans="1:65" x14ac:dyDescent="0.25">
      <c r="A56" s="61"/>
      <c r="E56" s="40"/>
      <c r="F56" s="40"/>
      <c r="G56" s="40"/>
      <c r="H56" s="40"/>
      <c r="I56" s="40"/>
      <c r="P56" s="40">
        <f t="shared" si="0"/>
        <v>0</v>
      </c>
      <c r="Q56" s="40">
        <f t="shared" si="0"/>
        <v>0</v>
      </c>
      <c r="S56" s="6"/>
      <c r="BH56" s="49"/>
      <c r="BI56" s="51"/>
      <c r="BJ56" s="51"/>
      <c r="BK56" s="51"/>
      <c r="BL56" s="51"/>
      <c r="BM56" s="51"/>
    </row>
    <row r="57" spans="1:65" x14ac:dyDescent="0.25">
      <c r="A57" s="59" t="s">
        <v>105</v>
      </c>
      <c r="E57" s="40"/>
      <c r="F57" s="40"/>
      <c r="G57" s="40"/>
      <c r="H57" s="40"/>
      <c r="I57" s="40"/>
      <c r="P57" s="40">
        <f t="shared" si="0"/>
        <v>0</v>
      </c>
      <c r="Q57" s="40">
        <f t="shared" si="0"/>
        <v>0</v>
      </c>
      <c r="BH57" s="49"/>
      <c r="BI57" s="51"/>
      <c r="BJ57" s="51"/>
      <c r="BK57" s="51"/>
      <c r="BL57" s="51"/>
      <c r="BM57" s="51"/>
    </row>
    <row r="58" spans="1:65" x14ac:dyDescent="0.25">
      <c r="A58" s="60"/>
      <c r="E58" s="40"/>
      <c r="F58" s="40"/>
      <c r="G58" s="40"/>
      <c r="H58" s="40"/>
      <c r="I58" s="40"/>
      <c r="P58" s="40">
        <f t="shared" si="0"/>
        <v>0</v>
      </c>
      <c r="Q58" s="40">
        <f t="shared" si="0"/>
        <v>0</v>
      </c>
      <c r="S58" s="6" t="e">
        <f>LARGE(D57:D62,1)</f>
        <v>#NUM!</v>
      </c>
      <c r="U58" s="40" t="e">
        <f>IF(S58=D57,(LARGE(P57:Q57,1)),(IF(S58=D58,(LARGE(P58:Q58,1)),(IF(S58=D59,(LARGE(P59:Q59,1)),(IF(S58=D60,(LARGE(P60:Q60,1)),(IF(S58=D61,(LARGE(P61:Q61,1)),(IF(S58=D62,(LARGE(P62:Q62,1)))))))))))))</f>
        <v>#NUM!</v>
      </c>
      <c r="Y58" s="36" t="e">
        <f t="shared" ref="Y58" si="71">SQRT((S58/$U$2)^2)</f>
        <v>#NUM!</v>
      </c>
      <c r="Z58" s="19"/>
      <c r="AA58" s="19"/>
      <c r="AB58" s="19" t="e">
        <f t="shared" ref="AB58:AB60" si="72">SQRT(Y58)</f>
        <v>#NUM!</v>
      </c>
      <c r="AC58" s="19"/>
      <c r="AE58" s="19"/>
      <c r="AF58" s="20" t="e">
        <f t="shared" ref="AF58:AF60" si="73">AB58+0.05</f>
        <v>#NUM!</v>
      </c>
      <c r="AG58" s="19"/>
      <c r="AI58" s="19"/>
      <c r="AJ58" s="28" t="e">
        <f t="shared" ref="AJ58:AJ60" si="74">IF(AF58&lt;=1.5,1.5,(IF(AF58&lt;=2,2,(IF(AF58&lt;=2.5,2.5,(IF(AF58&lt;=3,3,(IF(AF58&lt;=3.5,3.5,(IF(AF58&lt;=4,4,(IF(AF58&lt;=4.5,4.5,(IF(AF58&lt;=5,5,"Too f*cking big!")))))))))))))))</f>
        <v>#NUM!</v>
      </c>
      <c r="AK58" s="19"/>
      <c r="AM58" s="19"/>
      <c r="AN58" s="19" t="e">
        <f t="shared" ref="AN58:AN60" si="75">IF(ABS(U58)&gt;($U$3*AJ58),"Yes","No")</f>
        <v>#NUM!</v>
      </c>
      <c r="AR58" s="19" t="e">
        <f t="shared" si="18"/>
        <v>#NUM!</v>
      </c>
      <c r="AU58" s="40" t="e">
        <f t="shared" ref="AU58:AU60" si="76">IF(AR58="Not Applicable",S58/(AJ58^2),(S58/(AJ58^2))+AR58)</f>
        <v>#NUM!</v>
      </c>
      <c r="BG58" s="26" t="e">
        <f>IF(AJ58&gt;4,"Re-check foundation size…",IF(AU58&lt;$U$2,"Pass!","Fail!"))</f>
        <v>#NUM!</v>
      </c>
      <c r="BH58" s="49"/>
      <c r="BI58" s="51"/>
      <c r="BJ58" s="51"/>
      <c r="BK58" s="51"/>
      <c r="BL58" s="51"/>
      <c r="BM58" s="51"/>
    </row>
    <row r="59" spans="1:65" ht="15.75" x14ac:dyDescent="0.25">
      <c r="A59" s="60"/>
      <c r="E59" s="40"/>
      <c r="F59" s="40"/>
      <c r="G59" s="40"/>
      <c r="H59" s="40"/>
      <c r="I59" s="40"/>
      <c r="P59" s="40">
        <f t="shared" si="0"/>
        <v>0</v>
      </c>
      <c r="Q59" s="40">
        <f t="shared" si="0"/>
        <v>0</v>
      </c>
      <c r="S59" s="6">
        <f>IF(U59=P57,D57,(IF(U59=P58,D58,(IF(U59=P59,D59,(IF(U59=P60,D60,(IF(U59=P61,D61,(IF(U59=P62,D62)))))))))))</f>
        <v>0</v>
      </c>
      <c r="U59" s="40">
        <f t="shared" ref="U59" si="77">LARGE((P57:P62),1)</f>
        <v>0</v>
      </c>
      <c r="Y59" s="36">
        <f t="shared" si="2"/>
        <v>0</v>
      </c>
      <c r="Z59" s="19"/>
      <c r="AA59" s="19"/>
      <c r="AB59" s="19">
        <f t="shared" si="72"/>
        <v>0</v>
      </c>
      <c r="AC59" s="19"/>
      <c r="AE59" s="19"/>
      <c r="AF59" s="20">
        <f t="shared" si="73"/>
        <v>0.05</v>
      </c>
      <c r="AG59" s="19"/>
      <c r="AI59" s="19"/>
      <c r="AJ59" s="28">
        <f t="shared" si="74"/>
        <v>1.5</v>
      </c>
      <c r="AK59" s="19"/>
      <c r="AM59" s="19"/>
      <c r="AN59" s="19" t="str">
        <f t="shared" si="75"/>
        <v>No</v>
      </c>
      <c r="AR59" s="19" t="str">
        <f t="shared" si="18"/>
        <v>Not Applicable</v>
      </c>
      <c r="AU59" s="40">
        <f t="shared" si="76"/>
        <v>0</v>
      </c>
      <c r="AY59" s="54">
        <f>B57</f>
        <v>0</v>
      </c>
      <c r="AZ59" s="35" t="s">
        <v>87</v>
      </c>
      <c r="BA59" s="56" t="str">
        <f t="shared" ref="BA59" si="78">IF(S59=0,"No data…",IF(ISNUMBER(AJ58)=FALSE,"Too big!",IF(ISNUMBER(AJ59)=FALSE,"Too big!",IF(ISNUMBER(AJ60)=FALSE,"Too big!",LARGE(AJ58:AJ60,1)))))</f>
        <v>No data…</v>
      </c>
      <c r="BB59" s="56" t="s">
        <v>85</v>
      </c>
      <c r="BC59" s="58" t="str">
        <f t="shared" ref="BC59" si="79">IF(U59=0,"No data…",IF(ISNUMBER(AJ58)=FALSE,"Too big!",IF(ISNUMBER(AJ59)=FALSE,"Too big!",IF(ISNUMBER(AJ60)=FALSE,"Too big!",LARGE(AJ58:AJ60,1)))))</f>
        <v>No data…</v>
      </c>
      <c r="BD59" s="35" t="s">
        <v>86</v>
      </c>
      <c r="BG59" s="26" t="str">
        <f>IF(AJ59&gt;4,"Re-check foundation size…",IF(AU59&lt;$U$2,"Pass!","Fail!"))</f>
        <v>Pass!</v>
      </c>
      <c r="BH59" s="49"/>
      <c r="BI59" s="51" t="str">
        <f t="shared" ref="BI59" si="80">IF(D57&lt;0,"Warning! Uplift.",(IF(D58&lt;0,"Warning! Uplift.",(IF(D59&lt;0,"Warning! Uplift.",(IF(D60&lt;0,"Warning! Uplift.",(IF(D61&lt;0,"Warning! Uplift.",(IF(D62&lt;0,"Warning! Uplift.","/")))))))))))</f>
        <v>/</v>
      </c>
      <c r="BJ59" s="51"/>
      <c r="BK59" s="51"/>
      <c r="BL59" s="51" t="e">
        <f t="shared" ref="BL59" si="81">IF(U58&gt;$BT$23,"Warning! High shear.",(IF(U59&gt;$BT$23,"Warning! High shear.",(IF(U60&gt;$BT$23,"Warning! High Shear.","/")))))</f>
        <v>#NUM!</v>
      </c>
      <c r="BM59" s="51"/>
    </row>
    <row r="60" spans="1:65" x14ac:dyDescent="0.25">
      <c r="A60" s="60"/>
      <c r="E60" s="40"/>
      <c r="F60" s="40"/>
      <c r="G60" s="40"/>
      <c r="H60" s="40"/>
      <c r="I60" s="40"/>
      <c r="P60" s="40">
        <f t="shared" si="0"/>
        <v>0</v>
      </c>
      <c r="Q60" s="40">
        <f t="shared" si="0"/>
        <v>0</v>
      </c>
      <c r="S60" s="6">
        <f>IF(U60=Q57,D57,(IF(U60=Q58,D58,(IF(U60=Q59,D59,(IF(U60=Q60,D60,(IF(U60=Q61,D61,(IF(U60=Q62,D62)))))))))))</f>
        <v>0</v>
      </c>
      <c r="U60" s="40">
        <f t="shared" ref="U60" si="82">LARGE((Q57:Q62),1)</f>
        <v>0</v>
      </c>
      <c r="Y60" s="36">
        <f t="shared" si="2"/>
        <v>0</v>
      </c>
      <c r="Z60" s="19"/>
      <c r="AA60" s="19"/>
      <c r="AB60" s="19">
        <f t="shared" si="72"/>
        <v>0</v>
      </c>
      <c r="AC60" s="19"/>
      <c r="AE60" s="19"/>
      <c r="AF60" s="20">
        <f t="shared" si="73"/>
        <v>0.05</v>
      </c>
      <c r="AG60" s="19"/>
      <c r="AI60" s="19"/>
      <c r="AJ60" s="28">
        <f t="shared" si="74"/>
        <v>1.5</v>
      </c>
      <c r="AK60" s="19"/>
      <c r="AM60" s="19"/>
      <c r="AN60" s="19" t="str">
        <f t="shared" si="75"/>
        <v>No</v>
      </c>
      <c r="AR60" s="19" t="str">
        <f t="shared" si="18"/>
        <v>Not Applicable</v>
      </c>
      <c r="AU60" s="40">
        <f t="shared" si="76"/>
        <v>0</v>
      </c>
      <c r="BG60" s="26" t="str">
        <f>IF(AJ60&gt;4,"Re-check foundation size…",IF(AU60&lt;$U$2,"Pass!","Fail!"))</f>
        <v>Pass!</v>
      </c>
      <c r="BH60" s="49"/>
      <c r="BI60" s="51"/>
      <c r="BJ60" s="51"/>
      <c r="BK60" s="51"/>
      <c r="BL60" s="51"/>
      <c r="BM60" s="51"/>
    </row>
    <row r="61" spans="1:65" x14ac:dyDescent="0.25">
      <c r="A61" s="60"/>
      <c r="E61" s="40"/>
      <c r="F61" s="40"/>
      <c r="G61" s="40"/>
      <c r="H61" s="40"/>
      <c r="I61" s="40"/>
      <c r="P61" s="40">
        <f t="shared" si="0"/>
        <v>0</v>
      </c>
      <c r="Q61" s="40">
        <f t="shared" si="0"/>
        <v>0</v>
      </c>
      <c r="S61" s="6"/>
      <c r="BH61" s="49"/>
      <c r="BI61" s="51"/>
      <c r="BJ61" s="51"/>
      <c r="BK61" s="51"/>
      <c r="BL61" s="51"/>
      <c r="BM61" s="51"/>
    </row>
    <row r="62" spans="1:65" x14ac:dyDescent="0.25">
      <c r="A62" s="61"/>
      <c r="E62" s="40"/>
      <c r="F62" s="40"/>
      <c r="G62" s="40"/>
      <c r="H62" s="40"/>
      <c r="I62" s="40"/>
      <c r="P62" s="40">
        <f t="shared" si="0"/>
        <v>0</v>
      </c>
      <c r="Q62" s="40">
        <f t="shared" si="0"/>
        <v>0</v>
      </c>
      <c r="S62" s="6"/>
      <c r="BH62" s="49"/>
      <c r="BI62" s="51"/>
      <c r="BJ62" s="51"/>
      <c r="BK62" s="51"/>
      <c r="BL62" s="51"/>
      <c r="BM62" s="51"/>
    </row>
    <row r="63" spans="1:65" x14ac:dyDescent="0.25">
      <c r="A63" s="59" t="s">
        <v>106</v>
      </c>
      <c r="E63" s="40"/>
      <c r="F63" s="40"/>
      <c r="G63" s="40"/>
      <c r="H63" s="40"/>
      <c r="I63" s="40"/>
      <c r="P63" s="40">
        <f t="shared" si="0"/>
        <v>0</v>
      </c>
      <c r="Q63" s="40">
        <f t="shared" si="0"/>
        <v>0</v>
      </c>
      <c r="S63" s="6"/>
      <c r="BH63" s="49"/>
      <c r="BI63" s="51"/>
      <c r="BJ63" s="51"/>
      <c r="BK63" s="51"/>
      <c r="BL63" s="51"/>
      <c r="BM63" s="51"/>
    </row>
    <row r="64" spans="1:65" x14ac:dyDescent="0.25">
      <c r="A64" s="60"/>
      <c r="E64" s="40"/>
      <c r="F64" s="40"/>
      <c r="G64" s="40"/>
      <c r="H64" s="40"/>
      <c r="I64" s="40"/>
      <c r="P64" s="40">
        <f t="shared" si="0"/>
        <v>0</v>
      </c>
      <c r="Q64" s="40">
        <f t="shared" si="0"/>
        <v>0</v>
      </c>
      <c r="S64" s="6" t="e">
        <f>LARGE(D63:D68,1)</f>
        <v>#NUM!</v>
      </c>
      <c r="U64" s="40" t="e">
        <f>IF(S64=D63,(LARGE(P63:Q63,1)),(IF(S64=D64,(LARGE(P64:Q64,1)),(IF(S64=D65,(LARGE(P65:Q65,1)),(IF(S64=D66,(LARGE(P66:Q66,1)),(IF(S64=D67,(LARGE(P67:Q67,1)),(IF(S64=D68,(LARGE(P68:Q68,1)))))))))))))</f>
        <v>#NUM!</v>
      </c>
      <c r="Y64" s="36" t="e">
        <f t="shared" ref="Y64" si="83">SQRT((S64/$U$2)^2)</f>
        <v>#NUM!</v>
      </c>
      <c r="Z64" s="19"/>
      <c r="AA64" s="19"/>
      <c r="AB64" s="19" t="e">
        <f t="shared" ref="AB64:AB66" si="84">SQRT(Y64)</f>
        <v>#NUM!</v>
      </c>
      <c r="AC64" s="19"/>
      <c r="AE64" s="19"/>
      <c r="AF64" s="20" t="e">
        <f t="shared" ref="AF64:AF66" si="85">AB64+0.05</f>
        <v>#NUM!</v>
      </c>
      <c r="AG64" s="19"/>
      <c r="AI64" s="19"/>
      <c r="AJ64" s="28" t="e">
        <f t="shared" ref="AJ64:AJ66" si="86">IF(AF64&lt;=1.5,1.5,(IF(AF64&lt;=2,2,(IF(AF64&lt;=2.5,2.5,(IF(AF64&lt;=3,3,(IF(AF64&lt;=3.5,3.5,(IF(AF64&lt;=4,4,(IF(AF64&lt;=4.5,4.5,(IF(AF64&lt;=5,5,"Too f*cking big!")))))))))))))))</f>
        <v>#NUM!</v>
      </c>
      <c r="AK64" s="19"/>
      <c r="AM64" s="19"/>
      <c r="AN64" s="19" t="e">
        <f t="shared" ref="AN64:AN66" si="87">IF(ABS(U64)&gt;($U$3*AJ64),"Yes","No")</f>
        <v>#NUM!</v>
      </c>
      <c r="AR64" s="19" t="e">
        <f t="shared" si="18"/>
        <v>#NUM!</v>
      </c>
      <c r="AU64" s="40" t="e">
        <f t="shared" ref="AU64:AU66" si="88">IF(AR64="Not Applicable",S64/(AJ64^2),(S64/(AJ64^2))+AR64)</f>
        <v>#NUM!</v>
      </c>
      <c r="BG64" s="26" t="e">
        <f>IF(AJ64&gt;4,"Re-check foundation size…",IF(AU64&lt;$U$2,"Pass!","Fail!"))</f>
        <v>#NUM!</v>
      </c>
      <c r="BH64" s="49"/>
      <c r="BI64" s="51"/>
      <c r="BJ64" s="51"/>
      <c r="BK64" s="51"/>
      <c r="BL64" s="51"/>
      <c r="BM64" s="51"/>
    </row>
    <row r="65" spans="1:65" ht="15.75" x14ac:dyDescent="0.25">
      <c r="A65" s="60"/>
      <c r="E65" s="40"/>
      <c r="F65" s="40"/>
      <c r="G65" s="40"/>
      <c r="H65" s="40"/>
      <c r="I65" s="40"/>
      <c r="P65" s="40">
        <f t="shared" si="0"/>
        <v>0</v>
      </c>
      <c r="Q65" s="40">
        <f t="shared" si="0"/>
        <v>0</v>
      </c>
      <c r="S65" s="6">
        <f>IF(U65=P63,D63,(IF(U65=P64,D64,(IF(U65=P65,D65,(IF(U65=P66,D66,(IF(U65=P67,D67,(IF(U65=P68,D68)))))))))))</f>
        <v>0</v>
      </c>
      <c r="U65" s="40">
        <f t="shared" ref="U65" si="89">LARGE((P63:P68),1)</f>
        <v>0</v>
      </c>
      <c r="Y65" s="36">
        <f t="shared" si="2"/>
        <v>0</v>
      </c>
      <c r="Z65" s="19"/>
      <c r="AA65" s="19"/>
      <c r="AB65" s="19">
        <f t="shared" si="84"/>
        <v>0</v>
      </c>
      <c r="AC65" s="19"/>
      <c r="AE65" s="19"/>
      <c r="AF65" s="20">
        <f t="shared" si="85"/>
        <v>0.05</v>
      </c>
      <c r="AG65" s="19"/>
      <c r="AI65" s="19"/>
      <c r="AJ65" s="28">
        <f t="shared" si="86"/>
        <v>1.5</v>
      </c>
      <c r="AK65" s="19"/>
      <c r="AM65" s="19"/>
      <c r="AN65" s="19" t="str">
        <f t="shared" si="87"/>
        <v>No</v>
      </c>
      <c r="AR65" s="19" t="str">
        <f t="shared" si="18"/>
        <v>Not Applicable</v>
      </c>
      <c r="AU65" s="40">
        <f t="shared" si="88"/>
        <v>0</v>
      </c>
      <c r="AY65" s="54">
        <f>B63</f>
        <v>0</v>
      </c>
      <c r="AZ65" s="35" t="s">
        <v>87</v>
      </c>
      <c r="BA65" s="56" t="str">
        <f t="shared" ref="BA65" si="90">IF(S65=0,"No data…",IF(ISNUMBER(AJ64)=FALSE,"Too big!",IF(ISNUMBER(AJ65)=FALSE,"Too big!",IF(ISNUMBER(AJ66)=FALSE,"Too big!",LARGE(AJ64:AJ66,1)))))</f>
        <v>No data…</v>
      </c>
      <c r="BB65" s="56" t="s">
        <v>85</v>
      </c>
      <c r="BC65" s="58" t="str">
        <f t="shared" ref="BC65" si="91">IF(U65=0,"No data…",IF(ISNUMBER(AJ64)=FALSE,"Too big!",IF(ISNUMBER(AJ65)=FALSE,"Too big!",IF(ISNUMBER(AJ66)=FALSE,"Too big!",LARGE(AJ64:AJ66,1)))))</f>
        <v>No data…</v>
      </c>
      <c r="BD65" s="35" t="s">
        <v>86</v>
      </c>
      <c r="BG65" s="26" t="str">
        <f>IF(AJ65&gt;4,"Re-check foundation size…",IF(AU65&lt;$U$2,"Pass!","Fail!"))</f>
        <v>Pass!</v>
      </c>
      <c r="BH65" s="49"/>
      <c r="BI65" s="51" t="str">
        <f t="shared" ref="BI65" si="92">IF(D63&lt;0,"Warning! Uplift.",(IF(D64&lt;0,"Warning! Uplift.",(IF(D65&lt;0,"Warning! Uplift.",(IF(D66&lt;0,"Warning! Uplift.",(IF(D67&lt;0,"Warning! Uplift.",(IF(D68&lt;0,"Warning! Uplift.","/")))))))))))</f>
        <v>/</v>
      </c>
      <c r="BJ65" s="51"/>
      <c r="BK65" s="51"/>
      <c r="BL65" s="51" t="e">
        <f t="shared" ref="BL65" si="93">IF(U64&gt;$BT$23,"Warning! High shear.",(IF(U65&gt;$BT$23,"Warning! High shear.",(IF(U66&gt;$BT$23,"Warning! High Shear.","/")))))</f>
        <v>#NUM!</v>
      </c>
      <c r="BM65" s="51"/>
    </row>
    <row r="66" spans="1:65" x14ac:dyDescent="0.25">
      <c r="A66" s="60"/>
      <c r="E66" s="40"/>
      <c r="F66" s="40"/>
      <c r="G66" s="40"/>
      <c r="H66" s="40"/>
      <c r="I66" s="40"/>
      <c r="P66" s="40">
        <f t="shared" si="0"/>
        <v>0</v>
      </c>
      <c r="Q66" s="40">
        <f t="shared" si="0"/>
        <v>0</v>
      </c>
      <c r="S66" s="6">
        <f>IF(U66=Q63,D63,(IF(U66=Q64,D64,(IF(U66=Q65,D65,(IF(U66=Q66,D66,(IF(U66=Q67,D67,(IF(U66=Q68,D68)))))))))))</f>
        <v>0</v>
      </c>
      <c r="U66" s="40">
        <f t="shared" ref="U66" si="94">LARGE((Q63:Q68),1)</f>
        <v>0</v>
      </c>
      <c r="Y66" s="36">
        <f t="shared" si="2"/>
        <v>0</v>
      </c>
      <c r="Z66" s="19"/>
      <c r="AA66" s="19"/>
      <c r="AB66" s="19">
        <f t="shared" si="84"/>
        <v>0</v>
      </c>
      <c r="AC66" s="19"/>
      <c r="AE66" s="19"/>
      <c r="AF66" s="20">
        <f t="shared" si="85"/>
        <v>0.05</v>
      </c>
      <c r="AG66" s="19"/>
      <c r="AI66" s="19"/>
      <c r="AJ66" s="28">
        <f t="shared" si="86"/>
        <v>1.5</v>
      </c>
      <c r="AK66" s="19"/>
      <c r="AM66" s="19"/>
      <c r="AN66" s="19" t="str">
        <f t="shared" si="87"/>
        <v>No</v>
      </c>
      <c r="AR66" s="19" t="str">
        <f t="shared" si="18"/>
        <v>Not Applicable</v>
      </c>
      <c r="AU66" s="40">
        <f t="shared" si="88"/>
        <v>0</v>
      </c>
      <c r="BG66" s="26" t="str">
        <f>IF(AJ66&gt;4,"Re-check foundation size…",IF(AU66&lt;$U$2,"Pass!","Fail!"))</f>
        <v>Pass!</v>
      </c>
      <c r="BH66" s="49"/>
      <c r="BI66" s="51"/>
      <c r="BJ66" s="51"/>
      <c r="BK66" s="51"/>
      <c r="BL66" s="51"/>
      <c r="BM66" s="51"/>
    </row>
    <row r="67" spans="1:65" x14ac:dyDescent="0.25">
      <c r="A67" s="60"/>
      <c r="E67" s="40"/>
      <c r="F67" s="40"/>
      <c r="G67" s="40"/>
      <c r="H67" s="40"/>
      <c r="I67" s="40"/>
      <c r="P67" s="40">
        <f t="shared" si="0"/>
        <v>0</v>
      </c>
      <c r="Q67" s="40">
        <f t="shared" si="0"/>
        <v>0</v>
      </c>
      <c r="S67" s="6"/>
      <c r="BH67" s="49"/>
      <c r="BI67" s="51"/>
      <c r="BJ67" s="51"/>
      <c r="BK67" s="51"/>
      <c r="BL67" s="51"/>
      <c r="BM67" s="51"/>
    </row>
    <row r="68" spans="1:65" x14ac:dyDescent="0.25">
      <c r="A68" s="61"/>
      <c r="E68" s="40"/>
      <c r="F68" s="40"/>
      <c r="G68" s="40"/>
      <c r="H68" s="40"/>
      <c r="I68" s="40"/>
      <c r="P68" s="40">
        <f t="shared" si="0"/>
        <v>0</v>
      </c>
      <c r="Q68" s="40">
        <f t="shared" si="0"/>
        <v>0</v>
      </c>
      <c r="S68" s="6"/>
      <c r="BH68" s="49"/>
      <c r="BI68" s="51"/>
      <c r="BJ68" s="51"/>
      <c r="BK68" s="51"/>
      <c r="BL68" s="51"/>
      <c r="BM68" s="51"/>
    </row>
    <row r="69" spans="1:65" x14ac:dyDescent="0.25">
      <c r="A69" s="59" t="s">
        <v>107</v>
      </c>
      <c r="E69" s="40"/>
      <c r="F69" s="40"/>
      <c r="G69" s="40"/>
      <c r="H69" s="40"/>
      <c r="I69" s="40"/>
      <c r="P69" s="40">
        <f t="shared" si="0"/>
        <v>0</v>
      </c>
      <c r="Q69" s="40">
        <f t="shared" si="0"/>
        <v>0</v>
      </c>
      <c r="S69" s="6"/>
      <c r="BH69" s="49"/>
      <c r="BI69" s="51"/>
      <c r="BJ69" s="51"/>
      <c r="BK69" s="51"/>
      <c r="BL69" s="51"/>
      <c r="BM69" s="51"/>
    </row>
    <row r="70" spans="1:65" x14ac:dyDescent="0.25">
      <c r="A70" s="60"/>
      <c r="E70" s="40"/>
      <c r="F70" s="40"/>
      <c r="G70" s="40"/>
      <c r="H70" s="40"/>
      <c r="I70" s="40"/>
      <c r="P70" s="40">
        <f t="shared" si="0"/>
        <v>0</v>
      </c>
      <c r="Q70" s="40">
        <f t="shared" si="0"/>
        <v>0</v>
      </c>
      <c r="S70" s="6" t="e">
        <f>LARGE(D69:D74,1)</f>
        <v>#NUM!</v>
      </c>
      <c r="U70" s="40" t="e">
        <f>IF(S70=D69,(LARGE(P69:Q69,1)),(IF(S70=D70,(LARGE(P70:Q70,1)),(IF(S70=D71,(LARGE(P71:Q71,1)),(IF(S70=D72,(LARGE(P72:Q72,1)),(IF(S70=D73,(LARGE(P73:Q73,1)),(IF(S70=D74,(LARGE(P74:Q74,1)))))))))))))</f>
        <v>#NUM!</v>
      </c>
      <c r="Y70" s="36" t="e">
        <f t="shared" ref="Y70" si="95">SQRT((S70/$U$2)^2)</f>
        <v>#NUM!</v>
      </c>
      <c r="Z70" s="19"/>
      <c r="AA70" s="19"/>
      <c r="AB70" s="19" t="e">
        <f t="shared" ref="AB70:AB72" si="96">SQRT(Y70)</f>
        <v>#NUM!</v>
      </c>
      <c r="AC70" s="19"/>
      <c r="AE70" s="19"/>
      <c r="AF70" s="20" t="e">
        <f t="shared" ref="AF70:AF72" si="97">AB70+0.05</f>
        <v>#NUM!</v>
      </c>
      <c r="AG70" s="19"/>
      <c r="AI70" s="19"/>
      <c r="AJ70" s="28" t="e">
        <f t="shared" ref="AJ70:AJ72" si="98">IF(AF70&lt;=1.5,1.5,(IF(AF70&lt;=2,2,(IF(AF70&lt;=2.5,2.5,(IF(AF70&lt;=3,3,(IF(AF70&lt;=3.5,3.5,(IF(AF70&lt;=4,4,(IF(AF70&lt;=4.5,4.5,(IF(AF70&lt;=5,5,"Too f*cking big!")))))))))))))))</f>
        <v>#NUM!</v>
      </c>
      <c r="AK70" s="19"/>
      <c r="AM70" s="19"/>
      <c r="AN70" s="19" t="e">
        <f t="shared" ref="AN70:AN72" si="99">IF(ABS(U70)&gt;($U$3*AJ70),"Yes","No")</f>
        <v>#NUM!</v>
      </c>
      <c r="AR70" s="19" t="e">
        <f t="shared" si="18"/>
        <v>#NUM!</v>
      </c>
      <c r="AU70" s="40" t="e">
        <f t="shared" ref="AU70:AU72" si="100">IF(AR70="Not Applicable",S70/(AJ70^2),(S70/(AJ70^2))+AR70)</f>
        <v>#NUM!</v>
      </c>
      <c r="BG70" s="26" t="e">
        <f>IF(AJ70&gt;4,"Re-check foundation size…",IF(AU70&lt;$U$2,"Pass!","Fail!"))</f>
        <v>#NUM!</v>
      </c>
      <c r="BH70" s="49"/>
      <c r="BI70" s="51"/>
      <c r="BJ70" s="51"/>
      <c r="BK70" s="51"/>
      <c r="BL70" s="51"/>
      <c r="BM70" s="51"/>
    </row>
    <row r="71" spans="1:65" ht="15.75" x14ac:dyDescent="0.25">
      <c r="A71" s="60"/>
      <c r="E71" s="40"/>
      <c r="F71" s="40"/>
      <c r="G71" s="40"/>
      <c r="H71" s="40"/>
      <c r="I71" s="40"/>
      <c r="P71" s="40">
        <f t="shared" si="0"/>
        <v>0</v>
      </c>
      <c r="Q71" s="40">
        <f t="shared" si="0"/>
        <v>0</v>
      </c>
      <c r="S71" s="6">
        <f>IF(U71=P69,D69,(IF(U71=P70,D70,(IF(U71=P71,D71,(IF(U71=P72,D72,(IF(U71=P73,D73,(IF(U71=P74,D74)))))))))))</f>
        <v>0</v>
      </c>
      <c r="U71" s="40">
        <f t="shared" ref="U71" si="101">LARGE((P69:P74),1)</f>
        <v>0</v>
      </c>
      <c r="Y71" s="36">
        <f t="shared" si="2"/>
        <v>0</v>
      </c>
      <c r="Z71" s="19"/>
      <c r="AA71" s="19"/>
      <c r="AB71" s="19">
        <f t="shared" si="96"/>
        <v>0</v>
      </c>
      <c r="AC71" s="19"/>
      <c r="AE71" s="19"/>
      <c r="AF71" s="20">
        <f t="shared" si="97"/>
        <v>0.05</v>
      </c>
      <c r="AG71" s="19"/>
      <c r="AI71" s="19"/>
      <c r="AJ71" s="28">
        <f t="shared" si="98"/>
        <v>1.5</v>
      </c>
      <c r="AK71" s="19"/>
      <c r="AM71" s="19"/>
      <c r="AN71" s="19" t="str">
        <f t="shared" si="99"/>
        <v>No</v>
      </c>
      <c r="AR71" s="19" t="str">
        <f t="shared" si="18"/>
        <v>Not Applicable</v>
      </c>
      <c r="AU71" s="40">
        <f t="shared" si="100"/>
        <v>0</v>
      </c>
      <c r="AY71" s="54">
        <f>B69</f>
        <v>0</v>
      </c>
      <c r="AZ71" s="35" t="s">
        <v>87</v>
      </c>
      <c r="BA71" s="56" t="str">
        <f t="shared" ref="BA71" si="102">IF(S71=0,"No data…",IF(ISNUMBER(AJ70)=FALSE,"Too big!",IF(ISNUMBER(AJ71)=FALSE,"Too big!",IF(ISNUMBER(AJ72)=FALSE,"Too big!",LARGE(AJ70:AJ72,1)))))</f>
        <v>No data…</v>
      </c>
      <c r="BB71" s="56" t="s">
        <v>85</v>
      </c>
      <c r="BC71" s="58" t="str">
        <f t="shared" ref="BC71" si="103">IF(U71=0,"No data…",IF(ISNUMBER(AJ70)=FALSE,"Too big!",IF(ISNUMBER(AJ71)=FALSE,"Too big!",IF(ISNUMBER(AJ72)=FALSE,"Too big!",LARGE(AJ70:AJ72,1)))))</f>
        <v>No data…</v>
      </c>
      <c r="BD71" s="35" t="s">
        <v>86</v>
      </c>
      <c r="BG71" s="26" t="str">
        <f>IF(AJ71&gt;4,"Re-check foundation size…",IF(AU71&lt;$U$2,"Pass!","Fail!"))</f>
        <v>Pass!</v>
      </c>
      <c r="BH71" s="49"/>
      <c r="BI71" s="51" t="str">
        <f t="shared" ref="BI71" si="104">IF(D69&lt;0,"Warning! Uplift.",(IF(D70&lt;0,"Warning! Uplift.",(IF(D71&lt;0,"Warning! Uplift.",(IF(D72&lt;0,"Warning! Uplift.",(IF(D73&lt;0,"Warning! Uplift.",(IF(D74&lt;0,"Warning! Uplift.","/")))))))))))</f>
        <v>/</v>
      </c>
      <c r="BJ71" s="51"/>
      <c r="BK71" s="51"/>
      <c r="BL71" s="51" t="e">
        <f t="shared" ref="BL71" si="105">IF(U70&gt;$BT$23,"Warning! High shear.",(IF(U71&gt;$BT$23,"Warning! High shear.",(IF(U72&gt;$BT$23,"Warning! High Shear.","/")))))</f>
        <v>#NUM!</v>
      </c>
      <c r="BM71" s="51"/>
    </row>
    <row r="72" spans="1:65" x14ac:dyDescent="0.25">
      <c r="A72" s="60"/>
      <c r="E72" s="40"/>
      <c r="F72" s="40"/>
      <c r="G72" s="40"/>
      <c r="H72" s="40"/>
      <c r="I72" s="40"/>
      <c r="P72" s="40">
        <f t="shared" si="0"/>
        <v>0</v>
      </c>
      <c r="Q72" s="40">
        <f t="shared" si="0"/>
        <v>0</v>
      </c>
      <c r="S72" s="6">
        <f>IF(U72=Q69,D69,(IF(U72=Q70,D70,(IF(U72=Q71,D71,(IF(U72=Q72,D72,(IF(U72=Q73,D73,(IF(U72=Q74,D74)))))))))))</f>
        <v>0</v>
      </c>
      <c r="U72" s="40">
        <f t="shared" ref="U72" si="106">LARGE((Q69:Q74),1)</f>
        <v>0</v>
      </c>
      <c r="Y72" s="36">
        <f t="shared" si="2"/>
        <v>0</v>
      </c>
      <c r="Z72" s="19"/>
      <c r="AA72" s="19"/>
      <c r="AB72" s="19">
        <f t="shared" si="96"/>
        <v>0</v>
      </c>
      <c r="AC72" s="19"/>
      <c r="AE72" s="19"/>
      <c r="AF72" s="20">
        <f t="shared" si="97"/>
        <v>0.05</v>
      </c>
      <c r="AG72" s="19"/>
      <c r="AI72" s="19"/>
      <c r="AJ72" s="28">
        <f t="shared" si="98"/>
        <v>1.5</v>
      </c>
      <c r="AK72" s="19"/>
      <c r="AM72" s="19"/>
      <c r="AN72" s="19" t="str">
        <f t="shared" si="99"/>
        <v>No</v>
      </c>
      <c r="AR72" s="19" t="str">
        <f t="shared" si="18"/>
        <v>Not Applicable</v>
      </c>
      <c r="AU72" s="40">
        <f t="shared" si="100"/>
        <v>0</v>
      </c>
      <c r="BG72" s="26" t="str">
        <f>IF(AJ72&gt;4,"Re-check foundation size…",IF(AU72&lt;$U$2,"Pass!","Fail!"))</f>
        <v>Pass!</v>
      </c>
      <c r="BH72" s="49"/>
      <c r="BI72" s="51"/>
      <c r="BJ72" s="51"/>
      <c r="BK72" s="51"/>
      <c r="BL72" s="51"/>
      <c r="BM72" s="51"/>
    </row>
    <row r="73" spans="1:65" x14ac:dyDescent="0.25">
      <c r="A73" s="60"/>
      <c r="E73" s="40"/>
      <c r="F73" s="40"/>
      <c r="G73" s="40"/>
      <c r="H73" s="40"/>
      <c r="I73" s="40"/>
      <c r="P73" s="40">
        <f t="shared" ref="P73:Q136" si="107">ABS(E73)</f>
        <v>0</v>
      </c>
      <c r="Q73" s="40">
        <f t="shared" si="107"/>
        <v>0</v>
      </c>
      <c r="S73" s="6"/>
      <c r="BH73" s="49"/>
      <c r="BI73" s="51"/>
      <c r="BJ73" s="51"/>
      <c r="BK73" s="51"/>
      <c r="BL73" s="51"/>
      <c r="BM73" s="51"/>
    </row>
    <row r="74" spans="1:65" x14ac:dyDescent="0.25">
      <c r="A74" s="61"/>
      <c r="E74" s="40"/>
      <c r="F74" s="40"/>
      <c r="G74" s="40"/>
      <c r="H74" s="40"/>
      <c r="I74" s="40"/>
      <c r="P74" s="40">
        <f t="shared" si="107"/>
        <v>0</v>
      </c>
      <c r="Q74" s="40">
        <f t="shared" si="107"/>
        <v>0</v>
      </c>
      <c r="S74" s="6"/>
      <c r="BH74" s="49"/>
      <c r="BI74" s="51"/>
      <c r="BJ74" s="51"/>
      <c r="BK74" s="51"/>
      <c r="BL74" s="51"/>
      <c r="BM74" s="51"/>
    </row>
    <row r="75" spans="1:65" x14ac:dyDescent="0.25">
      <c r="A75" s="59" t="s">
        <v>108</v>
      </c>
      <c r="E75" s="40"/>
      <c r="F75" s="40"/>
      <c r="G75" s="40"/>
      <c r="H75" s="40"/>
      <c r="I75" s="40"/>
      <c r="P75" s="40">
        <f t="shared" si="107"/>
        <v>0</v>
      </c>
      <c r="Q75" s="40">
        <f t="shared" si="107"/>
        <v>0</v>
      </c>
      <c r="S75" s="6"/>
      <c r="BH75" s="49"/>
      <c r="BI75" s="51"/>
      <c r="BJ75" s="51"/>
      <c r="BK75" s="51"/>
      <c r="BL75" s="51"/>
      <c r="BM75" s="51"/>
    </row>
    <row r="76" spans="1:65" x14ac:dyDescent="0.25">
      <c r="A76" s="60"/>
      <c r="E76" s="40"/>
      <c r="F76" s="40"/>
      <c r="G76" s="40"/>
      <c r="H76" s="40"/>
      <c r="I76" s="40"/>
      <c r="P76" s="40">
        <f t="shared" si="107"/>
        <v>0</v>
      </c>
      <c r="Q76" s="40">
        <f t="shared" si="107"/>
        <v>0</v>
      </c>
      <c r="S76" s="6" t="e">
        <f>LARGE(D75:D80,1)</f>
        <v>#NUM!</v>
      </c>
      <c r="U76" s="40" t="e">
        <f>IF(S76=D75,(LARGE(P75:Q75,1)),(IF(S76=D76,(LARGE(P76:Q76,1)),(IF(S76=D77,(LARGE(P77:Q77,1)),(IF(S76=D78,(LARGE(P78:Q78,1)),(IF(S76=D79,(LARGE(P79:Q79,1)),(IF(S76=D80,(LARGE(P80:Q80,1)))))))))))))</f>
        <v>#NUM!</v>
      </c>
      <c r="Y76" s="36" t="e">
        <f t="shared" ref="Y76" si="108">SQRT((S76/$U$2)^2)</f>
        <v>#NUM!</v>
      </c>
      <c r="Z76" s="19"/>
      <c r="AA76" s="19"/>
      <c r="AB76" s="19" t="e">
        <f t="shared" ref="AB76:AB78" si="109">SQRT(Y76)</f>
        <v>#NUM!</v>
      </c>
      <c r="AC76" s="19"/>
      <c r="AE76" s="19"/>
      <c r="AF76" s="20" t="e">
        <f t="shared" ref="AF76:AF78" si="110">AB76+0.05</f>
        <v>#NUM!</v>
      </c>
      <c r="AG76" s="19"/>
      <c r="AI76" s="19"/>
      <c r="AJ76" s="28" t="e">
        <f t="shared" ref="AJ76:AJ78" si="111">IF(AF76&lt;=1.5,1.5,(IF(AF76&lt;=2,2,(IF(AF76&lt;=2.5,2.5,(IF(AF76&lt;=3,3,(IF(AF76&lt;=3.5,3.5,(IF(AF76&lt;=4,4,(IF(AF76&lt;=4.5,4.5,(IF(AF76&lt;=5,5,"Too f*cking big!")))))))))))))))</f>
        <v>#NUM!</v>
      </c>
      <c r="AK76" s="19"/>
      <c r="AM76" s="19"/>
      <c r="AN76" s="19" t="e">
        <f t="shared" ref="AN76:AN78" si="112">IF(ABS(U76)&gt;($U$3*AJ76),"Yes","No")</f>
        <v>#NUM!</v>
      </c>
      <c r="AR76" s="19" t="e">
        <f t="shared" si="18"/>
        <v>#NUM!</v>
      </c>
      <c r="AU76" s="40" t="e">
        <f t="shared" ref="AU76:AU78" si="113">IF(AR76="Not Applicable",S76/(AJ76^2),(S76/(AJ76^2))+AR76)</f>
        <v>#NUM!</v>
      </c>
      <c r="BG76" s="26" t="e">
        <f>IF(AJ76&gt;4,"Re-check foundation size…",IF(AU76&lt;$U$2,"Pass!","Fail!"))</f>
        <v>#NUM!</v>
      </c>
      <c r="BH76" s="49"/>
      <c r="BI76" s="51"/>
      <c r="BJ76" s="51"/>
      <c r="BK76" s="51"/>
      <c r="BL76" s="51"/>
      <c r="BM76" s="51"/>
    </row>
    <row r="77" spans="1:65" ht="15.75" x14ac:dyDescent="0.25">
      <c r="A77" s="60"/>
      <c r="E77" s="40"/>
      <c r="F77" s="40"/>
      <c r="G77" s="40"/>
      <c r="H77" s="40"/>
      <c r="I77" s="40"/>
      <c r="P77" s="40">
        <f t="shared" si="107"/>
        <v>0</v>
      </c>
      <c r="Q77" s="40">
        <f t="shared" si="107"/>
        <v>0</v>
      </c>
      <c r="S77" s="6">
        <f>IF(U77=P75,D75,(IF(U77=P76,D76,(IF(U77=P77,D77,(IF(U77=P78,D78,(IF(U77=P79,D79,(IF(U77=P80,D80)))))))))))</f>
        <v>0</v>
      </c>
      <c r="U77" s="40">
        <f t="shared" ref="U77" si="114">LARGE((P75:P80),1)</f>
        <v>0</v>
      </c>
      <c r="Y77" s="36">
        <f t="shared" si="2"/>
        <v>0</v>
      </c>
      <c r="Z77" s="19"/>
      <c r="AA77" s="19"/>
      <c r="AB77" s="19">
        <f t="shared" si="109"/>
        <v>0</v>
      </c>
      <c r="AC77" s="19"/>
      <c r="AE77" s="19"/>
      <c r="AF77" s="20">
        <f t="shared" si="110"/>
        <v>0.05</v>
      </c>
      <c r="AG77" s="19"/>
      <c r="AI77" s="19"/>
      <c r="AJ77" s="28">
        <f t="shared" si="111"/>
        <v>1.5</v>
      </c>
      <c r="AK77" s="19"/>
      <c r="AM77" s="19"/>
      <c r="AN77" s="19" t="str">
        <f t="shared" si="112"/>
        <v>No</v>
      </c>
      <c r="AR77" s="19" t="str">
        <f t="shared" si="18"/>
        <v>Not Applicable</v>
      </c>
      <c r="AU77" s="40">
        <f t="shared" si="113"/>
        <v>0</v>
      </c>
      <c r="AY77" s="54">
        <f>B75</f>
        <v>0</v>
      </c>
      <c r="AZ77" s="35" t="s">
        <v>87</v>
      </c>
      <c r="BA77" s="56" t="str">
        <f t="shared" ref="BA77" si="115">IF(S77=0,"No data…",IF(ISNUMBER(AJ76)=FALSE,"Too big!",IF(ISNUMBER(AJ77)=FALSE,"Too big!",IF(ISNUMBER(AJ78)=FALSE,"Too big!",LARGE(AJ76:AJ78,1)))))</f>
        <v>No data…</v>
      </c>
      <c r="BB77" s="56" t="s">
        <v>85</v>
      </c>
      <c r="BC77" s="58" t="str">
        <f t="shared" ref="BC77" si="116">IF(U77=0,"No data…",IF(ISNUMBER(AJ76)=FALSE,"Too big!",IF(ISNUMBER(AJ77)=FALSE,"Too big!",IF(ISNUMBER(AJ78)=FALSE,"Too big!",LARGE(AJ76:AJ78,1)))))</f>
        <v>No data…</v>
      </c>
      <c r="BD77" s="35" t="s">
        <v>86</v>
      </c>
      <c r="BG77" s="26" t="str">
        <f>IF(AJ77&gt;4,"Re-check foundation size…",IF(AU77&lt;$U$2,"Pass!","Fail!"))</f>
        <v>Pass!</v>
      </c>
      <c r="BH77" s="49"/>
      <c r="BI77" s="51" t="str">
        <f t="shared" ref="BI77" si="117">IF(D75&lt;0,"Warning! Uplift.",(IF(D76&lt;0,"Warning! Uplift.",(IF(D77&lt;0,"Warning! Uplift.",(IF(D78&lt;0,"Warning! Uplift.",(IF(D79&lt;0,"Warning! Uplift.",(IF(D80&lt;0,"Warning! Uplift.","/")))))))))))</f>
        <v>/</v>
      </c>
      <c r="BJ77" s="51"/>
      <c r="BK77" s="51"/>
      <c r="BL77" s="51" t="e">
        <f t="shared" ref="BL77" si="118">IF(U76&gt;$BT$23,"Warning! High shear.",(IF(U77&gt;$BT$23,"Warning! High shear.",(IF(U78&gt;$BT$23,"Warning! High Shear.","/")))))</f>
        <v>#NUM!</v>
      </c>
      <c r="BM77" s="51"/>
    </row>
    <row r="78" spans="1:65" x14ac:dyDescent="0.25">
      <c r="A78" s="60"/>
      <c r="E78" s="40"/>
      <c r="F78" s="40"/>
      <c r="G78" s="40"/>
      <c r="H78" s="40"/>
      <c r="I78" s="40"/>
      <c r="P78" s="40">
        <f t="shared" si="107"/>
        <v>0</v>
      </c>
      <c r="Q78" s="40">
        <f t="shared" si="107"/>
        <v>0</v>
      </c>
      <c r="S78" s="6">
        <f>IF(U78=Q75,D75,(IF(U78=Q76,D76,(IF(U78=Q77,D77,(IF(U78=Q78,D78,(IF(U78=Q79,D79,(IF(U78=Q80,D80)))))))))))</f>
        <v>0</v>
      </c>
      <c r="U78" s="40">
        <f t="shared" ref="U78" si="119">LARGE((Q75:Q80),1)</f>
        <v>0</v>
      </c>
      <c r="Y78" s="36">
        <f t="shared" si="2"/>
        <v>0</v>
      </c>
      <c r="Z78" s="19"/>
      <c r="AA78" s="19"/>
      <c r="AB78" s="19">
        <f t="shared" si="109"/>
        <v>0</v>
      </c>
      <c r="AC78" s="19"/>
      <c r="AE78" s="19"/>
      <c r="AF78" s="20">
        <f t="shared" si="110"/>
        <v>0.05</v>
      </c>
      <c r="AG78" s="19"/>
      <c r="AI78" s="19"/>
      <c r="AJ78" s="28">
        <f t="shared" si="111"/>
        <v>1.5</v>
      </c>
      <c r="AK78" s="19"/>
      <c r="AM78" s="19"/>
      <c r="AN78" s="19" t="str">
        <f t="shared" si="112"/>
        <v>No</v>
      </c>
      <c r="AR78" s="19" t="str">
        <f t="shared" si="18"/>
        <v>Not Applicable</v>
      </c>
      <c r="AU78" s="40">
        <f t="shared" si="113"/>
        <v>0</v>
      </c>
      <c r="BG78" s="26" t="str">
        <f>IF(AJ78&gt;4,"Re-check foundation size…",IF(AU78&lt;$U$2,"Pass!","Fail!"))</f>
        <v>Pass!</v>
      </c>
      <c r="BH78" s="49"/>
      <c r="BI78" s="51"/>
      <c r="BJ78" s="51"/>
      <c r="BK78" s="51"/>
      <c r="BL78" s="51"/>
      <c r="BM78" s="51"/>
    </row>
    <row r="79" spans="1:65" x14ac:dyDescent="0.25">
      <c r="A79" s="60"/>
      <c r="E79" s="40"/>
      <c r="F79" s="40"/>
      <c r="G79" s="40"/>
      <c r="H79" s="40"/>
      <c r="I79" s="40"/>
      <c r="P79" s="40">
        <f t="shared" si="107"/>
        <v>0</v>
      </c>
      <c r="Q79" s="40">
        <f t="shared" si="107"/>
        <v>0</v>
      </c>
      <c r="S79" s="6"/>
      <c r="BH79" s="49"/>
      <c r="BI79" s="51"/>
      <c r="BJ79" s="51"/>
      <c r="BK79" s="51"/>
      <c r="BL79" s="51"/>
      <c r="BM79" s="51"/>
    </row>
    <row r="80" spans="1:65" x14ac:dyDescent="0.25">
      <c r="A80" s="61"/>
      <c r="E80" s="40"/>
      <c r="F80" s="40"/>
      <c r="G80" s="40"/>
      <c r="H80" s="40"/>
      <c r="I80" s="40"/>
      <c r="P80" s="40">
        <f t="shared" si="107"/>
        <v>0</v>
      </c>
      <c r="Q80" s="40">
        <f t="shared" si="107"/>
        <v>0</v>
      </c>
      <c r="S80" s="6"/>
      <c r="BH80" s="49"/>
      <c r="BI80" s="51"/>
      <c r="BJ80" s="51"/>
      <c r="BK80" s="51"/>
      <c r="BL80" s="51"/>
      <c r="BM80" s="51"/>
    </row>
    <row r="81" spans="1:65" x14ac:dyDescent="0.25">
      <c r="A81" s="59" t="s">
        <v>109</v>
      </c>
      <c r="E81" s="40"/>
      <c r="F81" s="40"/>
      <c r="G81" s="40"/>
      <c r="H81" s="40"/>
      <c r="I81" s="40"/>
      <c r="P81" s="40">
        <f t="shared" si="107"/>
        <v>0</v>
      </c>
      <c r="Q81" s="40">
        <f t="shared" si="107"/>
        <v>0</v>
      </c>
      <c r="BH81" s="49"/>
      <c r="BI81" s="51"/>
      <c r="BJ81" s="51"/>
      <c r="BK81" s="51"/>
      <c r="BL81" s="51"/>
      <c r="BM81" s="51"/>
    </row>
    <row r="82" spans="1:65" x14ac:dyDescent="0.25">
      <c r="A82" s="60"/>
      <c r="E82" s="40"/>
      <c r="F82" s="40"/>
      <c r="G82" s="40"/>
      <c r="H82" s="40"/>
      <c r="I82" s="40"/>
      <c r="P82" s="40">
        <f t="shared" si="107"/>
        <v>0</v>
      </c>
      <c r="Q82" s="40">
        <f t="shared" si="107"/>
        <v>0</v>
      </c>
      <c r="S82" s="6" t="e">
        <f>LARGE(D81:D86,1)</f>
        <v>#NUM!</v>
      </c>
      <c r="U82" s="40" t="e">
        <f>IF(S82=D81,(LARGE(P81:Q81,1)),(IF(S82=D82,(LARGE(P82:Q82,1)),(IF(S82=D83,(LARGE(P83:Q83,1)),(IF(S82=D84,(LARGE(P84:Q84,1)),(IF(S82=D85,(LARGE(P85:Q85,1)),(IF(S82=D86,(LARGE(P86:Q86,1)))))))))))))</f>
        <v>#NUM!</v>
      </c>
      <c r="Y82" s="36" t="e">
        <f t="shared" ref="Y82:Y144" si="120">SQRT((S82/$U$2)^2)</f>
        <v>#NUM!</v>
      </c>
      <c r="Z82" s="19"/>
      <c r="AA82" s="19"/>
      <c r="AB82" s="19" t="e">
        <f t="shared" ref="AB82:AB84" si="121">SQRT(Y82)</f>
        <v>#NUM!</v>
      </c>
      <c r="AC82" s="19"/>
      <c r="AE82" s="19"/>
      <c r="AF82" s="20" t="e">
        <f t="shared" ref="AF82:AF84" si="122">AB82+0.05</f>
        <v>#NUM!</v>
      </c>
      <c r="AG82" s="19"/>
      <c r="AI82" s="19"/>
      <c r="AJ82" s="28" t="e">
        <f t="shared" ref="AJ82:AJ84" si="123">IF(AF82&lt;=1.5,1.5,(IF(AF82&lt;=2,2,(IF(AF82&lt;=2.5,2.5,(IF(AF82&lt;=3,3,(IF(AF82&lt;=3.5,3.5,(IF(AF82&lt;=4,4,(IF(AF82&lt;=4.5,4.5,(IF(AF82&lt;=5,5,"Too f*cking big!")))))))))))))))</f>
        <v>#NUM!</v>
      </c>
      <c r="AK82" s="19"/>
      <c r="AM82" s="19"/>
      <c r="AN82" s="19" t="e">
        <f t="shared" ref="AN82:AN84" si="124">IF(ABS(U82)&gt;($U$3*AJ82),"Yes","No")</f>
        <v>#NUM!</v>
      </c>
      <c r="AR82" s="19" t="e">
        <f t="shared" si="18"/>
        <v>#NUM!</v>
      </c>
      <c r="AU82" s="40" t="e">
        <f t="shared" ref="AU82:AU84" si="125">IF(AR82="Not Applicable",S82/(AJ82^2),(S82/(AJ82^2))+AR82)</f>
        <v>#NUM!</v>
      </c>
      <c r="BG82" s="26" t="e">
        <f>IF(AJ82&gt;4,"Re-check foundation size…",IF(AU82&lt;$U$2,"Pass!","Fail!"))</f>
        <v>#NUM!</v>
      </c>
      <c r="BH82" s="49"/>
      <c r="BI82" s="51"/>
      <c r="BJ82" s="51"/>
      <c r="BK82" s="51"/>
      <c r="BL82" s="51"/>
      <c r="BM82" s="51"/>
    </row>
    <row r="83" spans="1:65" ht="15.75" x14ac:dyDescent="0.25">
      <c r="A83" s="60"/>
      <c r="E83" s="40"/>
      <c r="F83" s="40"/>
      <c r="G83" s="40"/>
      <c r="H83" s="40"/>
      <c r="I83" s="40"/>
      <c r="P83" s="40">
        <f t="shared" si="107"/>
        <v>0</v>
      </c>
      <c r="Q83" s="40">
        <f t="shared" si="107"/>
        <v>0</v>
      </c>
      <c r="S83" s="6">
        <f>IF(U83=P81,D81,(IF(U83=P82,D82,(IF(U83=P83,D83,(IF(U83=P84,D84,(IF(U83=P85,D85,(IF(U83=P86,D86)))))))))))</f>
        <v>0</v>
      </c>
      <c r="U83" s="40">
        <f t="shared" ref="U83" si="126">LARGE((P81:P86),1)</f>
        <v>0</v>
      </c>
      <c r="Y83" s="36">
        <f t="shared" si="120"/>
        <v>0</v>
      </c>
      <c r="Z83" s="19"/>
      <c r="AA83" s="19"/>
      <c r="AB83" s="19">
        <f t="shared" si="121"/>
        <v>0</v>
      </c>
      <c r="AC83" s="19"/>
      <c r="AE83" s="19"/>
      <c r="AF83" s="20">
        <f t="shared" si="122"/>
        <v>0.05</v>
      </c>
      <c r="AG83" s="19"/>
      <c r="AI83" s="19"/>
      <c r="AJ83" s="28">
        <f t="shared" si="123"/>
        <v>1.5</v>
      </c>
      <c r="AK83" s="19"/>
      <c r="AM83" s="19"/>
      <c r="AN83" s="19" t="str">
        <f t="shared" si="124"/>
        <v>No</v>
      </c>
      <c r="AR83" s="19" t="str">
        <f t="shared" si="18"/>
        <v>Not Applicable</v>
      </c>
      <c r="AU83" s="40">
        <f t="shared" si="125"/>
        <v>0</v>
      </c>
      <c r="AY83" s="54">
        <f>B81</f>
        <v>0</v>
      </c>
      <c r="AZ83" s="35" t="s">
        <v>87</v>
      </c>
      <c r="BA83" s="56" t="str">
        <f t="shared" ref="BA83" si="127">IF(S83=0,"No data…",IF(ISNUMBER(AJ82)=FALSE,"Too big!",IF(ISNUMBER(AJ83)=FALSE,"Too big!",IF(ISNUMBER(AJ84)=FALSE,"Too big!",LARGE(AJ82:AJ84,1)))))</f>
        <v>No data…</v>
      </c>
      <c r="BB83" s="56" t="s">
        <v>85</v>
      </c>
      <c r="BC83" s="58" t="str">
        <f t="shared" ref="BC83" si="128">IF(U83=0,"No data…",IF(ISNUMBER(AJ82)=FALSE,"Too big!",IF(ISNUMBER(AJ83)=FALSE,"Too big!",IF(ISNUMBER(AJ84)=FALSE,"Too big!",LARGE(AJ82:AJ84,1)))))</f>
        <v>No data…</v>
      </c>
      <c r="BD83" s="35" t="s">
        <v>86</v>
      </c>
      <c r="BG83" s="26" t="str">
        <f>IF(AJ83&gt;4,"Re-check foundation size…",IF(AU83&lt;$U$2,"Pass!","Fail!"))</f>
        <v>Pass!</v>
      </c>
      <c r="BH83" s="49"/>
      <c r="BI83" s="51" t="str">
        <f t="shared" ref="BI83" si="129">IF(D81&lt;0,"Warning! Uplift.",(IF(D82&lt;0,"Warning! Uplift.",(IF(D83&lt;0,"Warning! Uplift.",(IF(D84&lt;0,"Warning! Uplift.",(IF(D85&lt;0,"Warning! Uplift.",(IF(D86&lt;0,"Warning! Uplift.","/")))))))))))</f>
        <v>/</v>
      </c>
      <c r="BJ83" s="51"/>
      <c r="BK83" s="51"/>
      <c r="BL83" s="51" t="e">
        <f t="shared" ref="BL83" si="130">IF(U82&gt;$BT$23,"Warning! High shear.",(IF(U83&gt;$BT$23,"Warning! High shear.",(IF(U84&gt;$BT$23,"Warning! High Shear.","/")))))</f>
        <v>#NUM!</v>
      </c>
      <c r="BM83" s="51"/>
    </row>
    <row r="84" spans="1:65" x14ac:dyDescent="0.25">
      <c r="A84" s="60"/>
      <c r="E84" s="40"/>
      <c r="F84" s="40"/>
      <c r="G84" s="40"/>
      <c r="H84" s="40"/>
      <c r="I84" s="40"/>
      <c r="P84" s="40">
        <f t="shared" si="107"/>
        <v>0</v>
      </c>
      <c r="Q84" s="40">
        <f t="shared" si="107"/>
        <v>0</v>
      </c>
      <c r="S84" s="6">
        <f>IF(U84=Q81,D81,(IF(U84=Q82,D82,(IF(U84=Q83,D83,(IF(U84=Q84,D84,(IF(U84=Q85,D85,(IF(U84=Q86,D86)))))))))))</f>
        <v>0</v>
      </c>
      <c r="U84" s="40">
        <f t="shared" ref="U84" si="131">LARGE((Q81:Q86),1)</f>
        <v>0</v>
      </c>
      <c r="Y84" s="36">
        <f t="shared" si="120"/>
        <v>0</v>
      </c>
      <c r="Z84" s="19"/>
      <c r="AA84" s="19"/>
      <c r="AB84" s="19">
        <f t="shared" si="121"/>
        <v>0</v>
      </c>
      <c r="AC84" s="19"/>
      <c r="AE84" s="19"/>
      <c r="AF84" s="20">
        <f t="shared" si="122"/>
        <v>0.05</v>
      </c>
      <c r="AG84" s="19"/>
      <c r="AI84" s="19"/>
      <c r="AJ84" s="28">
        <f t="shared" si="123"/>
        <v>1.5</v>
      </c>
      <c r="AK84" s="19"/>
      <c r="AM84" s="19"/>
      <c r="AN84" s="19" t="str">
        <f t="shared" si="124"/>
        <v>No</v>
      </c>
      <c r="AR84" s="19" t="str">
        <f t="shared" si="18"/>
        <v>Not Applicable</v>
      </c>
      <c r="AU84" s="40">
        <f t="shared" si="125"/>
        <v>0</v>
      </c>
      <c r="BG84" s="26" t="str">
        <f>IF(AJ84&gt;4,"Re-check foundation size…",IF(AU84&lt;$U$2,"Pass!","Fail!"))</f>
        <v>Pass!</v>
      </c>
      <c r="BH84" s="49"/>
      <c r="BI84" s="51"/>
      <c r="BJ84" s="51"/>
      <c r="BK84" s="51"/>
      <c r="BL84" s="51"/>
      <c r="BM84" s="51"/>
    </row>
    <row r="85" spans="1:65" x14ac:dyDescent="0.25">
      <c r="A85" s="60"/>
      <c r="E85" s="40"/>
      <c r="F85" s="40"/>
      <c r="G85" s="40"/>
      <c r="H85" s="40"/>
      <c r="I85" s="40"/>
      <c r="P85" s="40">
        <f t="shared" si="107"/>
        <v>0</v>
      </c>
      <c r="Q85" s="40">
        <f t="shared" si="107"/>
        <v>0</v>
      </c>
      <c r="S85" s="6"/>
      <c r="BH85" s="49"/>
      <c r="BI85" s="51"/>
      <c r="BJ85" s="51"/>
      <c r="BK85" s="51"/>
      <c r="BL85" s="51"/>
      <c r="BM85" s="51"/>
    </row>
    <row r="86" spans="1:65" x14ac:dyDescent="0.25">
      <c r="A86" s="61"/>
      <c r="E86" s="40"/>
      <c r="F86" s="40"/>
      <c r="G86" s="40"/>
      <c r="H86" s="40"/>
      <c r="I86" s="40"/>
      <c r="P86" s="40">
        <f t="shared" si="107"/>
        <v>0</v>
      </c>
      <c r="Q86" s="40">
        <f t="shared" si="107"/>
        <v>0</v>
      </c>
      <c r="S86" s="6"/>
      <c r="BH86" s="49"/>
      <c r="BI86" s="51"/>
      <c r="BJ86" s="51"/>
      <c r="BK86" s="51"/>
      <c r="BL86" s="51"/>
      <c r="BM86" s="51"/>
    </row>
    <row r="87" spans="1:65" x14ac:dyDescent="0.25">
      <c r="A87" s="59" t="s">
        <v>110</v>
      </c>
      <c r="E87" s="40"/>
      <c r="F87" s="40"/>
      <c r="G87" s="40"/>
      <c r="H87" s="40"/>
      <c r="I87" s="40"/>
      <c r="P87" s="40">
        <f t="shared" si="107"/>
        <v>0</v>
      </c>
      <c r="Q87" s="40">
        <f t="shared" si="107"/>
        <v>0</v>
      </c>
      <c r="S87" s="6"/>
      <c r="BH87" s="49"/>
      <c r="BI87" s="51"/>
      <c r="BJ87" s="51"/>
      <c r="BK87" s="51"/>
      <c r="BL87" s="51"/>
      <c r="BM87" s="51"/>
    </row>
    <row r="88" spans="1:65" x14ac:dyDescent="0.25">
      <c r="A88" s="60"/>
      <c r="E88" s="40"/>
      <c r="F88" s="40"/>
      <c r="G88" s="40"/>
      <c r="H88" s="40"/>
      <c r="I88" s="40"/>
      <c r="P88" s="40">
        <f t="shared" si="107"/>
        <v>0</v>
      </c>
      <c r="Q88" s="40">
        <f t="shared" si="107"/>
        <v>0</v>
      </c>
      <c r="S88" s="6" t="e">
        <f>LARGE(D87:D92,1)</f>
        <v>#NUM!</v>
      </c>
      <c r="U88" s="40" t="e">
        <f>IF(S88=D87,(LARGE(P87:Q87,1)),(IF(S88=D88,(LARGE(P88:Q88,1)),(IF(S88=D89,(LARGE(P89:Q89,1)),(IF(S88=D90,(LARGE(P90:Q90,1)),(IF(S88=D91,(LARGE(P91:Q91,1)),(IF(S88=D92,(LARGE(P92:Q92,1)))))))))))))</f>
        <v>#NUM!</v>
      </c>
      <c r="Y88" s="36" t="e">
        <f t="shared" ref="Y88" si="132">SQRT((S88/$U$2)^2)</f>
        <v>#NUM!</v>
      </c>
      <c r="Z88" s="19"/>
      <c r="AA88" s="19"/>
      <c r="AB88" s="19" t="e">
        <f t="shared" ref="AB88:AB90" si="133">SQRT(Y88)</f>
        <v>#NUM!</v>
      </c>
      <c r="AC88" s="19"/>
      <c r="AE88" s="19"/>
      <c r="AF88" s="20" t="e">
        <f t="shared" ref="AF88:AF90" si="134">AB88+0.05</f>
        <v>#NUM!</v>
      </c>
      <c r="AG88" s="19"/>
      <c r="AI88" s="19"/>
      <c r="AJ88" s="28" t="e">
        <f t="shared" ref="AJ88:AJ90" si="135">IF(AF88&lt;=1.5,1.5,(IF(AF88&lt;=2,2,(IF(AF88&lt;=2.5,2.5,(IF(AF88&lt;=3,3,(IF(AF88&lt;=3.5,3.5,(IF(AF88&lt;=4,4,(IF(AF88&lt;=4.5,4.5,(IF(AF88&lt;=5,5,"Too f*cking big!")))))))))))))))</f>
        <v>#NUM!</v>
      </c>
      <c r="AK88" s="19"/>
      <c r="AM88" s="19"/>
      <c r="AN88" s="19" t="e">
        <f t="shared" ref="AN88:AN90" si="136">IF(ABS(U88)&gt;($U$3*AJ88),"Yes","No")</f>
        <v>#NUM!</v>
      </c>
      <c r="AR88" s="19" t="e">
        <f t="shared" si="18"/>
        <v>#NUM!</v>
      </c>
      <c r="AU88" s="40" t="e">
        <f t="shared" ref="AU88:AU90" si="137">IF(AR88="Not Applicable",S88/(AJ88^2),(S88/(AJ88^2))+AR88)</f>
        <v>#NUM!</v>
      </c>
      <c r="BG88" s="26" t="e">
        <f>IF(AJ88&gt;4,"Re-check foundation size…",IF(AU88&lt;$U$2,"Pass!","Fail!"))</f>
        <v>#NUM!</v>
      </c>
      <c r="BH88" s="49"/>
      <c r="BI88" s="51"/>
      <c r="BJ88" s="51"/>
      <c r="BK88" s="51"/>
      <c r="BL88" s="51"/>
      <c r="BM88" s="51"/>
    </row>
    <row r="89" spans="1:65" ht="15.75" x14ac:dyDescent="0.25">
      <c r="A89" s="60"/>
      <c r="E89" s="40"/>
      <c r="F89" s="40"/>
      <c r="G89" s="40"/>
      <c r="H89" s="40"/>
      <c r="I89" s="40"/>
      <c r="P89" s="40">
        <f t="shared" si="107"/>
        <v>0</v>
      </c>
      <c r="Q89" s="40">
        <f t="shared" si="107"/>
        <v>0</v>
      </c>
      <c r="S89" s="6">
        <f>IF(U89=P87,D87,(IF(U89=P88,D88,(IF(U89=P89,D89,(IF(U89=P90,D90,(IF(U89=P91,D91,(IF(U89=P92,D92)))))))))))</f>
        <v>0</v>
      </c>
      <c r="U89" s="40">
        <f t="shared" ref="U89" si="138">LARGE((P87:P92),1)</f>
        <v>0</v>
      </c>
      <c r="Y89" s="36">
        <f t="shared" si="120"/>
        <v>0</v>
      </c>
      <c r="Z89" s="19"/>
      <c r="AA89" s="19"/>
      <c r="AB89" s="19">
        <f t="shared" si="133"/>
        <v>0</v>
      </c>
      <c r="AC89" s="19"/>
      <c r="AE89" s="19"/>
      <c r="AF89" s="20">
        <f t="shared" si="134"/>
        <v>0.05</v>
      </c>
      <c r="AG89" s="19"/>
      <c r="AI89" s="19"/>
      <c r="AJ89" s="28">
        <f t="shared" si="135"/>
        <v>1.5</v>
      </c>
      <c r="AK89" s="19"/>
      <c r="AM89" s="19"/>
      <c r="AN89" s="19" t="str">
        <f t="shared" si="136"/>
        <v>No</v>
      </c>
      <c r="AR89" s="19" t="str">
        <f t="shared" si="18"/>
        <v>Not Applicable</v>
      </c>
      <c r="AU89" s="40">
        <f t="shared" si="137"/>
        <v>0</v>
      </c>
      <c r="AY89" s="54">
        <f>B87</f>
        <v>0</v>
      </c>
      <c r="AZ89" s="35" t="s">
        <v>87</v>
      </c>
      <c r="BA89" s="56" t="str">
        <f t="shared" ref="BA89" si="139">IF(S89=0,"No data…",IF(ISNUMBER(AJ88)=FALSE,"Too big!",IF(ISNUMBER(AJ89)=FALSE,"Too big!",IF(ISNUMBER(AJ90)=FALSE,"Too big!",LARGE(AJ88:AJ90,1)))))</f>
        <v>No data…</v>
      </c>
      <c r="BB89" s="56" t="s">
        <v>85</v>
      </c>
      <c r="BC89" s="58" t="str">
        <f t="shared" ref="BC89" si="140">IF(U89=0,"No data…",IF(ISNUMBER(AJ88)=FALSE,"Too big!",IF(ISNUMBER(AJ89)=FALSE,"Too big!",IF(ISNUMBER(AJ90)=FALSE,"Too big!",LARGE(AJ88:AJ90,1)))))</f>
        <v>No data…</v>
      </c>
      <c r="BD89" s="35" t="s">
        <v>86</v>
      </c>
      <c r="BG89" s="26" t="str">
        <f>IF(AJ89&gt;4,"Re-check foundation size…",IF(AU89&lt;$U$2,"Pass!","Fail!"))</f>
        <v>Pass!</v>
      </c>
      <c r="BH89" s="49"/>
      <c r="BI89" s="51" t="str">
        <f t="shared" ref="BI89" si="141">IF(D87&lt;0,"Warning! Uplift.",(IF(D88&lt;0,"Warning! Uplift.",(IF(D89&lt;0,"Warning! Uplift.",(IF(D90&lt;0,"Warning! Uplift.",(IF(D91&lt;0,"Warning! Uplift.",(IF(D92&lt;0,"Warning! Uplift.","/")))))))))))</f>
        <v>/</v>
      </c>
      <c r="BJ89" s="51"/>
      <c r="BK89" s="51"/>
      <c r="BL89" s="51" t="e">
        <f t="shared" ref="BL89" si="142">IF(U88&gt;$BT$23,"Warning! High shear.",(IF(U89&gt;$BT$23,"Warning! High shear.",(IF(U90&gt;$BT$23,"Warning! High Shear.","/")))))</f>
        <v>#NUM!</v>
      </c>
      <c r="BM89" s="51"/>
    </row>
    <row r="90" spans="1:65" x14ac:dyDescent="0.25">
      <c r="A90" s="60"/>
      <c r="E90" s="40"/>
      <c r="F90" s="40"/>
      <c r="G90" s="40"/>
      <c r="H90" s="40"/>
      <c r="I90" s="40"/>
      <c r="P90" s="40">
        <f t="shared" si="107"/>
        <v>0</v>
      </c>
      <c r="Q90" s="40">
        <f t="shared" si="107"/>
        <v>0</v>
      </c>
      <c r="S90" s="6">
        <f>IF(U90=Q87,D87,(IF(U90=Q88,D88,(IF(U90=Q89,D89,(IF(U90=Q90,D90,(IF(U90=Q91,D91,(IF(U90=Q92,D92)))))))))))</f>
        <v>0</v>
      </c>
      <c r="U90" s="40">
        <f t="shared" ref="U90" si="143">LARGE((Q87:Q92),1)</f>
        <v>0</v>
      </c>
      <c r="Y90" s="36">
        <f t="shared" si="120"/>
        <v>0</v>
      </c>
      <c r="Z90" s="19"/>
      <c r="AA90" s="19"/>
      <c r="AB90" s="19">
        <f t="shared" si="133"/>
        <v>0</v>
      </c>
      <c r="AC90" s="19"/>
      <c r="AE90" s="19"/>
      <c r="AF90" s="20">
        <f t="shared" si="134"/>
        <v>0.05</v>
      </c>
      <c r="AG90" s="19"/>
      <c r="AI90" s="19"/>
      <c r="AJ90" s="28">
        <f t="shared" si="135"/>
        <v>1.5</v>
      </c>
      <c r="AK90" s="19"/>
      <c r="AM90" s="19"/>
      <c r="AN90" s="19" t="str">
        <f t="shared" si="136"/>
        <v>No</v>
      </c>
      <c r="AR90" s="19" t="str">
        <f t="shared" si="18"/>
        <v>Not Applicable</v>
      </c>
      <c r="AU90" s="40">
        <f t="shared" si="137"/>
        <v>0</v>
      </c>
      <c r="BG90" s="26" t="str">
        <f>IF(AJ90&gt;4,"Re-check foundation size…",IF(AU90&lt;$U$2,"Pass!","Fail!"))</f>
        <v>Pass!</v>
      </c>
      <c r="BH90" s="49"/>
      <c r="BI90" s="51"/>
      <c r="BJ90" s="51"/>
      <c r="BK90" s="51"/>
      <c r="BL90" s="51"/>
      <c r="BM90" s="51"/>
    </row>
    <row r="91" spans="1:65" x14ac:dyDescent="0.25">
      <c r="A91" s="60"/>
      <c r="E91" s="40"/>
      <c r="F91" s="40"/>
      <c r="G91" s="40"/>
      <c r="H91" s="40"/>
      <c r="I91" s="40"/>
      <c r="P91" s="40">
        <f t="shared" si="107"/>
        <v>0</v>
      </c>
      <c r="Q91" s="40">
        <f t="shared" si="107"/>
        <v>0</v>
      </c>
      <c r="S91" s="6"/>
      <c r="BH91" s="49"/>
      <c r="BI91" s="51"/>
      <c r="BJ91" s="51"/>
      <c r="BK91" s="51"/>
      <c r="BL91" s="51"/>
      <c r="BM91" s="51"/>
    </row>
    <row r="92" spans="1:65" x14ac:dyDescent="0.25">
      <c r="A92" s="61"/>
      <c r="E92" s="40"/>
      <c r="F92" s="40"/>
      <c r="G92" s="40"/>
      <c r="H92" s="40"/>
      <c r="I92" s="40"/>
      <c r="P92" s="40">
        <f t="shared" si="107"/>
        <v>0</v>
      </c>
      <c r="Q92" s="40">
        <f t="shared" si="107"/>
        <v>0</v>
      </c>
      <c r="S92" s="6"/>
      <c r="BH92" s="49"/>
      <c r="BI92" s="51"/>
      <c r="BJ92" s="51"/>
      <c r="BK92" s="51"/>
      <c r="BL92" s="51"/>
      <c r="BM92" s="51"/>
    </row>
    <row r="93" spans="1:65" x14ac:dyDescent="0.25">
      <c r="A93" s="59" t="s">
        <v>111</v>
      </c>
      <c r="E93" s="40"/>
      <c r="F93" s="40"/>
      <c r="G93" s="40"/>
      <c r="H93" s="40"/>
      <c r="I93" s="40"/>
      <c r="P93" s="40">
        <f t="shared" si="107"/>
        <v>0</v>
      </c>
      <c r="Q93" s="40">
        <f t="shared" si="107"/>
        <v>0</v>
      </c>
      <c r="S93" s="6"/>
      <c r="BH93" s="49"/>
      <c r="BI93" s="51"/>
      <c r="BJ93" s="51"/>
      <c r="BK93" s="51"/>
      <c r="BL93" s="51"/>
      <c r="BM93" s="51"/>
    </row>
    <row r="94" spans="1:65" x14ac:dyDescent="0.25">
      <c r="A94" s="60"/>
      <c r="E94" s="40"/>
      <c r="F94" s="40"/>
      <c r="G94" s="40"/>
      <c r="H94" s="40"/>
      <c r="I94" s="40"/>
      <c r="P94" s="40">
        <f t="shared" si="107"/>
        <v>0</v>
      </c>
      <c r="Q94" s="40">
        <f t="shared" si="107"/>
        <v>0</v>
      </c>
      <c r="S94" s="6" t="e">
        <f>LARGE(D93:D98,1)</f>
        <v>#NUM!</v>
      </c>
      <c r="U94" s="40" t="e">
        <f>IF(S94=D93,(LARGE(P93:Q93,1)),(IF(S94=D94,(LARGE(P94:Q94,1)),(IF(S94=D95,(LARGE(P95:Q95,1)),(IF(S94=D96,(LARGE(P96:Q96,1)),(IF(S94=D97,(LARGE(P97:Q97,1)),(IF(S94=D98,(LARGE(P98:Q98,1)))))))))))))</f>
        <v>#NUM!</v>
      </c>
      <c r="Y94" s="36" t="e">
        <f t="shared" ref="Y94" si="144">SQRT((S94/$U$2)^2)</f>
        <v>#NUM!</v>
      </c>
      <c r="Z94" s="19"/>
      <c r="AA94" s="19"/>
      <c r="AB94" s="19" t="e">
        <f t="shared" ref="AB94:AB96" si="145">SQRT(Y94)</f>
        <v>#NUM!</v>
      </c>
      <c r="AC94" s="19"/>
      <c r="AE94" s="19"/>
      <c r="AF94" s="20" t="e">
        <f t="shared" ref="AF94:AF96" si="146">AB94+0.05</f>
        <v>#NUM!</v>
      </c>
      <c r="AG94" s="19"/>
      <c r="AI94" s="19"/>
      <c r="AJ94" s="28" t="e">
        <f t="shared" ref="AJ94:AJ96" si="147">IF(AF94&lt;=1.5,1.5,(IF(AF94&lt;=2,2,(IF(AF94&lt;=2.5,2.5,(IF(AF94&lt;=3,3,(IF(AF94&lt;=3.5,3.5,(IF(AF94&lt;=4,4,(IF(AF94&lt;=4.5,4.5,(IF(AF94&lt;=5,5,"Too f*cking big!")))))))))))))))</f>
        <v>#NUM!</v>
      </c>
      <c r="AK94" s="19"/>
      <c r="AM94" s="19"/>
      <c r="AN94" s="19" t="e">
        <f t="shared" ref="AN94:AN96" si="148">IF(ABS(U94)&gt;($U$3*AJ94),"Yes","No")</f>
        <v>#NUM!</v>
      </c>
      <c r="AR94" s="19" t="e">
        <f t="shared" ref="AR94:AR156" si="149">IF(AN94="Yes",(((SQRT(U94^2)))*$U$4)/((AJ94*(AJ94^2))/6),"Not Applicable")</f>
        <v>#NUM!</v>
      </c>
      <c r="AU94" s="40" t="e">
        <f t="shared" ref="AU94:AU96" si="150">IF(AR94="Not Applicable",S94/(AJ94^2),(S94/(AJ94^2))+AR94)</f>
        <v>#NUM!</v>
      </c>
      <c r="BG94" s="26" t="e">
        <f>IF(AJ94&gt;4,"Re-check foundation size…",IF(AU94&lt;$U$2,"Pass!","Fail!"))</f>
        <v>#NUM!</v>
      </c>
      <c r="BH94" s="49"/>
      <c r="BI94" s="51"/>
      <c r="BJ94" s="51"/>
      <c r="BK94" s="51"/>
      <c r="BL94" s="51"/>
      <c r="BM94" s="51"/>
    </row>
    <row r="95" spans="1:65" ht="15.75" x14ac:dyDescent="0.25">
      <c r="A95" s="60"/>
      <c r="E95" s="40"/>
      <c r="F95" s="40"/>
      <c r="G95" s="40"/>
      <c r="H95" s="40"/>
      <c r="I95" s="40"/>
      <c r="P95" s="40">
        <f t="shared" si="107"/>
        <v>0</v>
      </c>
      <c r="Q95" s="40">
        <f t="shared" si="107"/>
        <v>0</v>
      </c>
      <c r="S95" s="6">
        <f>IF(U95=P93,D93,(IF(U95=P94,D94,(IF(U95=P95,D95,(IF(U95=P96,D96,(IF(U95=P97,D97,(IF(U95=P98,D98)))))))))))</f>
        <v>0</v>
      </c>
      <c r="U95" s="40">
        <f t="shared" ref="U95" si="151">LARGE((P93:P98),1)</f>
        <v>0</v>
      </c>
      <c r="Y95" s="36">
        <f t="shared" si="120"/>
        <v>0</v>
      </c>
      <c r="Z95" s="19"/>
      <c r="AA95" s="19"/>
      <c r="AB95" s="19">
        <f t="shared" si="145"/>
        <v>0</v>
      </c>
      <c r="AC95" s="19"/>
      <c r="AE95" s="19"/>
      <c r="AF95" s="20">
        <f t="shared" si="146"/>
        <v>0.05</v>
      </c>
      <c r="AG95" s="19"/>
      <c r="AI95" s="19"/>
      <c r="AJ95" s="28">
        <f t="shared" si="147"/>
        <v>1.5</v>
      </c>
      <c r="AK95" s="19"/>
      <c r="AM95" s="19"/>
      <c r="AN95" s="19" t="str">
        <f t="shared" si="148"/>
        <v>No</v>
      </c>
      <c r="AR95" s="19" t="str">
        <f t="shared" si="149"/>
        <v>Not Applicable</v>
      </c>
      <c r="AU95" s="40">
        <f t="shared" si="150"/>
        <v>0</v>
      </c>
      <c r="AY95" s="54">
        <f>B93</f>
        <v>0</v>
      </c>
      <c r="AZ95" s="35" t="s">
        <v>87</v>
      </c>
      <c r="BA95" s="56" t="str">
        <f t="shared" ref="BA95" si="152">IF(S95=0,"No data…",IF(ISNUMBER(AJ94)=FALSE,"Too big!",IF(ISNUMBER(AJ95)=FALSE,"Too big!",IF(ISNUMBER(AJ96)=FALSE,"Too big!",LARGE(AJ94:AJ96,1)))))</f>
        <v>No data…</v>
      </c>
      <c r="BB95" s="56" t="s">
        <v>85</v>
      </c>
      <c r="BC95" s="58" t="str">
        <f t="shared" ref="BC95" si="153">IF(U95=0,"No data…",IF(ISNUMBER(AJ94)=FALSE,"Too big!",IF(ISNUMBER(AJ95)=FALSE,"Too big!",IF(ISNUMBER(AJ96)=FALSE,"Too big!",LARGE(AJ94:AJ96,1)))))</f>
        <v>No data…</v>
      </c>
      <c r="BD95" s="35" t="s">
        <v>86</v>
      </c>
      <c r="BG95" s="26" t="str">
        <f>IF(AJ95&gt;4,"Re-check foundation size…",IF(AU95&lt;$U$2,"Pass!","Fail!"))</f>
        <v>Pass!</v>
      </c>
      <c r="BH95" s="49"/>
      <c r="BI95" s="51" t="str">
        <f t="shared" ref="BI95" si="154">IF(D93&lt;0,"Warning! Uplift.",(IF(D94&lt;0,"Warning! Uplift.",(IF(D95&lt;0,"Warning! Uplift.",(IF(D96&lt;0,"Warning! Uplift.",(IF(D97&lt;0,"Warning! Uplift.",(IF(D98&lt;0,"Warning! Uplift.","/")))))))))))</f>
        <v>/</v>
      </c>
      <c r="BJ95" s="51"/>
      <c r="BK95" s="51"/>
      <c r="BL95" s="51" t="e">
        <f t="shared" ref="BL95" si="155">IF(U94&gt;$BT$23,"Warning! High shear.",(IF(U95&gt;$BT$23,"Warning! High shear.",(IF(U96&gt;$BT$23,"Warning! High Shear.","/")))))</f>
        <v>#NUM!</v>
      </c>
      <c r="BM95" s="51"/>
    </row>
    <row r="96" spans="1:65" x14ac:dyDescent="0.25">
      <c r="A96" s="60"/>
      <c r="E96" s="40"/>
      <c r="F96" s="40"/>
      <c r="G96" s="40"/>
      <c r="H96" s="40"/>
      <c r="I96" s="40"/>
      <c r="P96" s="40">
        <f t="shared" si="107"/>
        <v>0</v>
      </c>
      <c r="Q96" s="40">
        <f t="shared" si="107"/>
        <v>0</v>
      </c>
      <c r="S96" s="6">
        <f>IF(U96=Q93,D93,(IF(U96=Q94,D94,(IF(U96=Q95,D95,(IF(U96=Q96,D96,(IF(U96=Q97,D97,(IF(U96=Q98,D98)))))))))))</f>
        <v>0</v>
      </c>
      <c r="U96" s="40">
        <f t="shared" ref="U96" si="156">LARGE((Q93:Q98),1)</f>
        <v>0</v>
      </c>
      <c r="Y96" s="36">
        <f t="shared" si="120"/>
        <v>0</v>
      </c>
      <c r="Z96" s="19"/>
      <c r="AA96" s="19"/>
      <c r="AB96" s="19">
        <f t="shared" si="145"/>
        <v>0</v>
      </c>
      <c r="AC96" s="19"/>
      <c r="AE96" s="19"/>
      <c r="AF96" s="20">
        <f t="shared" si="146"/>
        <v>0.05</v>
      </c>
      <c r="AG96" s="19"/>
      <c r="AI96" s="19"/>
      <c r="AJ96" s="28">
        <f t="shared" si="147"/>
        <v>1.5</v>
      </c>
      <c r="AK96" s="19"/>
      <c r="AM96" s="19"/>
      <c r="AN96" s="19" t="str">
        <f t="shared" si="148"/>
        <v>No</v>
      </c>
      <c r="AR96" s="19" t="str">
        <f t="shared" si="149"/>
        <v>Not Applicable</v>
      </c>
      <c r="AU96" s="40">
        <f t="shared" si="150"/>
        <v>0</v>
      </c>
      <c r="BG96" s="26" t="str">
        <f>IF(AJ96&gt;4,"Re-check foundation size…",IF(AU96&lt;$U$2,"Pass!","Fail!"))</f>
        <v>Pass!</v>
      </c>
      <c r="BH96" s="49"/>
      <c r="BI96" s="51"/>
      <c r="BJ96" s="51"/>
      <c r="BK96" s="51"/>
      <c r="BL96" s="51"/>
      <c r="BM96" s="51"/>
    </row>
    <row r="97" spans="1:65" x14ac:dyDescent="0.25">
      <c r="A97" s="60"/>
      <c r="E97" s="40"/>
      <c r="F97" s="40"/>
      <c r="G97" s="40"/>
      <c r="H97" s="40"/>
      <c r="I97" s="40"/>
      <c r="P97" s="40">
        <f t="shared" si="107"/>
        <v>0</v>
      </c>
      <c r="Q97" s="40">
        <f t="shared" si="107"/>
        <v>0</v>
      </c>
      <c r="S97" s="6"/>
      <c r="BH97" s="49"/>
      <c r="BI97" s="51"/>
      <c r="BJ97" s="51"/>
      <c r="BK97" s="51"/>
      <c r="BL97" s="51"/>
      <c r="BM97" s="51"/>
    </row>
    <row r="98" spans="1:65" x14ac:dyDescent="0.25">
      <c r="A98" s="61"/>
      <c r="E98" s="40"/>
      <c r="F98" s="40"/>
      <c r="G98" s="40"/>
      <c r="H98" s="40"/>
      <c r="I98" s="40"/>
      <c r="P98" s="40">
        <f t="shared" si="107"/>
        <v>0</v>
      </c>
      <c r="Q98" s="40">
        <f t="shared" si="107"/>
        <v>0</v>
      </c>
      <c r="S98" s="6"/>
      <c r="BH98" s="49"/>
      <c r="BI98" s="51"/>
      <c r="BJ98" s="51"/>
      <c r="BK98" s="51"/>
      <c r="BL98" s="51"/>
      <c r="BM98" s="51"/>
    </row>
    <row r="99" spans="1:65" x14ac:dyDescent="0.25">
      <c r="A99" s="59" t="s">
        <v>112</v>
      </c>
      <c r="E99" s="40"/>
      <c r="F99" s="40"/>
      <c r="G99" s="40"/>
      <c r="H99" s="40"/>
      <c r="I99" s="40"/>
      <c r="P99" s="40">
        <f t="shared" si="107"/>
        <v>0</v>
      </c>
      <c r="Q99" s="40">
        <f t="shared" si="107"/>
        <v>0</v>
      </c>
      <c r="S99" s="6"/>
      <c r="BH99" s="49"/>
      <c r="BI99" s="51"/>
      <c r="BJ99" s="51"/>
      <c r="BK99" s="51"/>
      <c r="BL99" s="51"/>
      <c r="BM99" s="51"/>
    </row>
    <row r="100" spans="1:65" x14ac:dyDescent="0.25">
      <c r="A100" s="60"/>
      <c r="E100" s="40"/>
      <c r="F100" s="40"/>
      <c r="G100" s="40"/>
      <c r="H100" s="40"/>
      <c r="I100" s="40"/>
      <c r="P100" s="40">
        <f t="shared" si="107"/>
        <v>0</v>
      </c>
      <c r="Q100" s="40">
        <f t="shared" si="107"/>
        <v>0</v>
      </c>
      <c r="S100" s="6" t="e">
        <f>LARGE(D99:D104,1)</f>
        <v>#NUM!</v>
      </c>
      <c r="U100" s="40" t="e">
        <f>IF(S100=D99,(LARGE(P99:Q99,1)),(IF(S100=D100,(LARGE(P100:Q100,1)),(IF(S100=D101,(LARGE(P101:Q101,1)),(IF(S100=D102,(LARGE(P102:Q102,1)),(IF(S100=D103,(LARGE(P103:Q103,1)),(IF(S100=D104,(LARGE(P104:Q104,1)))))))))))))</f>
        <v>#NUM!</v>
      </c>
      <c r="Y100" s="36" t="e">
        <f t="shared" ref="Y100" si="157">SQRT((S100/$U$2)^2)</f>
        <v>#NUM!</v>
      </c>
      <c r="Z100" s="19"/>
      <c r="AA100" s="19"/>
      <c r="AB100" s="19" t="e">
        <f t="shared" ref="AB100:AB102" si="158">SQRT(Y100)</f>
        <v>#NUM!</v>
      </c>
      <c r="AC100" s="19"/>
      <c r="AE100" s="19"/>
      <c r="AF100" s="20" t="e">
        <f t="shared" ref="AF100:AF102" si="159">AB100+0.05</f>
        <v>#NUM!</v>
      </c>
      <c r="AG100" s="19"/>
      <c r="AI100" s="19"/>
      <c r="AJ100" s="28" t="e">
        <f t="shared" ref="AJ100:AJ102" si="160">IF(AF100&lt;=1.5,1.5,(IF(AF100&lt;=2,2,(IF(AF100&lt;=2.5,2.5,(IF(AF100&lt;=3,3,(IF(AF100&lt;=3.5,3.5,(IF(AF100&lt;=4,4,(IF(AF100&lt;=4.5,4.5,(IF(AF100&lt;=5,5,"Too f*cking big!")))))))))))))))</f>
        <v>#NUM!</v>
      </c>
      <c r="AK100" s="19"/>
      <c r="AM100" s="19"/>
      <c r="AN100" s="19" t="e">
        <f t="shared" ref="AN100:AN102" si="161">IF(ABS(U100)&gt;($U$3*AJ100),"Yes","No")</f>
        <v>#NUM!</v>
      </c>
      <c r="AR100" s="19" t="e">
        <f t="shared" si="149"/>
        <v>#NUM!</v>
      </c>
      <c r="AU100" s="40" t="e">
        <f t="shared" ref="AU100:AU102" si="162">IF(AR100="Not Applicable",S100/(AJ100^2),(S100/(AJ100^2))+AR100)</f>
        <v>#NUM!</v>
      </c>
      <c r="BG100" s="26" t="e">
        <f>IF(AJ100&gt;4,"Re-check foundation size…",IF(AU100&lt;$U$2,"Pass!","Fail!"))</f>
        <v>#NUM!</v>
      </c>
      <c r="BH100" s="49"/>
      <c r="BI100" s="51"/>
      <c r="BJ100" s="51"/>
      <c r="BK100" s="51"/>
      <c r="BL100" s="51"/>
      <c r="BM100" s="51"/>
    </row>
    <row r="101" spans="1:65" ht="15.75" x14ac:dyDescent="0.25">
      <c r="A101" s="60"/>
      <c r="E101" s="40"/>
      <c r="F101" s="40"/>
      <c r="G101" s="40"/>
      <c r="H101" s="40"/>
      <c r="I101" s="40"/>
      <c r="P101" s="40">
        <f t="shared" si="107"/>
        <v>0</v>
      </c>
      <c r="Q101" s="40">
        <f t="shared" si="107"/>
        <v>0</v>
      </c>
      <c r="S101" s="6">
        <f>IF(U101=P99,D99,(IF(U101=P100,D100,(IF(U101=P101,D101,(IF(U101=P102,D102,(IF(U101=P103,D103,(IF(U101=P104,D104)))))))))))</f>
        <v>0</v>
      </c>
      <c r="U101" s="40">
        <f t="shared" ref="U101" si="163">LARGE((P99:P104),1)</f>
        <v>0</v>
      </c>
      <c r="Y101" s="36">
        <f t="shared" si="120"/>
        <v>0</v>
      </c>
      <c r="Z101" s="19"/>
      <c r="AA101" s="19"/>
      <c r="AB101" s="19">
        <f t="shared" si="158"/>
        <v>0</v>
      </c>
      <c r="AC101" s="19"/>
      <c r="AE101" s="19"/>
      <c r="AF101" s="20">
        <f t="shared" si="159"/>
        <v>0.05</v>
      </c>
      <c r="AG101" s="19"/>
      <c r="AI101" s="19"/>
      <c r="AJ101" s="28">
        <f t="shared" si="160"/>
        <v>1.5</v>
      </c>
      <c r="AK101" s="19"/>
      <c r="AM101" s="19"/>
      <c r="AN101" s="19" t="str">
        <f t="shared" si="161"/>
        <v>No</v>
      </c>
      <c r="AR101" s="19" t="str">
        <f t="shared" si="149"/>
        <v>Not Applicable</v>
      </c>
      <c r="AU101" s="40">
        <f t="shared" si="162"/>
        <v>0</v>
      </c>
      <c r="AY101" s="54">
        <f>B99</f>
        <v>0</v>
      </c>
      <c r="AZ101" s="35" t="s">
        <v>87</v>
      </c>
      <c r="BA101" s="56" t="str">
        <f t="shared" ref="BA101" si="164">IF(S101=0,"No data…",IF(ISNUMBER(AJ100)=FALSE,"Too big!",IF(ISNUMBER(AJ101)=FALSE,"Too big!",IF(ISNUMBER(AJ102)=FALSE,"Too big!",LARGE(AJ100:AJ102,1)))))</f>
        <v>No data…</v>
      </c>
      <c r="BB101" s="56" t="s">
        <v>85</v>
      </c>
      <c r="BC101" s="58" t="str">
        <f t="shared" ref="BC101" si="165">IF(U101=0,"No data…",IF(ISNUMBER(AJ100)=FALSE,"Too big!",IF(ISNUMBER(AJ101)=FALSE,"Too big!",IF(ISNUMBER(AJ102)=FALSE,"Too big!",LARGE(AJ100:AJ102,1)))))</f>
        <v>No data…</v>
      </c>
      <c r="BD101" s="35" t="s">
        <v>86</v>
      </c>
      <c r="BG101" s="26" t="str">
        <f>IF(AJ101&gt;4,"Re-check foundation size…",IF(AU101&lt;$U$2,"Pass!","Fail!"))</f>
        <v>Pass!</v>
      </c>
      <c r="BH101" s="49"/>
      <c r="BI101" s="51" t="str">
        <f t="shared" ref="BI101" si="166">IF(D99&lt;0,"Warning! Uplift.",(IF(D100&lt;0,"Warning! Uplift.",(IF(D101&lt;0,"Warning! Uplift.",(IF(D102&lt;0,"Warning! Uplift.",(IF(D103&lt;0,"Warning! Uplift.",(IF(D104&lt;0,"Warning! Uplift.","/")))))))))))</f>
        <v>/</v>
      </c>
      <c r="BJ101" s="51"/>
      <c r="BK101" s="51"/>
      <c r="BL101" s="51" t="e">
        <f t="shared" ref="BL101" si="167">IF(U100&gt;$BT$23,"Warning! High shear.",(IF(U101&gt;$BT$23,"Warning! High shear.",(IF(U102&gt;$BT$23,"Warning! High Shear.","/")))))</f>
        <v>#NUM!</v>
      </c>
      <c r="BM101" s="51"/>
    </row>
    <row r="102" spans="1:65" x14ac:dyDescent="0.25">
      <c r="A102" s="60"/>
      <c r="E102" s="40"/>
      <c r="F102" s="40"/>
      <c r="G102" s="40"/>
      <c r="H102" s="40"/>
      <c r="I102" s="40"/>
      <c r="P102" s="40">
        <f t="shared" si="107"/>
        <v>0</v>
      </c>
      <c r="Q102" s="40">
        <f t="shared" si="107"/>
        <v>0</v>
      </c>
      <c r="S102" s="6">
        <f>IF(U102=Q99,D99,(IF(U102=Q100,D100,(IF(U102=Q101,D101,(IF(U102=Q102,D102,(IF(U102=Q103,D103,(IF(U102=Q104,D104)))))))))))</f>
        <v>0</v>
      </c>
      <c r="U102" s="40">
        <f t="shared" ref="U102" si="168">LARGE((Q99:Q104),1)</f>
        <v>0</v>
      </c>
      <c r="Y102" s="36">
        <f t="shared" si="120"/>
        <v>0</v>
      </c>
      <c r="Z102" s="19"/>
      <c r="AA102" s="19"/>
      <c r="AB102" s="19">
        <f t="shared" si="158"/>
        <v>0</v>
      </c>
      <c r="AC102" s="19"/>
      <c r="AE102" s="19"/>
      <c r="AF102" s="20">
        <f t="shared" si="159"/>
        <v>0.05</v>
      </c>
      <c r="AG102" s="19"/>
      <c r="AI102" s="19"/>
      <c r="AJ102" s="28">
        <f t="shared" si="160"/>
        <v>1.5</v>
      </c>
      <c r="AK102" s="19"/>
      <c r="AM102" s="19"/>
      <c r="AN102" s="19" t="str">
        <f t="shared" si="161"/>
        <v>No</v>
      </c>
      <c r="AR102" s="19" t="str">
        <f t="shared" si="149"/>
        <v>Not Applicable</v>
      </c>
      <c r="AU102" s="40">
        <f t="shared" si="162"/>
        <v>0</v>
      </c>
      <c r="BG102" s="26" t="str">
        <f>IF(AJ102&gt;4,"Re-check foundation size…",IF(AU102&lt;$U$2,"Pass!","Fail!"))</f>
        <v>Pass!</v>
      </c>
      <c r="BH102" s="49"/>
      <c r="BI102" s="51"/>
      <c r="BJ102" s="51"/>
      <c r="BK102" s="51"/>
      <c r="BL102" s="51"/>
      <c r="BM102" s="51"/>
    </row>
    <row r="103" spans="1:65" x14ac:dyDescent="0.25">
      <c r="A103" s="60"/>
      <c r="E103" s="40"/>
      <c r="F103" s="40"/>
      <c r="G103" s="40"/>
      <c r="H103" s="40"/>
      <c r="I103" s="40"/>
      <c r="P103" s="40">
        <f t="shared" si="107"/>
        <v>0</v>
      </c>
      <c r="Q103" s="40">
        <f t="shared" si="107"/>
        <v>0</v>
      </c>
      <c r="S103" s="6"/>
      <c r="BH103" s="49"/>
      <c r="BI103" s="51"/>
      <c r="BJ103" s="51"/>
      <c r="BK103" s="51"/>
      <c r="BL103" s="51"/>
      <c r="BM103" s="51"/>
    </row>
    <row r="104" spans="1:65" x14ac:dyDescent="0.25">
      <c r="A104" s="61"/>
      <c r="E104" s="40"/>
      <c r="F104" s="40"/>
      <c r="G104" s="40"/>
      <c r="H104" s="40"/>
      <c r="I104" s="40"/>
      <c r="P104" s="40">
        <f t="shared" si="107"/>
        <v>0</v>
      </c>
      <c r="Q104" s="40">
        <f t="shared" si="107"/>
        <v>0</v>
      </c>
      <c r="S104" s="6"/>
      <c r="BH104" s="49"/>
      <c r="BI104" s="51"/>
      <c r="BJ104" s="51"/>
      <c r="BK104" s="51"/>
      <c r="BL104" s="51"/>
      <c r="BM104" s="51"/>
    </row>
    <row r="105" spans="1:65" x14ac:dyDescent="0.25">
      <c r="A105" s="59" t="s">
        <v>113</v>
      </c>
      <c r="E105" s="40"/>
      <c r="F105" s="40"/>
      <c r="G105" s="40"/>
      <c r="H105" s="40"/>
      <c r="I105" s="40"/>
      <c r="P105" s="40">
        <f t="shared" si="107"/>
        <v>0</v>
      </c>
      <c r="Q105" s="40">
        <f t="shared" si="107"/>
        <v>0</v>
      </c>
      <c r="BH105" s="49"/>
      <c r="BI105" s="51"/>
      <c r="BJ105" s="51"/>
      <c r="BK105" s="51"/>
      <c r="BL105" s="51"/>
      <c r="BM105" s="51"/>
    </row>
    <row r="106" spans="1:65" x14ac:dyDescent="0.25">
      <c r="A106" s="60"/>
      <c r="E106" s="40"/>
      <c r="F106" s="40"/>
      <c r="G106" s="40"/>
      <c r="H106" s="40"/>
      <c r="I106" s="40"/>
      <c r="P106" s="40">
        <f t="shared" si="107"/>
        <v>0</v>
      </c>
      <c r="Q106" s="40">
        <f t="shared" si="107"/>
        <v>0</v>
      </c>
      <c r="S106" s="6" t="e">
        <f>LARGE(D105:D110,1)</f>
        <v>#NUM!</v>
      </c>
      <c r="U106" s="40" t="e">
        <f>IF(S106=D105,(LARGE(P105:Q105,1)),(IF(S106=D106,(LARGE(P106:Q106,1)),(IF(S106=D107,(LARGE(P107:Q107,1)),(IF(S106=D108,(LARGE(P108:Q108,1)),(IF(S106=D109,(LARGE(P109:Q109,1)),(IF(S106=D110,(LARGE(P110:Q110,1)))))))))))))</f>
        <v>#NUM!</v>
      </c>
      <c r="Y106" s="36" t="e">
        <f t="shared" ref="Y106" si="169">SQRT((S106/$U$2)^2)</f>
        <v>#NUM!</v>
      </c>
      <c r="Z106" s="19"/>
      <c r="AA106" s="19"/>
      <c r="AB106" s="19" t="e">
        <f t="shared" ref="AB106:AB108" si="170">SQRT(Y106)</f>
        <v>#NUM!</v>
      </c>
      <c r="AC106" s="19"/>
      <c r="AE106" s="19"/>
      <c r="AF106" s="20" t="e">
        <f t="shared" ref="AF106:AF108" si="171">AB106+0.05</f>
        <v>#NUM!</v>
      </c>
      <c r="AG106" s="19"/>
      <c r="AI106" s="19"/>
      <c r="AJ106" s="28" t="e">
        <f t="shared" ref="AJ106:AJ108" si="172">IF(AF106&lt;=1.5,1.5,(IF(AF106&lt;=2,2,(IF(AF106&lt;=2.5,2.5,(IF(AF106&lt;=3,3,(IF(AF106&lt;=3.5,3.5,(IF(AF106&lt;=4,4,(IF(AF106&lt;=4.5,4.5,(IF(AF106&lt;=5,5,"Too f*cking big!")))))))))))))))</f>
        <v>#NUM!</v>
      </c>
      <c r="AK106" s="19"/>
      <c r="AM106" s="19"/>
      <c r="AN106" s="19" t="e">
        <f t="shared" ref="AN106:AN108" si="173">IF(ABS(U106)&gt;($U$3*AJ106),"Yes","No")</f>
        <v>#NUM!</v>
      </c>
      <c r="AR106" s="19" t="e">
        <f t="shared" si="149"/>
        <v>#NUM!</v>
      </c>
      <c r="AU106" s="40" t="e">
        <f t="shared" ref="AU106:AU108" si="174">IF(AR106="Not Applicable",S106/(AJ106^2),(S106/(AJ106^2))+AR106)</f>
        <v>#NUM!</v>
      </c>
      <c r="BG106" s="26" t="e">
        <f>IF(AJ106&gt;4,"Re-check foundation size…",IF(AU106&lt;$U$2,"Pass!","Fail!"))</f>
        <v>#NUM!</v>
      </c>
      <c r="BH106" s="49"/>
      <c r="BI106" s="51"/>
      <c r="BJ106" s="51"/>
      <c r="BK106" s="51"/>
      <c r="BL106" s="51"/>
      <c r="BM106" s="51"/>
    </row>
    <row r="107" spans="1:65" ht="15.75" x14ac:dyDescent="0.25">
      <c r="A107" s="60"/>
      <c r="E107" s="40"/>
      <c r="F107" s="40"/>
      <c r="G107" s="40"/>
      <c r="H107" s="40"/>
      <c r="I107" s="40"/>
      <c r="P107" s="40">
        <f t="shared" si="107"/>
        <v>0</v>
      </c>
      <c r="Q107" s="40">
        <f t="shared" si="107"/>
        <v>0</v>
      </c>
      <c r="S107" s="6">
        <f>IF(U107=P105,D105,(IF(U107=P106,D106,(IF(U107=P107,D107,(IF(U107=P108,D108,(IF(U107=P109,D109,(IF(U107=P110,D110)))))))))))</f>
        <v>0</v>
      </c>
      <c r="U107" s="40">
        <f t="shared" ref="U107" si="175">LARGE((P105:P110),1)</f>
        <v>0</v>
      </c>
      <c r="Y107" s="36">
        <f t="shared" si="120"/>
        <v>0</v>
      </c>
      <c r="Z107" s="19"/>
      <c r="AA107" s="19"/>
      <c r="AB107" s="19">
        <f t="shared" si="170"/>
        <v>0</v>
      </c>
      <c r="AC107" s="19"/>
      <c r="AE107" s="19"/>
      <c r="AF107" s="20">
        <f t="shared" si="171"/>
        <v>0.05</v>
      </c>
      <c r="AG107" s="19"/>
      <c r="AI107" s="19"/>
      <c r="AJ107" s="28">
        <f t="shared" si="172"/>
        <v>1.5</v>
      </c>
      <c r="AK107" s="19"/>
      <c r="AM107" s="19"/>
      <c r="AN107" s="19" t="str">
        <f t="shared" si="173"/>
        <v>No</v>
      </c>
      <c r="AR107" s="19" t="str">
        <f t="shared" si="149"/>
        <v>Not Applicable</v>
      </c>
      <c r="AU107" s="40">
        <f t="shared" si="174"/>
        <v>0</v>
      </c>
      <c r="AY107" s="54">
        <f>B105</f>
        <v>0</v>
      </c>
      <c r="AZ107" s="35" t="s">
        <v>87</v>
      </c>
      <c r="BA107" s="56" t="str">
        <f t="shared" ref="BA107" si="176">IF(S107=0,"No data…",IF(ISNUMBER(AJ106)=FALSE,"Too big!",IF(ISNUMBER(AJ107)=FALSE,"Too big!",IF(ISNUMBER(AJ108)=FALSE,"Too big!",LARGE(AJ106:AJ108,1)))))</f>
        <v>No data…</v>
      </c>
      <c r="BB107" s="56" t="s">
        <v>85</v>
      </c>
      <c r="BC107" s="58" t="str">
        <f t="shared" ref="BC107" si="177">IF(U107=0,"No data…",IF(ISNUMBER(AJ106)=FALSE,"Too big!",IF(ISNUMBER(AJ107)=FALSE,"Too big!",IF(ISNUMBER(AJ108)=FALSE,"Too big!",LARGE(AJ106:AJ108,1)))))</f>
        <v>No data…</v>
      </c>
      <c r="BD107" s="35" t="s">
        <v>86</v>
      </c>
      <c r="BG107" s="26" t="str">
        <f>IF(AJ107&gt;4,"Re-check foundation size…",IF(AU107&lt;$U$2,"Pass!","Fail!"))</f>
        <v>Pass!</v>
      </c>
      <c r="BH107" s="49"/>
      <c r="BI107" s="51" t="str">
        <f t="shared" ref="BI107" si="178">IF(D105&lt;0,"Warning! Uplift.",(IF(D106&lt;0,"Warning! Uplift.",(IF(D107&lt;0,"Warning! Uplift.",(IF(D108&lt;0,"Warning! Uplift.",(IF(D109&lt;0,"Warning! Uplift.",(IF(D110&lt;0,"Warning! Uplift.","/")))))))))))</f>
        <v>/</v>
      </c>
      <c r="BJ107" s="51"/>
      <c r="BK107" s="51"/>
      <c r="BL107" s="51" t="e">
        <f t="shared" ref="BL107" si="179">IF(U106&gt;$BT$23,"Warning! High shear.",(IF(U107&gt;$BT$23,"Warning! High shear.",(IF(U108&gt;$BT$23,"Warning! High Shear.","/")))))</f>
        <v>#NUM!</v>
      </c>
      <c r="BM107" s="51"/>
    </row>
    <row r="108" spans="1:65" x14ac:dyDescent="0.25">
      <c r="A108" s="60"/>
      <c r="E108" s="40"/>
      <c r="F108" s="40"/>
      <c r="G108" s="40"/>
      <c r="H108" s="40"/>
      <c r="I108" s="40"/>
      <c r="P108" s="40">
        <f t="shared" si="107"/>
        <v>0</v>
      </c>
      <c r="Q108" s="40">
        <f t="shared" si="107"/>
        <v>0</v>
      </c>
      <c r="S108" s="6">
        <f>IF(U108=Q105,D105,(IF(U108=Q106,D106,(IF(U108=Q107,D107,(IF(U108=Q108,D108,(IF(U108=Q109,D109,(IF(U108=Q110,D110)))))))))))</f>
        <v>0</v>
      </c>
      <c r="U108" s="40">
        <f t="shared" ref="U108" si="180">LARGE((Q105:Q110),1)</f>
        <v>0</v>
      </c>
      <c r="Y108" s="36">
        <f t="shared" si="120"/>
        <v>0</v>
      </c>
      <c r="Z108" s="19"/>
      <c r="AA108" s="19"/>
      <c r="AB108" s="19">
        <f t="shared" si="170"/>
        <v>0</v>
      </c>
      <c r="AC108" s="19"/>
      <c r="AE108" s="19"/>
      <c r="AF108" s="20">
        <f t="shared" si="171"/>
        <v>0.05</v>
      </c>
      <c r="AG108" s="19"/>
      <c r="AI108" s="19"/>
      <c r="AJ108" s="28">
        <f t="shared" si="172"/>
        <v>1.5</v>
      </c>
      <c r="AK108" s="19"/>
      <c r="AM108" s="19"/>
      <c r="AN108" s="19" t="str">
        <f t="shared" si="173"/>
        <v>No</v>
      </c>
      <c r="AR108" s="19" t="str">
        <f t="shared" si="149"/>
        <v>Not Applicable</v>
      </c>
      <c r="AU108" s="40">
        <f t="shared" si="174"/>
        <v>0</v>
      </c>
      <c r="BG108" s="26" t="str">
        <f>IF(AJ108&gt;4,"Re-check foundation size…",IF(AU108&lt;$U$2,"Pass!","Fail!"))</f>
        <v>Pass!</v>
      </c>
      <c r="BH108" s="49"/>
      <c r="BI108" s="51"/>
      <c r="BJ108" s="51"/>
      <c r="BK108" s="51"/>
      <c r="BL108" s="51"/>
      <c r="BM108" s="51"/>
    </row>
    <row r="109" spans="1:65" x14ac:dyDescent="0.25">
      <c r="A109" s="60"/>
      <c r="E109" s="40"/>
      <c r="F109" s="40"/>
      <c r="G109" s="40"/>
      <c r="H109" s="40"/>
      <c r="I109" s="40"/>
      <c r="P109" s="40">
        <f t="shared" si="107"/>
        <v>0</v>
      </c>
      <c r="Q109" s="40">
        <f t="shared" si="107"/>
        <v>0</v>
      </c>
      <c r="S109" s="6"/>
      <c r="BH109" s="49"/>
      <c r="BI109" s="51"/>
      <c r="BJ109" s="51"/>
      <c r="BK109" s="51"/>
      <c r="BL109" s="51"/>
      <c r="BM109" s="51"/>
    </row>
    <row r="110" spans="1:65" x14ac:dyDescent="0.25">
      <c r="A110" s="61"/>
      <c r="E110" s="40"/>
      <c r="F110" s="40"/>
      <c r="G110" s="40"/>
      <c r="H110" s="40"/>
      <c r="I110" s="40"/>
      <c r="P110" s="40">
        <f t="shared" si="107"/>
        <v>0</v>
      </c>
      <c r="Q110" s="40">
        <f t="shared" si="107"/>
        <v>0</v>
      </c>
      <c r="S110" s="6"/>
      <c r="BH110" s="49"/>
      <c r="BI110" s="51"/>
      <c r="BJ110" s="51"/>
      <c r="BK110" s="51"/>
      <c r="BL110" s="51"/>
      <c r="BM110" s="51"/>
    </row>
    <row r="111" spans="1:65" x14ac:dyDescent="0.25">
      <c r="A111" s="59" t="s">
        <v>114</v>
      </c>
      <c r="E111" s="40"/>
      <c r="F111" s="40"/>
      <c r="G111" s="40"/>
      <c r="H111" s="40"/>
      <c r="I111" s="40"/>
      <c r="P111" s="40">
        <f t="shared" si="107"/>
        <v>0</v>
      </c>
      <c r="Q111" s="40">
        <f t="shared" si="107"/>
        <v>0</v>
      </c>
      <c r="S111" s="6"/>
      <c r="BH111" s="49"/>
      <c r="BI111" s="51"/>
      <c r="BJ111" s="51"/>
      <c r="BK111" s="51"/>
      <c r="BL111" s="51"/>
      <c r="BM111" s="51"/>
    </row>
    <row r="112" spans="1:65" x14ac:dyDescent="0.25">
      <c r="A112" s="60"/>
      <c r="E112" s="40"/>
      <c r="F112" s="40"/>
      <c r="G112" s="40"/>
      <c r="H112" s="40"/>
      <c r="I112" s="40"/>
      <c r="P112" s="40">
        <f t="shared" si="107"/>
        <v>0</v>
      </c>
      <c r="Q112" s="40">
        <f t="shared" si="107"/>
        <v>0</v>
      </c>
      <c r="S112" s="6" t="e">
        <f>LARGE(D111:D116,1)</f>
        <v>#NUM!</v>
      </c>
      <c r="U112" s="40" t="e">
        <f>IF(S112=D111,(LARGE(P111:Q111,1)),(IF(S112=D112,(LARGE(P112:Q112,1)),(IF(S112=D113,(LARGE(P113:Q113,1)),(IF(S112=D114,(LARGE(P114:Q114,1)),(IF(S112=D115,(LARGE(P115:Q115,1)),(IF(S112=D116,(LARGE(P116:Q116,1)))))))))))))</f>
        <v>#NUM!</v>
      </c>
      <c r="Y112" s="36" t="e">
        <f t="shared" ref="Y112" si="181">SQRT((S112/$U$2)^2)</f>
        <v>#NUM!</v>
      </c>
      <c r="Z112" s="19"/>
      <c r="AA112" s="19"/>
      <c r="AB112" s="19" t="e">
        <f t="shared" ref="AB112:AB114" si="182">SQRT(Y112)</f>
        <v>#NUM!</v>
      </c>
      <c r="AC112" s="19"/>
      <c r="AE112" s="19"/>
      <c r="AF112" s="20" t="e">
        <f t="shared" ref="AF112:AF114" si="183">AB112+0.05</f>
        <v>#NUM!</v>
      </c>
      <c r="AG112" s="19"/>
      <c r="AI112" s="19"/>
      <c r="AJ112" s="28" t="e">
        <f t="shared" ref="AJ112:AJ114" si="184">IF(AF112&lt;=1.5,1.5,(IF(AF112&lt;=2,2,(IF(AF112&lt;=2.5,2.5,(IF(AF112&lt;=3,3,(IF(AF112&lt;=3.5,3.5,(IF(AF112&lt;=4,4,(IF(AF112&lt;=4.5,4.5,(IF(AF112&lt;=5,5,"Too f*cking big!")))))))))))))))</f>
        <v>#NUM!</v>
      </c>
      <c r="AK112" s="19"/>
      <c r="AM112" s="19"/>
      <c r="AN112" s="19" t="e">
        <f t="shared" ref="AN112:AN114" si="185">IF(ABS(U112)&gt;($U$3*AJ112),"Yes","No")</f>
        <v>#NUM!</v>
      </c>
      <c r="AR112" s="19" t="e">
        <f t="shared" si="149"/>
        <v>#NUM!</v>
      </c>
      <c r="AU112" s="40" t="e">
        <f t="shared" ref="AU112:AU114" si="186">IF(AR112="Not Applicable",S112/(AJ112^2),(S112/(AJ112^2))+AR112)</f>
        <v>#NUM!</v>
      </c>
      <c r="BG112" s="26" t="e">
        <f>IF(AJ112&gt;4,"Re-check foundation size…",IF(AU112&lt;$U$2,"Pass!","Fail!"))</f>
        <v>#NUM!</v>
      </c>
      <c r="BH112" s="49"/>
      <c r="BI112" s="51"/>
      <c r="BJ112" s="51"/>
      <c r="BK112" s="51"/>
      <c r="BL112" s="51"/>
      <c r="BM112" s="51"/>
    </row>
    <row r="113" spans="1:65" ht="15.75" x14ac:dyDescent="0.25">
      <c r="A113" s="60"/>
      <c r="E113" s="40"/>
      <c r="F113" s="40"/>
      <c r="G113" s="40"/>
      <c r="H113" s="40"/>
      <c r="I113" s="40"/>
      <c r="P113" s="40">
        <f t="shared" si="107"/>
        <v>0</v>
      </c>
      <c r="Q113" s="40">
        <f t="shared" si="107"/>
        <v>0</v>
      </c>
      <c r="S113" s="6">
        <f>IF(U113=P111,D111,(IF(U113=P112,D112,(IF(U113=P113,D113,(IF(U113=P114,D114,(IF(U113=P115,D115,(IF(U113=P116,D116)))))))))))</f>
        <v>0</v>
      </c>
      <c r="U113" s="40">
        <f t="shared" ref="U113" si="187">LARGE((P111:P116),1)</f>
        <v>0</v>
      </c>
      <c r="Y113" s="36">
        <f t="shared" si="120"/>
        <v>0</v>
      </c>
      <c r="Z113" s="19"/>
      <c r="AA113" s="19"/>
      <c r="AB113" s="19">
        <f t="shared" si="182"/>
        <v>0</v>
      </c>
      <c r="AC113" s="19"/>
      <c r="AE113" s="19"/>
      <c r="AF113" s="20">
        <f t="shared" si="183"/>
        <v>0.05</v>
      </c>
      <c r="AG113" s="19"/>
      <c r="AI113" s="19"/>
      <c r="AJ113" s="28">
        <f t="shared" si="184"/>
        <v>1.5</v>
      </c>
      <c r="AK113" s="19"/>
      <c r="AM113" s="19"/>
      <c r="AN113" s="19" t="str">
        <f t="shared" si="185"/>
        <v>No</v>
      </c>
      <c r="AR113" s="19" t="str">
        <f t="shared" si="149"/>
        <v>Not Applicable</v>
      </c>
      <c r="AU113" s="40">
        <f t="shared" si="186"/>
        <v>0</v>
      </c>
      <c r="AY113" s="54">
        <f>B111</f>
        <v>0</v>
      </c>
      <c r="AZ113" s="35" t="s">
        <v>87</v>
      </c>
      <c r="BA113" s="56" t="str">
        <f t="shared" ref="BA113" si="188">IF(S113=0,"No data…",IF(ISNUMBER(AJ112)=FALSE,"Too big!",IF(ISNUMBER(AJ113)=FALSE,"Too big!",IF(ISNUMBER(AJ114)=FALSE,"Too big!",LARGE(AJ112:AJ114,1)))))</f>
        <v>No data…</v>
      </c>
      <c r="BB113" s="56" t="s">
        <v>85</v>
      </c>
      <c r="BC113" s="58" t="str">
        <f t="shared" ref="BC113" si="189">IF(U113=0,"No data…",IF(ISNUMBER(AJ112)=FALSE,"Too big!",IF(ISNUMBER(AJ113)=FALSE,"Too big!",IF(ISNUMBER(AJ114)=FALSE,"Too big!",LARGE(AJ112:AJ114,1)))))</f>
        <v>No data…</v>
      </c>
      <c r="BD113" s="35" t="s">
        <v>86</v>
      </c>
      <c r="BG113" s="26" t="str">
        <f>IF(AJ113&gt;4,"Re-check foundation size…",IF(AU113&lt;$U$2,"Pass!","Fail!"))</f>
        <v>Pass!</v>
      </c>
      <c r="BH113" s="49"/>
      <c r="BI113" s="51" t="str">
        <f t="shared" ref="BI113" si="190">IF(D111&lt;0,"Warning! Uplift.",(IF(D112&lt;0,"Warning! Uplift.",(IF(D113&lt;0,"Warning! Uplift.",(IF(D114&lt;0,"Warning! Uplift.",(IF(D115&lt;0,"Warning! Uplift.",(IF(D116&lt;0,"Warning! Uplift.","/")))))))))))</f>
        <v>/</v>
      </c>
      <c r="BJ113" s="51"/>
      <c r="BK113" s="51"/>
      <c r="BL113" s="51" t="e">
        <f t="shared" ref="BL113" si="191">IF(U112&gt;$BT$23,"Warning! High shear.",(IF(U113&gt;$BT$23,"Warning! High shear.",(IF(U114&gt;$BT$23,"Warning! High Shear.","/")))))</f>
        <v>#NUM!</v>
      </c>
      <c r="BM113" s="51"/>
    </row>
    <row r="114" spans="1:65" x14ac:dyDescent="0.25">
      <c r="A114" s="60"/>
      <c r="E114" s="40"/>
      <c r="F114" s="40"/>
      <c r="G114" s="40"/>
      <c r="H114" s="40"/>
      <c r="I114" s="40"/>
      <c r="P114" s="40">
        <f t="shared" si="107"/>
        <v>0</v>
      </c>
      <c r="Q114" s="40">
        <f t="shared" si="107"/>
        <v>0</v>
      </c>
      <c r="S114" s="6">
        <f>IF(U114=Q111,D111,(IF(U114=Q112,D112,(IF(U114=Q113,D113,(IF(U114=Q114,D114,(IF(U114=Q115,D115,(IF(U114=Q116,D116)))))))))))</f>
        <v>0</v>
      </c>
      <c r="U114" s="40">
        <f t="shared" ref="U114" si="192">LARGE((Q111:Q116),1)</f>
        <v>0</v>
      </c>
      <c r="Y114" s="36">
        <f t="shared" si="120"/>
        <v>0</v>
      </c>
      <c r="Z114" s="19"/>
      <c r="AA114" s="19"/>
      <c r="AB114" s="19">
        <f t="shared" si="182"/>
        <v>0</v>
      </c>
      <c r="AC114" s="19"/>
      <c r="AE114" s="19"/>
      <c r="AF114" s="20">
        <f t="shared" si="183"/>
        <v>0.05</v>
      </c>
      <c r="AG114" s="19"/>
      <c r="AI114" s="19"/>
      <c r="AJ114" s="28">
        <f t="shared" si="184"/>
        <v>1.5</v>
      </c>
      <c r="AK114" s="19"/>
      <c r="AM114" s="19"/>
      <c r="AN114" s="19" t="str">
        <f t="shared" si="185"/>
        <v>No</v>
      </c>
      <c r="AR114" s="19" t="str">
        <f t="shared" si="149"/>
        <v>Not Applicable</v>
      </c>
      <c r="AU114" s="40">
        <f t="shared" si="186"/>
        <v>0</v>
      </c>
      <c r="BG114" s="26" t="str">
        <f>IF(AJ114&gt;4,"Re-check foundation size…",IF(AU114&lt;$U$2,"Pass!","Fail!"))</f>
        <v>Pass!</v>
      </c>
      <c r="BH114" s="49"/>
      <c r="BI114" s="51"/>
      <c r="BJ114" s="51"/>
      <c r="BK114" s="51"/>
      <c r="BL114" s="51"/>
      <c r="BM114" s="51"/>
    </row>
    <row r="115" spans="1:65" x14ac:dyDescent="0.25">
      <c r="A115" s="60"/>
      <c r="E115" s="40"/>
      <c r="F115" s="40"/>
      <c r="G115" s="40"/>
      <c r="H115" s="40"/>
      <c r="I115" s="40"/>
      <c r="P115" s="40">
        <f t="shared" si="107"/>
        <v>0</v>
      </c>
      <c r="Q115" s="40">
        <f t="shared" si="107"/>
        <v>0</v>
      </c>
      <c r="S115" s="6"/>
      <c r="BH115" s="49"/>
      <c r="BI115" s="51"/>
      <c r="BJ115" s="51"/>
      <c r="BK115" s="51"/>
      <c r="BL115" s="51"/>
      <c r="BM115" s="51"/>
    </row>
    <row r="116" spans="1:65" x14ac:dyDescent="0.25">
      <c r="A116" s="61"/>
      <c r="E116" s="40"/>
      <c r="F116" s="40"/>
      <c r="G116" s="40"/>
      <c r="H116" s="40"/>
      <c r="I116" s="40"/>
      <c r="P116" s="40">
        <f t="shared" si="107"/>
        <v>0</v>
      </c>
      <c r="Q116" s="40">
        <f t="shared" si="107"/>
        <v>0</v>
      </c>
      <c r="S116" s="6"/>
      <c r="BH116" s="49"/>
      <c r="BI116" s="51"/>
      <c r="BJ116" s="51"/>
      <c r="BK116" s="51"/>
      <c r="BL116" s="51"/>
      <c r="BM116" s="51"/>
    </row>
    <row r="117" spans="1:65" x14ac:dyDescent="0.25">
      <c r="A117" s="59" t="s">
        <v>115</v>
      </c>
      <c r="E117" s="40"/>
      <c r="F117" s="40"/>
      <c r="G117" s="40"/>
      <c r="H117" s="40"/>
      <c r="I117" s="40"/>
      <c r="P117" s="40">
        <f t="shared" si="107"/>
        <v>0</v>
      </c>
      <c r="Q117" s="40">
        <f t="shared" si="107"/>
        <v>0</v>
      </c>
      <c r="S117" s="6"/>
      <c r="BH117" s="49"/>
      <c r="BI117" s="51"/>
      <c r="BJ117" s="51"/>
      <c r="BK117" s="51"/>
      <c r="BL117" s="51"/>
      <c r="BM117" s="51"/>
    </row>
    <row r="118" spans="1:65" x14ac:dyDescent="0.25">
      <c r="A118" s="60"/>
      <c r="E118" s="40"/>
      <c r="F118" s="40"/>
      <c r="G118" s="40"/>
      <c r="H118" s="40"/>
      <c r="I118" s="40"/>
      <c r="P118" s="40">
        <f t="shared" si="107"/>
        <v>0</v>
      </c>
      <c r="Q118" s="40">
        <f t="shared" si="107"/>
        <v>0</v>
      </c>
      <c r="S118" s="6" t="e">
        <f>LARGE(D117:D122,1)</f>
        <v>#NUM!</v>
      </c>
      <c r="U118" s="40" t="e">
        <f>IF(S118=D117,(LARGE(P117:Q117,1)),(IF(S118=D118,(LARGE(P118:Q118,1)),(IF(S118=D119,(LARGE(P119:Q119,1)),(IF(S118=D120,(LARGE(P120:Q120,1)),(IF(S118=D121,(LARGE(P121:Q121,1)),(IF(S118=D122,(LARGE(P122:Q122,1)))))))))))))</f>
        <v>#NUM!</v>
      </c>
      <c r="Y118" s="36" t="e">
        <f t="shared" ref="Y118" si="193">SQRT((S118/$U$2)^2)</f>
        <v>#NUM!</v>
      </c>
      <c r="Z118" s="19"/>
      <c r="AA118" s="19"/>
      <c r="AB118" s="19" t="e">
        <f t="shared" ref="AB118:AB120" si="194">SQRT(Y118)</f>
        <v>#NUM!</v>
      </c>
      <c r="AC118" s="19"/>
      <c r="AE118" s="19"/>
      <c r="AF118" s="20" t="e">
        <f t="shared" ref="AF118:AF120" si="195">AB118+0.05</f>
        <v>#NUM!</v>
      </c>
      <c r="AG118" s="19"/>
      <c r="AI118" s="19"/>
      <c r="AJ118" s="28" t="e">
        <f t="shared" ref="AJ118:AJ120" si="196">IF(AF118&lt;=1.5,1.5,(IF(AF118&lt;=2,2,(IF(AF118&lt;=2.5,2.5,(IF(AF118&lt;=3,3,(IF(AF118&lt;=3.5,3.5,(IF(AF118&lt;=4,4,(IF(AF118&lt;=4.5,4.5,(IF(AF118&lt;=5,5,"Too f*cking big!")))))))))))))))</f>
        <v>#NUM!</v>
      </c>
      <c r="AK118" s="19"/>
      <c r="AM118" s="19"/>
      <c r="AN118" s="19" t="e">
        <f t="shared" ref="AN118:AN120" si="197">IF(ABS(U118)&gt;($U$3*AJ118),"Yes","No")</f>
        <v>#NUM!</v>
      </c>
      <c r="AR118" s="19" t="e">
        <f t="shared" si="149"/>
        <v>#NUM!</v>
      </c>
      <c r="AU118" s="40" t="e">
        <f t="shared" ref="AU118:AU120" si="198">IF(AR118="Not Applicable",S118/(AJ118^2),(S118/(AJ118^2))+AR118)</f>
        <v>#NUM!</v>
      </c>
      <c r="BG118" s="26" t="e">
        <f>IF(AJ118&gt;4,"Re-check foundation size…",IF(AU118&lt;$U$2,"Pass!","Fail!"))</f>
        <v>#NUM!</v>
      </c>
      <c r="BH118" s="49"/>
      <c r="BI118" s="51"/>
      <c r="BJ118" s="51"/>
      <c r="BK118" s="51"/>
      <c r="BL118" s="51"/>
      <c r="BM118" s="51"/>
    </row>
    <row r="119" spans="1:65" ht="15.75" x14ac:dyDescent="0.25">
      <c r="A119" s="60"/>
      <c r="E119" s="40"/>
      <c r="F119" s="40"/>
      <c r="G119" s="40"/>
      <c r="H119" s="40"/>
      <c r="I119" s="40"/>
      <c r="P119" s="40">
        <f t="shared" si="107"/>
        <v>0</v>
      </c>
      <c r="Q119" s="40">
        <f t="shared" si="107"/>
        <v>0</v>
      </c>
      <c r="S119" s="6">
        <f>IF(U119=P117,D117,(IF(U119=P118,D118,(IF(U119=P119,D119,(IF(U119=P120,D120,(IF(U119=P121,D121,(IF(U119=P122,D122)))))))))))</f>
        <v>0</v>
      </c>
      <c r="U119" s="40">
        <f t="shared" ref="U119" si="199">LARGE((P117:P122),1)</f>
        <v>0</v>
      </c>
      <c r="Y119" s="36">
        <f t="shared" si="120"/>
        <v>0</v>
      </c>
      <c r="Z119" s="19"/>
      <c r="AA119" s="19"/>
      <c r="AB119" s="19">
        <f t="shared" si="194"/>
        <v>0</v>
      </c>
      <c r="AC119" s="19"/>
      <c r="AE119" s="19"/>
      <c r="AF119" s="20">
        <f t="shared" si="195"/>
        <v>0.05</v>
      </c>
      <c r="AG119" s="19"/>
      <c r="AI119" s="19"/>
      <c r="AJ119" s="28">
        <f t="shared" si="196"/>
        <v>1.5</v>
      </c>
      <c r="AK119" s="19"/>
      <c r="AM119" s="19"/>
      <c r="AN119" s="19" t="str">
        <f t="shared" si="197"/>
        <v>No</v>
      </c>
      <c r="AR119" s="19" t="str">
        <f t="shared" si="149"/>
        <v>Not Applicable</v>
      </c>
      <c r="AU119" s="40">
        <f t="shared" si="198"/>
        <v>0</v>
      </c>
      <c r="AY119" s="54">
        <f>B117</f>
        <v>0</v>
      </c>
      <c r="AZ119" s="35" t="s">
        <v>87</v>
      </c>
      <c r="BA119" s="56" t="str">
        <f t="shared" ref="BA119" si="200">IF(S119=0,"No data…",IF(ISNUMBER(AJ118)=FALSE,"Too big!",IF(ISNUMBER(AJ119)=FALSE,"Too big!",IF(ISNUMBER(AJ120)=FALSE,"Too big!",LARGE(AJ118:AJ120,1)))))</f>
        <v>No data…</v>
      </c>
      <c r="BB119" s="56" t="s">
        <v>85</v>
      </c>
      <c r="BC119" s="58" t="str">
        <f t="shared" ref="BC119" si="201">IF(U119=0,"No data…",IF(ISNUMBER(AJ118)=FALSE,"Too big!",IF(ISNUMBER(AJ119)=FALSE,"Too big!",IF(ISNUMBER(AJ120)=FALSE,"Too big!",LARGE(AJ118:AJ120,1)))))</f>
        <v>No data…</v>
      </c>
      <c r="BD119" s="35" t="s">
        <v>86</v>
      </c>
      <c r="BG119" s="26" t="str">
        <f>IF(AJ119&gt;4,"Re-check foundation size…",IF(AU119&lt;$U$2,"Pass!","Fail!"))</f>
        <v>Pass!</v>
      </c>
      <c r="BH119" s="49"/>
      <c r="BI119" s="51" t="str">
        <f t="shared" ref="BI119" si="202">IF(D117&lt;0,"Warning! Uplift.",(IF(D118&lt;0,"Warning! Uplift.",(IF(D119&lt;0,"Warning! Uplift.",(IF(D120&lt;0,"Warning! Uplift.",(IF(D121&lt;0,"Warning! Uplift.",(IF(D122&lt;0,"Warning! Uplift.","/")))))))))))</f>
        <v>/</v>
      </c>
      <c r="BJ119" s="51"/>
      <c r="BK119" s="51"/>
      <c r="BL119" s="51" t="e">
        <f t="shared" ref="BL119" si="203">IF(U118&gt;$BT$23,"Warning! High shear.",(IF(U119&gt;$BT$23,"Warning! High shear.",(IF(U120&gt;$BT$23,"Warning! High Shear.","/")))))</f>
        <v>#NUM!</v>
      </c>
      <c r="BM119" s="51"/>
    </row>
    <row r="120" spans="1:65" x14ac:dyDescent="0.25">
      <c r="A120" s="60"/>
      <c r="E120" s="40"/>
      <c r="F120" s="40"/>
      <c r="G120" s="40"/>
      <c r="H120" s="40"/>
      <c r="I120" s="40"/>
      <c r="P120" s="40">
        <f t="shared" si="107"/>
        <v>0</v>
      </c>
      <c r="Q120" s="40">
        <f t="shared" si="107"/>
        <v>0</v>
      </c>
      <c r="S120" s="6">
        <f>IF(U120=Q117,D117,(IF(U120=Q118,D118,(IF(U120=Q119,D119,(IF(U120=Q120,D120,(IF(U120=Q121,D121,(IF(U120=Q122,D122)))))))))))</f>
        <v>0</v>
      </c>
      <c r="U120" s="40">
        <f t="shared" ref="U120" si="204">LARGE((Q117:Q122),1)</f>
        <v>0</v>
      </c>
      <c r="Y120" s="36">
        <f t="shared" si="120"/>
        <v>0</v>
      </c>
      <c r="Z120" s="19"/>
      <c r="AA120" s="19"/>
      <c r="AB120" s="19">
        <f t="shared" si="194"/>
        <v>0</v>
      </c>
      <c r="AC120" s="19"/>
      <c r="AE120" s="19"/>
      <c r="AF120" s="20">
        <f t="shared" si="195"/>
        <v>0.05</v>
      </c>
      <c r="AG120" s="19"/>
      <c r="AI120" s="19"/>
      <c r="AJ120" s="28">
        <f t="shared" si="196"/>
        <v>1.5</v>
      </c>
      <c r="AK120" s="19"/>
      <c r="AM120" s="19"/>
      <c r="AN120" s="19" t="str">
        <f t="shared" si="197"/>
        <v>No</v>
      </c>
      <c r="AR120" s="19" t="str">
        <f t="shared" si="149"/>
        <v>Not Applicable</v>
      </c>
      <c r="AU120" s="40">
        <f t="shared" si="198"/>
        <v>0</v>
      </c>
      <c r="BG120" s="26" t="str">
        <f>IF(AJ120&gt;4,"Re-check foundation size…",IF(AU120&lt;$U$2,"Pass!","Fail!"))</f>
        <v>Pass!</v>
      </c>
      <c r="BH120" s="49"/>
      <c r="BI120" s="51"/>
      <c r="BJ120" s="51"/>
      <c r="BK120" s="51"/>
      <c r="BL120" s="51"/>
      <c r="BM120" s="51"/>
    </row>
    <row r="121" spans="1:65" x14ac:dyDescent="0.25">
      <c r="A121" s="60"/>
      <c r="E121" s="40"/>
      <c r="F121" s="40"/>
      <c r="G121" s="40"/>
      <c r="H121" s="40"/>
      <c r="I121" s="40"/>
      <c r="P121" s="40">
        <f t="shared" si="107"/>
        <v>0</v>
      </c>
      <c r="Q121" s="40">
        <f t="shared" si="107"/>
        <v>0</v>
      </c>
      <c r="S121" s="6"/>
      <c r="BH121" s="49"/>
      <c r="BI121" s="51"/>
      <c r="BJ121" s="51"/>
      <c r="BK121" s="51"/>
      <c r="BL121" s="51"/>
      <c r="BM121" s="51"/>
    </row>
    <row r="122" spans="1:65" x14ac:dyDescent="0.25">
      <c r="A122" s="61"/>
      <c r="E122" s="40"/>
      <c r="F122" s="40"/>
      <c r="G122" s="40"/>
      <c r="H122" s="40"/>
      <c r="I122" s="40"/>
      <c r="P122" s="40">
        <f t="shared" si="107"/>
        <v>0</v>
      </c>
      <c r="Q122" s="40">
        <f t="shared" si="107"/>
        <v>0</v>
      </c>
      <c r="S122" s="6"/>
      <c r="BH122" s="49"/>
      <c r="BI122" s="51"/>
      <c r="BJ122" s="51"/>
      <c r="BK122" s="51"/>
      <c r="BL122" s="51"/>
      <c r="BM122" s="51"/>
    </row>
    <row r="123" spans="1:65" x14ac:dyDescent="0.25">
      <c r="A123" s="59" t="s">
        <v>116</v>
      </c>
      <c r="E123" s="40"/>
      <c r="F123" s="40"/>
      <c r="G123" s="40"/>
      <c r="H123" s="40"/>
      <c r="I123" s="40"/>
      <c r="P123" s="40">
        <f t="shared" si="107"/>
        <v>0</v>
      </c>
      <c r="Q123" s="40">
        <f t="shared" si="107"/>
        <v>0</v>
      </c>
      <c r="S123" s="6"/>
      <c r="BH123" s="49"/>
      <c r="BI123" s="51"/>
      <c r="BJ123" s="51"/>
      <c r="BK123" s="51"/>
      <c r="BL123" s="51"/>
      <c r="BM123" s="51"/>
    </row>
    <row r="124" spans="1:65" x14ac:dyDescent="0.25">
      <c r="A124" s="60"/>
      <c r="E124" s="40"/>
      <c r="F124" s="40"/>
      <c r="G124" s="40"/>
      <c r="H124" s="40"/>
      <c r="I124" s="40"/>
      <c r="P124" s="40">
        <f t="shared" si="107"/>
        <v>0</v>
      </c>
      <c r="Q124" s="40">
        <f t="shared" si="107"/>
        <v>0</v>
      </c>
      <c r="S124" s="6" t="e">
        <f>LARGE(D123:D128,1)</f>
        <v>#NUM!</v>
      </c>
      <c r="U124" s="40" t="e">
        <f>IF(S124=D123,(LARGE(P123:Q123,1)),(IF(S124=D124,(LARGE(P124:Q124,1)),(IF(S124=D125,(LARGE(P125:Q125,1)),(IF(S124=D126,(LARGE(P126:Q126,1)),(IF(S124=D127,(LARGE(P127:Q127,1)),(IF(S124=D128,(LARGE(P128:Q128,1)))))))))))))</f>
        <v>#NUM!</v>
      </c>
      <c r="Y124" s="36" t="e">
        <f t="shared" ref="Y124" si="205">SQRT((S124/$U$2)^2)</f>
        <v>#NUM!</v>
      </c>
      <c r="Z124" s="19"/>
      <c r="AA124" s="19"/>
      <c r="AB124" s="19" t="e">
        <f t="shared" ref="AB124:AB126" si="206">SQRT(Y124)</f>
        <v>#NUM!</v>
      </c>
      <c r="AC124" s="19"/>
      <c r="AE124" s="19"/>
      <c r="AF124" s="20" t="e">
        <f t="shared" ref="AF124:AF126" si="207">AB124+0.05</f>
        <v>#NUM!</v>
      </c>
      <c r="AG124" s="19"/>
      <c r="AI124" s="19"/>
      <c r="AJ124" s="28" t="e">
        <f t="shared" ref="AJ124:AJ126" si="208">IF(AF124&lt;=1.5,1.5,(IF(AF124&lt;=2,2,(IF(AF124&lt;=2.5,2.5,(IF(AF124&lt;=3,3,(IF(AF124&lt;=3.5,3.5,(IF(AF124&lt;=4,4,(IF(AF124&lt;=4.5,4.5,(IF(AF124&lt;=5,5,"Too f*cking big!")))))))))))))))</f>
        <v>#NUM!</v>
      </c>
      <c r="AK124" s="19"/>
      <c r="AM124" s="19"/>
      <c r="AN124" s="19" t="e">
        <f t="shared" ref="AN124:AN126" si="209">IF(ABS(U124)&gt;($U$3*AJ124),"Yes","No")</f>
        <v>#NUM!</v>
      </c>
      <c r="AR124" s="19" t="e">
        <f t="shared" si="149"/>
        <v>#NUM!</v>
      </c>
      <c r="AU124" s="40" t="e">
        <f t="shared" ref="AU124:AU126" si="210">IF(AR124="Not Applicable",S124/(AJ124^2),(S124/(AJ124^2))+AR124)</f>
        <v>#NUM!</v>
      </c>
      <c r="BG124" s="26" t="e">
        <f>IF(AJ124&gt;4,"Re-check foundation size…",IF(AU124&lt;$U$2,"Pass!","Fail!"))</f>
        <v>#NUM!</v>
      </c>
      <c r="BH124" s="49"/>
      <c r="BI124" s="51"/>
      <c r="BJ124" s="51"/>
      <c r="BK124" s="51"/>
      <c r="BL124" s="51"/>
      <c r="BM124" s="51"/>
    </row>
    <row r="125" spans="1:65" ht="15.75" x14ac:dyDescent="0.25">
      <c r="A125" s="60"/>
      <c r="E125" s="40"/>
      <c r="F125" s="40"/>
      <c r="G125" s="40"/>
      <c r="H125" s="40"/>
      <c r="I125" s="40"/>
      <c r="P125" s="40">
        <f t="shared" si="107"/>
        <v>0</v>
      </c>
      <c r="Q125" s="40">
        <f t="shared" si="107"/>
        <v>0</v>
      </c>
      <c r="S125" s="6">
        <f>IF(U125=P123,D123,(IF(U125=P124,D124,(IF(U125=P125,D125,(IF(U125=P126,D126,(IF(U125=P127,D127,(IF(U125=P128,D128)))))))))))</f>
        <v>0</v>
      </c>
      <c r="U125" s="40">
        <f t="shared" ref="U125" si="211">LARGE((P123:P128),1)</f>
        <v>0</v>
      </c>
      <c r="Y125" s="36">
        <f t="shared" si="120"/>
        <v>0</v>
      </c>
      <c r="Z125" s="19"/>
      <c r="AA125" s="19"/>
      <c r="AB125" s="19">
        <f t="shared" si="206"/>
        <v>0</v>
      </c>
      <c r="AC125" s="19"/>
      <c r="AE125" s="19"/>
      <c r="AF125" s="20">
        <f t="shared" si="207"/>
        <v>0.05</v>
      </c>
      <c r="AG125" s="19"/>
      <c r="AI125" s="19"/>
      <c r="AJ125" s="28">
        <f t="shared" si="208"/>
        <v>1.5</v>
      </c>
      <c r="AK125" s="19"/>
      <c r="AM125" s="19"/>
      <c r="AN125" s="19" t="str">
        <f t="shared" si="209"/>
        <v>No</v>
      </c>
      <c r="AR125" s="19" t="str">
        <f t="shared" si="149"/>
        <v>Not Applicable</v>
      </c>
      <c r="AU125" s="40">
        <f t="shared" si="210"/>
        <v>0</v>
      </c>
      <c r="AY125" s="54">
        <f>B123</f>
        <v>0</v>
      </c>
      <c r="AZ125" s="35" t="s">
        <v>87</v>
      </c>
      <c r="BA125" s="56" t="str">
        <f t="shared" ref="BA125" si="212">IF(S125=0,"No data…",IF(ISNUMBER(AJ124)=FALSE,"Too big!",IF(ISNUMBER(AJ125)=FALSE,"Too big!",IF(ISNUMBER(AJ126)=FALSE,"Too big!",LARGE(AJ124:AJ126,1)))))</f>
        <v>No data…</v>
      </c>
      <c r="BB125" s="56" t="s">
        <v>85</v>
      </c>
      <c r="BC125" s="58" t="str">
        <f t="shared" ref="BC125" si="213">IF(U125=0,"No data…",IF(ISNUMBER(AJ124)=FALSE,"Too big!",IF(ISNUMBER(AJ125)=FALSE,"Too big!",IF(ISNUMBER(AJ126)=FALSE,"Too big!",LARGE(AJ124:AJ126,1)))))</f>
        <v>No data…</v>
      </c>
      <c r="BD125" s="35" t="s">
        <v>86</v>
      </c>
      <c r="BG125" s="26" t="str">
        <f>IF(AJ125&gt;4,"Re-check foundation size…",IF(AU125&lt;$U$2,"Pass!","Fail!"))</f>
        <v>Pass!</v>
      </c>
      <c r="BH125" s="49"/>
      <c r="BI125" s="51" t="str">
        <f t="shared" ref="BI125" si="214">IF(D123&lt;0,"Warning! Uplift.",(IF(D124&lt;0,"Warning! Uplift.",(IF(D125&lt;0,"Warning! Uplift.",(IF(D126&lt;0,"Warning! Uplift.",(IF(D127&lt;0,"Warning! Uplift.",(IF(D128&lt;0,"Warning! Uplift.","/")))))))))))</f>
        <v>/</v>
      </c>
      <c r="BJ125" s="51"/>
      <c r="BK125" s="51"/>
      <c r="BL125" s="51" t="e">
        <f t="shared" ref="BL125" si="215">IF(U124&gt;$BT$23,"Warning! High shear.",(IF(U125&gt;$BT$23,"Warning! High shear.",(IF(U126&gt;$BT$23,"Warning! High Shear.","/")))))</f>
        <v>#NUM!</v>
      </c>
      <c r="BM125" s="51"/>
    </row>
    <row r="126" spans="1:65" x14ac:dyDescent="0.25">
      <c r="A126" s="60"/>
      <c r="E126" s="40"/>
      <c r="F126" s="40"/>
      <c r="G126" s="40"/>
      <c r="H126" s="40"/>
      <c r="I126" s="40"/>
      <c r="P126" s="40">
        <f t="shared" si="107"/>
        <v>0</v>
      </c>
      <c r="Q126" s="40">
        <f t="shared" si="107"/>
        <v>0</v>
      </c>
      <c r="S126" s="6">
        <f>IF(U126=Q123,D123,(IF(U126=Q124,D124,(IF(U126=Q125,D125,(IF(U126=Q126,D126,(IF(U126=Q127,D127,(IF(U126=Q128,D128)))))))))))</f>
        <v>0</v>
      </c>
      <c r="U126" s="40">
        <f t="shared" ref="U126" si="216">LARGE((Q123:Q128),1)</f>
        <v>0</v>
      </c>
      <c r="Y126" s="36">
        <f t="shared" si="120"/>
        <v>0</v>
      </c>
      <c r="Z126" s="19"/>
      <c r="AA126" s="19"/>
      <c r="AB126" s="19">
        <f t="shared" si="206"/>
        <v>0</v>
      </c>
      <c r="AC126" s="19"/>
      <c r="AE126" s="19"/>
      <c r="AF126" s="20">
        <f t="shared" si="207"/>
        <v>0.05</v>
      </c>
      <c r="AG126" s="19"/>
      <c r="AI126" s="19"/>
      <c r="AJ126" s="28">
        <f t="shared" si="208"/>
        <v>1.5</v>
      </c>
      <c r="AK126" s="19"/>
      <c r="AM126" s="19"/>
      <c r="AN126" s="19" t="str">
        <f t="shared" si="209"/>
        <v>No</v>
      </c>
      <c r="AR126" s="19" t="str">
        <f t="shared" si="149"/>
        <v>Not Applicable</v>
      </c>
      <c r="AU126" s="40">
        <f t="shared" si="210"/>
        <v>0</v>
      </c>
      <c r="BG126" s="26" t="str">
        <f>IF(AJ126&gt;4,"Re-check foundation size…",IF(AU126&lt;$U$2,"Pass!","Fail!"))</f>
        <v>Pass!</v>
      </c>
      <c r="BH126" s="49"/>
      <c r="BI126" s="51"/>
      <c r="BJ126" s="51"/>
      <c r="BK126" s="51"/>
      <c r="BL126" s="51"/>
      <c r="BM126" s="51"/>
    </row>
    <row r="127" spans="1:65" x14ac:dyDescent="0.25">
      <c r="A127" s="60"/>
      <c r="E127" s="40"/>
      <c r="F127" s="40"/>
      <c r="G127" s="40"/>
      <c r="H127" s="40"/>
      <c r="I127" s="40"/>
      <c r="P127" s="40">
        <f t="shared" si="107"/>
        <v>0</v>
      </c>
      <c r="Q127" s="40">
        <f t="shared" si="107"/>
        <v>0</v>
      </c>
      <c r="S127" s="6"/>
      <c r="BH127" s="49"/>
      <c r="BI127" s="51"/>
      <c r="BJ127" s="51"/>
      <c r="BK127" s="51"/>
      <c r="BL127" s="51"/>
      <c r="BM127" s="51"/>
    </row>
    <row r="128" spans="1:65" x14ac:dyDescent="0.25">
      <c r="A128" s="61"/>
      <c r="E128" s="40"/>
      <c r="F128" s="40"/>
      <c r="G128" s="40"/>
      <c r="H128" s="40"/>
      <c r="I128" s="40"/>
      <c r="P128" s="40">
        <f t="shared" si="107"/>
        <v>0</v>
      </c>
      <c r="Q128" s="40">
        <f t="shared" si="107"/>
        <v>0</v>
      </c>
      <c r="S128" s="6"/>
      <c r="BH128" s="49"/>
      <c r="BI128" s="51"/>
      <c r="BJ128" s="51"/>
      <c r="BK128" s="51"/>
      <c r="BL128" s="51"/>
      <c r="BM128" s="51"/>
    </row>
    <row r="129" spans="1:65" x14ac:dyDescent="0.25">
      <c r="A129" s="59" t="s">
        <v>117</v>
      </c>
      <c r="E129" s="40"/>
      <c r="F129" s="40"/>
      <c r="G129" s="40"/>
      <c r="H129" s="40"/>
      <c r="I129" s="40"/>
      <c r="P129" s="40">
        <f t="shared" si="107"/>
        <v>0</v>
      </c>
      <c r="Q129" s="40">
        <f t="shared" si="107"/>
        <v>0</v>
      </c>
      <c r="BH129" s="49"/>
      <c r="BI129" s="51"/>
      <c r="BJ129" s="51"/>
      <c r="BK129" s="51"/>
      <c r="BL129" s="51"/>
      <c r="BM129" s="51"/>
    </row>
    <row r="130" spans="1:65" x14ac:dyDescent="0.25">
      <c r="A130" s="60"/>
      <c r="E130" s="40"/>
      <c r="F130" s="40"/>
      <c r="G130" s="40"/>
      <c r="H130" s="40"/>
      <c r="I130" s="40"/>
      <c r="P130" s="40">
        <f t="shared" si="107"/>
        <v>0</v>
      </c>
      <c r="Q130" s="40">
        <f t="shared" si="107"/>
        <v>0</v>
      </c>
      <c r="S130" s="6" t="e">
        <f>LARGE(D129:D134,1)</f>
        <v>#NUM!</v>
      </c>
      <c r="U130" s="40" t="e">
        <f>IF(S130=D129,(LARGE(P129:Q129,1)),(IF(S130=D130,(LARGE(P130:Q130,1)),(IF(S130=D131,(LARGE(P131:Q131,1)),(IF(S130=D132,(LARGE(P132:Q132,1)),(IF(S130=D133,(LARGE(P133:Q133,1)),(IF(S130=D134,(LARGE(P134:Q134,1)))))))))))))</f>
        <v>#NUM!</v>
      </c>
      <c r="Y130" s="36" t="e">
        <f t="shared" ref="Y130" si="217">SQRT((S130/$U$2)^2)</f>
        <v>#NUM!</v>
      </c>
      <c r="Z130" s="19"/>
      <c r="AA130" s="19"/>
      <c r="AB130" s="19" t="e">
        <f t="shared" ref="AB130:AB132" si="218">SQRT(Y130)</f>
        <v>#NUM!</v>
      </c>
      <c r="AC130" s="19"/>
      <c r="AE130" s="19"/>
      <c r="AF130" s="20" t="e">
        <f t="shared" ref="AF130:AF132" si="219">AB130+0.05</f>
        <v>#NUM!</v>
      </c>
      <c r="AG130" s="19"/>
      <c r="AI130" s="19"/>
      <c r="AJ130" s="28" t="e">
        <f t="shared" ref="AJ130:AJ132" si="220">IF(AF130&lt;=1.5,1.5,(IF(AF130&lt;=2,2,(IF(AF130&lt;=2.5,2.5,(IF(AF130&lt;=3,3,(IF(AF130&lt;=3.5,3.5,(IF(AF130&lt;=4,4,(IF(AF130&lt;=4.5,4.5,(IF(AF130&lt;=5,5,"Too f*cking big!")))))))))))))))</f>
        <v>#NUM!</v>
      </c>
      <c r="AK130" s="19"/>
      <c r="AM130" s="19"/>
      <c r="AN130" s="19" t="e">
        <f t="shared" ref="AN130:AN132" si="221">IF(ABS(U130)&gt;($U$3*AJ130),"Yes","No")</f>
        <v>#NUM!</v>
      </c>
      <c r="AR130" s="19" t="e">
        <f t="shared" si="149"/>
        <v>#NUM!</v>
      </c>
      <c r="AU130" s="40" t="e">
        <f t="shared" ref="AU130:AU132" si="222">IF(AR130="Not Applicable",S130/(AJ130^2),(S130/(AJ130^2))+AR130)</f>
        <v>#NUM!</v>
      </c>
      <c r="BG130" s="26" t="e">
        <f>IF(AJ130&gt;4,"Re-check foundation size…",IF(AU130&lt;$U$2,"Pass!","Fail!"))</f>
        <v>#NUM!</v>
      </c>
      <c r="BH130" s="49"/>
      <c r="BI130" s="51"/>
      <c r="BJ130" s="51"/>
      <c r="BK130" s="51"/>
      <c r="BL130" s="51"/>
      <c r="BM130" s="51"/>
    </row>
    <row r="131" spans="1:65" ht="15.75" x14ac:dyDescent="0.25">
      <c r="A131" s="60"/>
      <c r="E131" s="40"/>
      <c r="F131" s="40"/>
      <c r="G131" s="40"/>
      <c r="H131" s="40"/>
      <c r="I131" s="40"/>
      <c r="P131" s="40">
        <f t="shared" si="107"/>
        <v>0</v>
      </c>
      <c r="Q131" s="40">
        <f t="shared" si="107"/>
        <v>0</v>
      </c>
      <c r="S131" s="6">
        <f>IF(U131=P129,D129,(IF(U131=P130,D130,(IF(U131=P131,D131,(IF(U131=P132,D132,(IF(U131=P133,D133,(IF(U131=P134,D134)))))))))))</f>
        <v>0</v>
      </c>
      <c r="U131" s="40">
        <f t="shared" ref="U131" si="223">LARGE((P129:P134),1)</f>
        <v>0</v>
      </c>
      <c r="Y131" s="36">
        <f t="shared" si="120"/>
        <v>0</v>
      </c>
      <c r="Z131" s="19"/>
      <c r="AA131" s="19"/>
      <c r="AB131" s="19">
        <f t="shared" si="218"/>
        <v>0</v>
      </c>
      <c r="AC131" s="19"/>
      <c r="AE131" s="19"/>
      <c r="AF131" s="20">
        <f t="shared" si="219"/>
        <v>0.05</v>
      </c>
      <c r="AG131" s="19"/>
      <c r="AI131" s="19"/>
      <c r="AJ131" s="28">
        <f t="shared" si="220"/>
        <v>1.5</v>
      </c>
      <c r="AK131" s="19"/>
      <c r="AM131" s="19"/>
      <c r="AN131" s="19" t="str">
        <f t="shared" si="221"/>
        <v>No</v>
      </c>
      <c r="AR131" s="19" t="str">
        <f t="shared" si="149"/>
        <v>Not Applicable</v>
      </c>
      <c r="AU131" s="40">
        <f t="shared" si="222"/>
        <v>0</v>
      </c>
      <c r="AY131" s="54">
        <f>B129</f>
        <v>0</v>
      </c>
      <c r="AZ131" s="35" t="s">
        <v>87</v>
      </c>
      <c r="BA131" s="56" t="str">
        <f t="shared" ref="BA131" si="224">IF(S131=0,"No data…",IF(ISNUMBER(AJ130)=FALSE,"Too big!",IF(ISNUMBER(AJ131)=FALSE,"Too big!",IF(ISNUMBER(AJ132)=FALSE,"Too big!",LARGE(AJ130:AJ132,1)))))</f>
        <v>No data…</v>
      </c>
      <c r="BB131" s="56" t="s">
        <v>85</v>
      </c>
      <c r="BC131" s="58" t="str">
        <f t="shared" ref="BC131" si="225">IF(U131=0,"No data…",IF(ISNUMBER(AJ130)=FALSE,"Too big!",IF(ISNUMBER(AJ131)=FALSE,"Too big!",IF(ISNUMBER(AJ132)=FALSE,"Too big!",LARGE(AJ130:AJ132,1)))))</f>
        <v>No data…</v>
      </c>
      <c r="BD131" s="35" t="s">
        <v>86</v>
      </c>
      <c r="BG131" s="26" t="str">
        <f>IF(AJ131&gt;4,"Re-check foundation size…",IF(AU131&lt;$U$2,"Pass!","Fail!"))</f>
        <v>Pass!</v>
      </c>
      <c r="BH131" s="49"/>
      <c r="BI131" s="51" t="str">
        <f t="shared" ref="BI131" si="226">IF(D129&lt;0,"Warning! Uplift.",(IF(D130&lt;0,"Warning! Uplift.",(IF(D131&lt;0,"Warning! Uplift.",(IF(D132&lt;0,"Warning! Uplift.",(IF(D133&lt;0,"Warning! Uplift.",(IF(D134&lt;0,"Warning! Uplift.","/")))))))))))</f>
        <v>/</v>
      </c>
      <c r="BJ131" s="51"/>
      <c r="BK131" s="51"/>
      <c r="BL131" s="51" t="e">
        <f t="shared" ref="BL131" si="227">IF(U130&gt;$BT$23,"Warning! High shear.",(IF(U131&gt;$BT$23,"Warning! High shear.",(IF(U132&gt;$BT$23,"Warning! High Shear.","/")))))</f>
        <v>#NUM!</v>
      </c>
      <c r="BM131" s="51"/>
    </row>
    <row r="132" spans="1:65" x14ac:dyDescent="0.25">
      <c r="A132" s="60"/>
      <c r="E132" s="40"/>
      <c r="F132" s="40"/>
      <c r="G132" s="40"/>
      <c r="H132" s="40"/>
      <c r="I132" s="40"/>
      <c r="P132" s="40">
        <f t="shared" si="107"/>
        <v>0</v>
      </c>
      <c r="Q132" s="40">
        <f t="shared" si="107"/>
        <v>0</v>
      </c>
      <c r="S132" s="6">
        <f>IF(U132=Q129,D129,(IF(U132=Q130,D130,(IF(U132=Q131,D131,(IF(U132=Q132,D132,(IF(U132=Q133,D133,(IF(U132=Q134,D134)))))))))))</f>
        <v>0</v>
      </c>
      <c r="U132" s="40">
        <f t="shared" ref="U132" si="228">LARGE((Q129:Q134),1)</f>
        <v>0</v>
      </c>
      <c r="Y132" s="36">
        <f t="shared" si="120"/>
        <v>0</v>
      </c>
      <c r="Z132" s="19"/>
      <c r="AA132" s="19"/>
      <c r="AB132" s="19">
        <f t="shared" si="218"/>
        <v>0</v>
      </c>
      <c r="AC132" s="19"/>
      <c r="AE132" s="19"/>
      <c r="AF132" s="20">
        <f t="shared" si="219"/>
        <v>0.05</v>
      </c>
      <c r="AG132" s="19"/>
      <c r="AI132" s="19"/>
      <c r="AJ132" s="28">
        <f t="shared" si="220"/>
        <v>1.5</v>
      </c>
      <c r="AK132" s="19"/>
      <c r="AM132" s="19"/>
      <c r="AN132" s="19" t="str">
        <f t="shared" si="221"/>
        <v>No</v>
      </c>
      <c r="AR132" s="19" t="str">
        <f t="shared" si="149"/>
        <v>Not Applicable</v>
      </c>
      <c r="AU132" s="40">
        <f t="shared" si="222"/>
        <v>0</v>
      </c>
      <c r="BG132" s="26" t="str">
        <f>IF(AJ132&gt;4,"Re-check foundation size…",IF(AU132&lt;$U$2,"Pass!","Fail!"))</f>
        <v>Pass!</v>
      </c>
      <c r="BH132" s="49"/>
      <c r="BI132" s="51"/>
      <c r="BJ132" s="51"/>
      <c r="BK132" s="51"/>
      <c r="BL132" s="51"/>
      <c r="BM132" s="51"/>
    </row>
    <row r="133" spans="1:65" x14ac:dyDescent="0.25">
      <c r="A133" s="60"/>
      <c r="E133" s="40"/>
      <c r="F133" s="40"/>
      <c r="G133" s="40"/>
      <c r="H133" s="40"/>
      <c r="I133" s="40"/>
      <c r="P133" s="40">
        <f t="shared" si="107"/>
        <v>0</v>
      </c>
      <c r="Q133" s="40">
        <f t="shared" si="107"/>
        <v>0</v>
      </c>
      <c r="S133" s="6"/>
      <c r="BH133" s="49"/>
      <c r="BI133" s="51"/>
      <c r="BJ133" s="51"/>
      <c r="BK133" s="51"/>
      <c r="BL133" s="51"/>
      <c r="BM133" s="51"/>
    </row>
    <row r="134" spans="1:65" x14ac:dyDescent="0.25">
      <c r="A134" s="61"/>
      <c r="E134" s="40"/>
      <c r="F134" s="40"/>
      <c r="G134" s="40"/>
      <c r="H134" s="40"/>
      <c r="I134" s="40"/>
      <c r="P134" s="40">
        <f t="shared" si="107"/>
        <v>0</v>
      </c>
      <c r="Q134" s="40">
        <f t="shared" si="107"/>
        <v>0</v>
      </c>
      <c r="S134" s="6"/>
      <c r="BH134" s="49"/>
      <c r="BI134" s="51"/>
      <c r="BJ134" s="51"/>
      <c r="BK134" s="51"/>
      <c r="BL134" s="51"/>
      <c r="BM134" s="51"/>
    </row>
    <row r="135" spans="1:65" x14ac:dyDescent="0.25">
      <c r="A135" s="59" t="s">
        <v>118</v>
      </c>
      <c r="E135" s="40"/>
      <c r="F135" s="40"/>
      <c r="G135" s="40"/>
      <c r="H135" s="40"/>
      <c r="I135" s="40"/>
      <c r="P135" s="40">
        <f t="shared" si="107"/>
        <v>0</v>
      </c>
      <c r="Q135" s="40">
        <f t="shared" si="107"/>
        <v>0</v>
      </c>
      <c r="S135" s="6"/>
      <c r="BH135" s="49"/>
      <c r="BI135" s="51"/>
      <c r="BJ135" s="51"/>
      <c r="BK135" s="51"/>
      <c r="BL135" s="51"/>
      <c r="BM135" s="51"/>
    </row>
    <row r="136" spans="1:65" x14ac:dyDescent="0.25">
      <c r="A136" s="60"/>
      <c r="E136" s="40"/>
      <c r="F136" s="40"/>
      <c r="G136" s="40"/>
      <c r="H136" s="40"/>
      <c r="I136" s="40"/>
      <c r="P136" s="40">
        <f t="shared" si="107"/>
        <v>0</v>
      </c>
      <c r="Q136" s="40">
        <f t="shared" si="107"/>
        <v>0</v>
      </c>
      <c r="S136" s="6" t="e">
        <f>LARGE(D135:D140,1)</f>
        <v>#NUM!</v>
      </c>
      <c r="U136" s="40" t="e">
        <f>IF(S136=D135,(LARGE(P135:Q135,1)),(IF(S136=D136,(LARGE(P136:Q136,1)),(IF(S136=D137,(LARGE(P137:Q137,1)),(IF(S136=D138,(LARGE(P138:Q138,1)),(IF(S136=D139,(LARGE(P139:Q139,1)),(IF(S136=D140,(LARGE(P140:Q140,1)))))))))))))</f>
        <v>#NUM!</v>
      </c>
      <c r="Y136" s="36" t="e">
        <f t="shared" ref="Y136" si="229">SQRT((S136/$U$2)^2)</f>
        <v>#NUM!</v>
      </c>
      <c r="Z136" s="19"/>
      <c r="AA136" s="19"/>
      <c r="AB136" s="19" t="e">
        <f t="shared" ref="AB136:AB138" si="230">SQRT(Y136)</f>
        <v>#NUM!</v>
      </c>
      <c r="AC136" s="19"/>
      <c r="AE136" s="19"/>
      <c r="AF136" s="20" t="e">
        <f t="shared" ref="AF136:AF138" si="231">AB136+0.05</f>
        <v>#NUM!</v>
      </c>
      <c r="AG136" s="19"/>
      <c r="AI136" s="19"/>
      <c r="AJ136" s="28" t="e">
        <f t="shared" ref="AJ136:AJ138" si="232">IF(AF136&lt;=1.5,1.5,(IF(AF136&lt;=2,2,(IF(AF136&lt;=2.5,2.5,(IF(AF136&lt;=3,3,(IF(AF136&lt;=3.5,3.5,(IF(AF136&lt;=4,4,(IF(AF136&lt;=4.5,4.5,(IF(AF136&lt;=5,5,"Too f*cking big!")))))))))))))))</f>
        <v>#NUM!</v>
      </c>
      <c r="AK136" s="19"/>
      <c r="AM136" s="19"/>
      <c r="AN136" s="19" t="e">
        <f t="shared" ref="AN136:AN138" si="233">IF(ABS(U136)&gt;($U$3*AJ136),"Yes","No")</f>
        <v>#NUM!</v>
      </c>
      <c r="AR136" s="19" t="e">
        <f t="shared" si="149"/>
        <v>#NUM!</v>
      </c>
      <c r="AU136" s="40" t="e">
        <f t="shared" ref="AU136:AU138" si="234">IF(AR136="Not Applicable",S136/(AJ136^2),(S136/(AJ136^2))+AR136)</f>
        <v>#NUM!</v>
      </c>
      <c r="BG136" s="26" t="e">
        <f>IF(AJ136&gt;4,"Re-check foundation size…",IF(AU136&lt;$U$2,"Pass!","Fail!"))</f>
        <v>#NUM!</v>
      </c>
      <c r="BH136" s="49"/>
      <c r="BI136" s="51"/>
      <c r="BJ136" s="51"/>
      <c r="BK136" s="51"/>
      <c r="BL136" s="51"/>
      <c r="BM136" s="51"/>
    </row>
    <row r="137" spans="1:65" ht="15.75" x14ac:dyDescent="0.25">
      <c r="A137" s="60"/>
      <c r="E137" s="40"/>
      <c r="F137" s="40"/>
      <c r="G137" s="40"/>
      <c r="H137" s="40"/>
      <c r="I137" s="40"/>
      <c r="P137" s="40">
        <f t="shared" ref="P137:Q200" si="235">ABS(E137)</f>
        <v>0</v>
      </c>
      <c r="Q137" s="40">
        <f t="shared" si="235"/>
        <v>0</v>
      </c>
      <c r="S137" s="6">
        <f>IF(U137=P135,D135,(IF(U137=P136,D136,(IF(U137=P137,D137,(IF(U137=P138,D138,(IF(U137=P139,D139,(IF(U137=P140,D140)))))))))))</f>
        <v>0</v>
      </c>
      <c r="U137" s="40">
        <f t="shared" ref="U137" si="236">LARGE((P135:P140),1)</f>
        <v>0</v>
      </c>
      <c r="Y137" s="36">
        <f t="shared" si="120"/>
        <v>0</v>
      </c>
      <c r="Z137" s="19"/>
      <c r="AA137" s="19"/>
      <c r="AB137" s="19">
        <f t="shared" si="230"/>
        <v>0</v>
      </c>
      <c r="AC137" s="19"/>
      <c r="AE137" s="19"/>
      <c r="AF137" s="20">
        <f t="shared" si="231"/>
        <v>0.05</v>
      </c>
      <c r="AG137" s="19"/>
      <c r="AI137" s="19"/>
      <c r="AJ137" s="28">
        <f t="shared" si="232"/>
        <v>1.5</v>
      </c>
      <c r="AK137" s="19"/>
      <c r="AM137" s="19"/>
      <c r="AN137" s="19" t="str">
        <f t="shared" si="233"/>
        <v>No</v>
      </c>
      <c r="AR137" s="19" t="str">
        <f t="shared" si="149"/>
        <v>Not Applicable</v>
      </c>
      <c r="AU137" s="40">
        <f t="shared" si="234"/>
        <v>0</v>
      </c>
      <c r="AY137" s="54">
        <f>B135</f>
        <v>0</v>
      </c>
      <c r="AZ137" s="35" t="s">
        <v>87</v>
      </c>
      <c r="BA137" s="56" t="str">
        <f t="shared" ref="BA137" si="237">IF(S137=0,"No data…",IF(ISNUMBER(AJ136)=FALSE,"Too big!",IF(ISNUMBER(AJ137)=FALSE,"Too big!",IF(ISNUMBER(AJ138)=FALSE,"Too big!",LARGE(AJ136:AJ138,1)))))</f>
        <v>No data…</v>
      </c>
      <c r="BB137" s="56" t="s">
        <v>85</v>
      </c>
      <c r="BC137" s="58" t="str">
        <f t="shared" ref="BC137" si="238">IF(U137=0,"No data…",IF(ISNUMBER(AJ136)=FALSE,"Too big!",IF(ISNUMBER(AJ137)=FALSE,"Too big!",IF(ISNUMBER(AJ138)=FALSE,"Too big!",LARGE(AJ136:AJ138,1)))))</f>
        <v>No data…</v>
      </c>
      <c r="BD137" s="35" t="s">
        <v>86</v>
      </c>
      <c r="BG137" s="26" t="str">
        <f>IF(AJ137&gt;4,"Re-check foundation size…",IF(AU137&lt;$U$2,"Pass!","Fail!"))</f>
        <v>Pass!</v>
      </c>
      <c r="BH137" s="49"/>
      <c r="BI137" s="51" t="str">
        <f t="shared" ref="BI137" si="239">IF(D135&lt;0,"Warning! Uplift.",(IF(D136&lt;0,"Warning! Uplift.",(IF(D137&lt;0,"Warning! Uplift.",(IF(D138&lt;0,"Warning! Uplift.",(IF(D139&lt;0,"Warning! Uplift.",(IF(D140&lt;0,"Warning! Uplift.","/")))))))))))</f>
        <v>/</v>
      </c>
      <c r="BJ137" s="51"/>
      <c r="BK137" s="51"/>
      <c r="BL137" s="51" t="e">
        <f t="shared" ref="BL137" si="240">IF(U136&gt;$BT$23,"Warning! High shear.",(IF(U137&gt;$BT$23,"Warning! High shear.",(IF(U138&gt;$BT$23,"Warning! High Shear.","/")))))</f>
        <v>#NUM!</v>
      </c>
      <c r="BM137" s="51"/>
    </row>
    <row r="138" spans="1:65" x14ac:dyDescent="0.25">
      <c r="A138" s="60"/>
      <c r="E138" s="40"/>
      <c r="F138" s="40"/>
      <c r="G138" s="40"/>
      <c r="H138" s="40"/>
      <c r="I138" s="40"/>
      <c r="P138" s="40">
        <f t="shared" si="235"/>
        <v>0</v>
      </c>
      <c r="Q138" s="40">
        <f t="shared" si="235"/>
        <v>0</v>
      </c>
      <c r="S138" s="6">
        <f>IF(U138=Q135,D135,(IF(U138=Q136,D136,(IF(U138=Q137,D137,(IF(U138=Q138,D138,(IF(U138=Q139,D139,(IF(U138=Q140,D140)))))))))))</f>
        <v>0</v>
      </c>
      <c r="U138" s="40">
        <f t="shared" ref="U138" si="241">LARGE((Q135:Q140),1)</f>
        <v>0</v>
      </c>
      <c r="Y138" s="36">
        <f t="shared" si="120"/>
        <v>0</v>
      </c>
      <c r="Z138" s="19"/>
      <c r="AA138" s="19"/>
      <c r="AB138" s="19">
        <f t="shared" si="230"/>
        <v>0</v>
      </c>
      <c r="AC138" s="19"/>
      <c r="AE138" s="19"/>
      <c r="AF138" s="20">
        <f t="shared" si="231"/>
        <v>0.05</v>
      </c>
      <c r="AG138" s="19"/>
      <c r="AI138" s="19"/>
      <c r="AJ138" s="28">
        <f t="shared" si="232"/>
        <v>1.5</v>
      </c>
      <c r="AK138" s="19"/>
      <c r="AM138" s="19"/>
      <c r="AN138" s="19" t="str">
        <f t="shared" si="233"/>
        <v>No</v>
      </c>
      <c r="AR138" s="19" t="str">
        <f t="shared" si="149"/>
        <v>Not Applicable</v>
      </c>
      <c r="AU138" s="40">
        <f t="shared" si="234"/>
        <v>0</v>
      </c>
      <c r="BG138" s="26" t="str">
        <f>IF(AJ138&gt;4,"Re-check foundation size…",IF(AU138&lt;$U$2,"Pass!","Fail!"))</f>
        <v>Pass!</v>
      </c>
      <c r="BH138" s="49"/>
      <c r="BI138" s="51"/>
      <c r="BJ138" s="51"/>
      <c r="BK138" s="51"/>
      <c r="BL138" s="51"/>
      <c r="BM138" s="51"/>
    </row>
    <row r="139" spans="1:65" x14ac:dyDescent="0.25">
      <c r="A139" s="60"/>
      <c r="E139" s="40"/>
      <c r="F139" s="40"/>
      <c r="G139" s="40"/>
      <c r="H139" s="40"/>
      <c r="I139" s="40"/>
      <c r="P139" s="40">
        <f t="shared" si="235"/>
        <v>0</v>
      </c>
      <c r="Q139" s="40">
        <f t="shared" si="235"/>
        <v>0</v>
      </c>
      <c r="S139" s="6"/>
      <c r="BH139" s="49"/>
      <c r="BI139" s="51"/>
      <c r="BJ139" s="51"/>
      <c r="BK139" s="51"/>
      <c r="BL139" s="51"/>
      <c r="BM139" s="51"/>
    </row>
    <row r="140" spans="1:65" x14ac:dyDescent="0.25">
      <c r="A140" s="61"/>
      <c r="E140" s="40"/>
      <c r="F140" s="40"/>
      <c r="G140" s="40"/>
      <c r="H140" s="40"/>
      <c r="I140" s="40"/>
      <c r="P140" s="40">
        <f t="shared" si="235"/>
        <v>0</v>
      </c>
      <c r="Q140" s="40">
        <f t="shared" si="235"/>
        <v>0</v>
      </c>
      <c r="S140" s="6"/>
      <c r="BH140" s="49"/>
      <c r="BI140" s="51"/>
      <c r="BJ140" s="51"/>
      <c r="BK140" s="51"/>
      <c r="BL140" s="51"/>
      <c r="BM140" s="51"/>
    </row>
    <row r="141" spans="1:65" x14ac:dyDescent="0.25">
      <c r="A141" s="59" t="s">
        <v>119</v>
      </c>
      <c r="E141" s="40"/>
      <c r="F141" s="40"/>
      <c r="G141" s="40"/>
      <c r="H141" s="40"/>
      <c r="I141" s="40"/>
      <c r="P141" s="40">
        <f t="shared" si="235"/>
        <v>0</v>
      </c>
      <c r="Q141" s="40">
        <f t="shared" si="235"/>
        <v>0</v>
      </c>
      <c r="S141" s="6"/>
      <c r="BH141" s="49"/>
      <c r="BI141" s="51"/>
      <c r="BJ141" s="51"/>
      <c r="BK141" s="51"/>
      <c r="BL141" s="51"/>
      <c r="BM141" s="51"/>
    </row>
    <row r="142" spans="1:65" x14ac:dyDescent="0.25">
      <c r="A142" s="60"/>
      <c r="E142" s="40"/>
      <c r="F142" s="40"/>
      <c r="G142" s="40"/>
      <c r="H142" s="40"/>
      <c r="I142" s="40"/>
      <c r="P142" s="40">
        <f t="shared" si="235"/>
        <v>0</v>
      </c>
      <c r="Q142" s="40">
        <f t="shared" si="235"/>
        <v>0</v>
      </c>
      <c r="S142" s="6" t="e">
        <f>LARGE(D141:D146,1)</f>
        <v>#NUM!</v>
      </c>
      <c r="U142" s="40" t="e">
        <f>IF(S142=D141,(LARGE(P141:Q141,1)),(IF(S142=D142,(LARGE(P142:Q142,1)),(IF(S142=D143,(LARGE(P143:Q143,1)),(IF(S142=D144,(LARGE(P144:Q144,1)),(IF(S142=D145,(LARGE(P145:Q145,1)),(IF(S142=D146,(LARGE(P146:Q146,1)))))))))))))</f>
        <v>#NUM!</v>
      </c>
      <c r="Y142" s="36" t="e">
        <f t="shared" ref="Y142" si="242">SQRT((S142/$U$2)^2)</f>
        <v>#NUM!</v>
      </c>
      <c r="Z142" s="19"/>
      <c r="AA142" s="19"/>
      <c r="AB142" s="19" t="e">
        <f t="shared" ref="AB142:AB144" si="243">SQRT(Y142)</f>
        <v>#NUM!</v>
      </c>
      <c r="AC142" s="19"/>
      <c r="AE142" s="19"/>
      <c r="AF142" s="20" t="e">
        <f t="shared" ref="AF142:AF144" si="244">AB142+0.05</f>
        <v>#NUM!</v>
      </c>
      <c r="AG142" s="19"/>
      <c r="AI142" s="19"/>
      <c r="AJ142" s="28" t="e">
        <f t="shared" ref="AJ142:AJ144" si="245">IF(AF142&lt;=1.5,1.5,(IF(AF142&lt;=2,2,(IF(AF142&lt;=2.5,2.5,(IF(AF142&lt;=3,3,(IF(AF142&lt;=3.5,3.5,(IF(AF142&lt;=4,4,(IF(AF142&lt;=4.5,4.5,(IF(AF142&lt;=5,5,"Too f*cking big!")))))))))))))))</f>
        <v>#NUM!</v>
      </c>
      <c r="AK142" s="19"/>
      <c r="AM142" s="19"/>
      <c r="AN142" s="19" t="e">
        <f t="shared" ref="AN142:AN144" si="246">IF(ABS(U142)&gt;($U$3*AJ142),"Yes","No")</f>
        <v>#NUM!</v>
      </c>
      <c r="AR142" s="19" t="e">
        <f t="shared" si="149"/>
        <v>#NUM!</v>
      </c>
      <c r="AU142" s="40" t="e">
        <f t="shared" ref="AU142:AU144" si="247">IF(AR142="Not Applicable",S142/(AJ142^2),(S142/(AJ142^2))+AR142)</f>
        <v>#NUM!</v>
      </c>
      <c r="BG142" s="26" t="e">
        <f>IF(AJ142&gt;4,"Re-check foundation size…",IF(AU142&lt;$U$2,"Pass!","Fail!"))</f>
        <v>#NUM!</v>
      </c>
      <c r="BH142" s="49"/>
      <c r="BI142" s="51"/>
      <c r="BJ142" s="51"/>
      <c r="BK142" s="51"/>
      <c r="BL142" s="51"/>
      <c r="BM142" s="51"/>
    </row>
    <row r="143" spans="1:65" ht="15.75" x14ac:dyDescent="0.25">
      <c r="A143" s="60"/>
      <c r="E143" s="40"/>
      <c r="F143" s="40"/>
      <c r="G143" s="40"/>
      <c r="H143" s="40"/>
      <c r="I143" s="40"/>
      <c r="P143" s="40">
        <f t="shared" si="235"/>
        <v>0</v>
      </c>
      <c r="Q143" s="40">
        <f t="shared" si="235"/>
        <v>0</v>
      </c>
      <c r="S143" s="6">
        <f>IF(U143=P141,D141,(IF(U143=P142,D142,(IF(U143=P143,D143,(IF(U143=P144,D144,(IF(U143=P145,D145,(IF(U143=P146,D146)))))))))))</f>
        <v>0</v>
      </c>
      <c r="U143" s="40">
        <f t="shared" ref="U143" si="248">LARGE((P141:P146),1)</f>
        <v>0</v>
      </c>
      <c r="Y143" s="36">
        <f t="shared" si="120"/>
        <v>0</v>
      </c>
      <c r="Z143" s="19"/>
      <c r="AA143" s="19"/>
      <c r="AB143" s="19">
        <f t="shared" si="243"/>
        <v>0</v>
      </c>
      <c r="AC143" s="19"/>
      <c r="AE143" s="19"/>
      <c r="AF143" s="20">
        <f t="shared" si="244"/>
        <v>0.05</v>
      </c>
      <c r="AG143" s="19"/>
      <c r="AI143" s="19"/>
      <c r="AJ143" s="28">
        <f t="shared" si="245"/>
        <v>1.5</v>
      </c>
      <c r="AK143" s="19"/>
      <c r="AM143" s="19"/>
      <c r="AN143" s="19" t="str">
        <f t="shared" si="246"/>
        <v>No</v>
      </c>
      <c r="AR143" s="19" t="str">
        <f t="shared" si="149"/>
        <v>Not Applicable</v>
      </c>
      <c r="AU143" s="40">
        <f t="shared" si="247"/>
        <v>0</v>
      </c>
      <c r="AY143" s="54">
        <f>B141</f>
        <v>0</v>
      </c>
      <c r="AZ143" s="35" t="s">
        <v>87</v>
      </c>
      <c r="BA143" s="56" t="str">
        <f t="shared" ref="BA143" si="249">IF(S143=0,"No data…",IF(ISNUMBER(AJ142)=FALSE,"Too big!",IF(ISNUMBER(AJ143)=FALSE,"Too big!",IF(ISNUMBER(AJ144)=FALSE,"Too big!",LARGE(AJ142:AJ144,1)))))</f>
        <v>No data…</v>
      </c>
      <c r="BB143" s="56" t="s">
        <v>85</v>
      </c>
      <c r="BC143" s="58" t="str">
        <f t="shared" ref="BC143" si="250">IF(U143=0,"No data…",IF(ISNUMBER(AJ142)=FALSE,"Too big!",IF(ISNUMBER(AJ143)=FALSE,"Too big!",IF(ISNUMBER(AJ144)=FALSE,"Too big!",LARGE(AJ142:AJ144,1)))))</f>
        <v>No data…</v>
      </c>
      <c r="BD143" s="35" t="s">
        <v>86</v>
      </c>
      <c r="BG143" s="26" t="str">
        <f>IF(AJ143&gt;4,"Re-check foundation size…",IF(AU143&lt;$U$2,"Pass!","Fail!"))</f>
        <v>Pass!</v>
      </c>
      <c r="BH143" s="49"/>
      <c r="BI143" s="51" t="str">
        <f t="shared" ref="BI143" si="251">IF(D141&lt;0,"Warning! Uplift.",(IF(D142&lt;0,"Warning! Uplift.",(IF(D143&lt;0,"Warning! Uplift.",(IF(D144&lt;0,"Warning! Uplift.",(IF(D145&lt;0,"Warning! Uplift.",(IF(D146&lt;0,"Warning! Uplift.","/")))))))))))</f>
        <v>/</v>
      </c>
      <c r="BJ143" s="51"/>
      <c r="BK143" s="51"/>
      <c r="BL143" s="51" t="e">
        <f t="shared" ref="BL143" si="252">IF(U142&gt;$BT$23,"Warning! High shear.",(IF(U143&gt;$BT$23,"Warning! High shear.",(IF(U144&gt;$BT$23,"Warning! High Shear.","/")))))</f>
        <v>#NUM!</v>
      </c>
      <c r="BM143" s="51"/>
    </row>
    <row r="144" spans="1:65" x14ac:dyDescent="0.25">
      <c r="A144" s="60"/>
      <c r="E144" s="40"/>
      <c r="F144" s="40"/>
      <c r="G144" s="40"/>
      <c r="H144" s="40"/>
      <c r="I144" s="40"/>
      <c r="P144" s="40">
        <f t="shared" si="235"/>
        <v>0</v>
      </c>
      <c r="Q144" s="40">
        <f t="shared" si="235"/>
        <v>0</v>
      </c>
      <c r="S144" s="6">
        <f>IF(U144=Q141,D141,(IF(U144=Q142,D142,(IF(U144=Q143,D143,(IF(U144=Q144,D144,(IF(U144=Q145,D145,(IF(U144=Q146,D146)))))))))))</f>
        <v>0</v>
      </c>
      <c r="U144" s="40">
        <f t="shared" ref="U144" si="253">LARGE((Q141:Q146),1)</f>
        <v>0</v>
      </c>
      <c r="Y144" s="36">
        <f t="shared" si="120"/>
        <v>0</v>
      </c>
      <c r="Z144" s="19"/>
      <c r="AA144" s="19"/>
      <c r="AB144" s="19">
        <f t="shared" si="243"/>
        <v>0</v>
      </c>
      <c r="AC144" s="19"/>
      <c r="AE144" s="19"/>
      <c r="AF144" s="20">
        <f t="shared" si="244"/>
        <v>0.05</v>
      </c>
      <c r="AG144" s="19"/>
      <c r="AI144" s="19"/>
      <c r="AJ144" s="28">
        <f t="shared" si="245"/>
        <v>1.5</v>
      </c>
      <c r="AK144" s="19"/>
      <c r="AM144" s="19"/>
      <c r="AN144" s="19" t="str">
        <f t="shared" si="246"/>
        <v>No</v>
      </c>
      <c r="AR144" s="19" t="str">
        <f t="shared" si="149"/>
        <v>Not Applicable</v>
      </c>
      <c r="AU144" s="40">
        <f t="shared" si="247"/>
        <v>0</v>
      </c>
      <c r="BG144" s="26" t="str">
        <f>IF(AJ144&gt;4,"Re-check foundation size…",IF(AU144&lt;$U$2,"Pass!","Fail!"))</f>
        <v>Pass!</v>
      </c>
      <c r="BH144" s="49"/>
      <c r="BI144" s="51"/>
      <c r="BJ144" s="51"/>
      <c r="BK144" s="51"/>
      <c r="BL144" s="51"/>
      <c r="BM144" s="51"/>
    </row>
    <row r="145" spans="1:65" x14ac:dyDescent="0.25">
      <c r="A145" s="60"/>
      <c r="E145" s="40"/>
      <c r="F145" s="40"/>
      <c r="G145" s="40"/>
      <c r="H145" s="40"/>
      <c r="I145" s="40"/>
      <c r="P145" s="40">
        <f t="shared" si="235"/>
        <v>0</v>
      </c>
      <c r="Q145" s="40">
        <f t="shared" si="235"/>
        <v>0</v>
      </c>
      <c r="S145" s="6"/>
      <c r="BH145" s="49"/>
      <c r="BI145" s="51"/>
      <c r="BJ145" s="51"/>
      <c r="BK145" s="51"/>
      <c r="BL145" s="51"/>
      <c r="BM145" s="51"/>
    </row>
    <row r="146" spans="1:65" x14ac:dyDescent="0.25">
      <c r="A146" s="61"/>
      <c r="E146" s="40"/>
      <c r="F146" s="40"/>
      <c r="G146" s="40"/>
      <c r="H146" s="40"/>
      <c r="I146" s="40"/>
      <c r="P146" s="40">
        <f t="shared" si="235"/>
        <v>0</v>
      </c>
      <c r="Q146" s="40">
        <f t="shared" si="235"/>
        <v>0</v>
      </c>
      <c r="S146" s="6"/>
      <c r="BH146" s="49"/>
      <c r="BI146" s="51"/>
      <c r="BJ146" s="51"/>
      <c r="BK146" s="51"/>
      <c r="BL146" s="51"/>
      <c r="BM146" s="51"/>
    </row>
    <row r="147" spans="1:65" x14ac:dyDescent="0.25">
      <c r="A147" s="59" t="s">
        <v>120</v>
      </c>
      <c r="E147" s="40"/>
      <c r="F147" s="40"/>
      <c r="G147" s="40"/>
      <c r="H147" s="40"/>
      <c r="I147" s="40"/>
      <c r="P147" s="40">
        <f t="shared" si="235"/>
        <v>0</v>
      </c>
      <c r="Q147" s="40">
        <f t="shared" si="235"/>
        <v>0</v>
      </c>
      <c r="S147" s="6"/>
      <c r="BH147" s="49"/>
      <c r="BI147" s="51"/>
      <c r="BJ147" s="51"/>
      <c r="BK147" s="51"/>
      <c r="BL147" s="51"/>
      <c r="BM147" s="51"/>
    </row>
    <row r="148" spans="1:65" x14ac:dyDescent="0.25">
      <c r="A148" s="60"/>
      <c r="E148" s="40"/>
      <c r="F148" s="40"/>
      <c r="G148" s="40"/>
      <c r="H148" s="40"/>
      <c r="I148" s="40"/>
      <c r="P148" s="40">
        <f t="shared" si="235"/>
        <v>0</v>
      </c>
      <c r="Q148" s="40">
        <f t="shared" si="235"/>
        <v>0</v>
      </c>
      <c r="S148" s="6" t="e">
        <f>LARGE(D147:D152,1)</f>
        <v>#NUM!</v>
      </c>
      <c r="U148" s="40" t="e">
        <f>IF(S148=D147,(LARGE(P147:Q147,1)),(IF(S148=D148,(LARGE(P148:Q148,1)),(IF(S148=D149,(LARGE(P149:Q149,1)),(IF(S148=D150,(LARGE(P150:Q150,1)),(IF(S148=D151,(LARGE(P151:Q151,1)),(IF(S148=D152,(LARGE(P152:Q152,1)))))))))))))</f>
        <v>#NUM!</v>
      </c>
      <c r="Y148" s="36" t="e">
        <f t="shared" ref="Y148:Y210" si="254">SQRT((S148/$U$2)^2)</f>
        <v>#NUM!</v>
      </c>
      <c r="Z148" s="19"/>
      <c r="AA148" s="19"/>
      <c r="AB148" s="19" t="e">
        <f t="shared" ref="AB148:AB150" si="255">SQRT(Y148)</f>
        <v>#NUM!</v>
      </c>
      <c r="AC148" s="19"/>
      <c r="AE148" s="19"/>
      <c r="AF148" s="20" t="e">
        <f t="shared" ref="AF148:AF150" si="256">AB148+0.05</f>
        <v>#NUM!</v>
      </c>
      <c r="AG148" s="19"/>
      <c r="AI148" s="19"/>
      <c r="AJ148" s="28" t="e">
        <f t="shared" ref="AJ148:AJ150" si="257">IF(AF148&lt;=1.5,1.5,(IF(AF148&lt;=2,2,(IF(AF148&lt;=2.5,2.5,(IF(AF148&lt;=3,3,(IF(AF148&lt;=3.5,3.5,(IF(AF148&lt;=4,4,(IF(AF148&lt;=4.5,4.5,(IF(AF148&lt;=5,5,"Too f*cking big!")))))))))))))))</f>
        <v>#NUM!</v>
      </c>
      <c r="AK148" s="19"/>
      <c r="AM148" s="19"/>
      <c r="AN148" s="19" t="e">
        <f t="shared" ref="AN148:AN150" si="258">IF(ABS(U148)&gt;($U$3*AJ148),"Yes","No")</f>
        <v>#NUM!</v>
      </c>
      <c r="AR148" s="19" t="e">
        <f t="shared" si="149"/>
        <v>#NUM!</v>
      </c>
      <c r="AU148" s="40" t="e">
        <f t="shared" ref="AU148:AU150" si="259">IF(AR148="Not Applicable",S148/(AJ148^2),(S148/(AJ148^2))+AR148)</f>
        <v>#NUM!</v>
      </c>
      <c r="BG148" s="26" t="e">
        <f>IF(AJ148&gt;4,"Re-check foundation size…",IF(AU148&lt;$U$2,"Pass!","Fail!"))</f>
        <v>#NUM!</v>
      </c>
      <c r="BH148" s="49"/>
      <c r="BI148" s="51"/>
      <c r="BJ148" s="51"/>
      <c r="BK148" s="51"/>
      <c r="BL148" s="51"/>
      <c r="BM148" s="51"/>
    </row>
    <row r="149" spans="1:65" ht="15.75" x14ac:dyDescent="0.25">
      <c r="A149" s="60"/>
      <c r="E149" s="40"/>
      <c r="F149" s="40"/>
      <c r="G149" s="40"/>
      <c r="H149" s="40"/>
      <c r="I149" s="40"/>
      <c r="P149" s="40">
        <f t="shared" si="235"/>
        <v>0</v>
      </c>
      <c r="Q149" s="40">
        <f t="shared" si="235"/>
        <v>0</v>
      </c>
      <c r="S149" s="6">
        <f>IF(U149=P147,D147,(IF(U149=P148,D148,(IF(U149=P149,D149,(IF(U149=P150,D150,(IF(U149=P151,D151,(IF(U149=P152,D152)))))))))))</f>
        <v>0</v>
      </c>
      <c r="U149" s="40">
        <f t="shared" ref="U149" si="260">LARGE((P147:P152),1)</f>
        <v>0</v>
      </c>
      <c r="Y149" s="36">
        <f t="shared" si="254"/>
        <v>0</v>
      </c>
      <c r="Z149" s="19"/>
      <c r="AA149" s="19"/>
      <c r="AB149" s="19">
        <f t="shared" si="255"/>
        <v>0</v>
      </c>
      <c r="AC149" s="19"/>
      <c r="AE149" s="19"/>
      <c r="AF149" s="20">
        <f t="shared" si="256"/>
        <v>0.05</v>
      </c>
      <c r="AG149" s="19"/>
      <c r="AI149" s="19"/>
      <c r="AJ149" s="28">
        <f t="shared" si="257"/>
        <v>1.5</v>
      </c>
      <c r="AK149" s="19"/>
      <c r="AM149" s="19"/>
      <c r="AN149" s="19" t="str">
        <f t="shared" si="258"/>
        <v>No</v>
      </c>
      <c r="AR149" s="19" t="str">
        <f t="shared" si="149"/>
        <v>Not Applicable</v>
      </c>
      <c r="AU149" s="40">
        <f t="shared" si="259"/>
        <v>0</v>
      </c>
      <c r="AY149" s="54">
        <f>B147</f>
        <v>0</v>
      </c>
      <c r="AZ149" s="35" t="s">
        <v>87</v>
      </c>
      <c r="BA149" s="56" t="str">
        <f t="shared" ref="BA149" si="261">IF(S149=0,"No data…",IF(ISNUMBER(AJ148)=FALSE,"Too big!",IF(ISNUMBER(AJ149)=FALSE,"Too big!",IF(ISNUMBER(AJ150)=FALSE,"Too big!",LARGE(AJ148:AJ150,1)))))</f>
        <v>No data…</v>
      </c>
      <c r="BB149" s="56" t="s">
        <v>85</v>
      </c>
      <c r="BC149" s="58" t="str">
        <f t="shared" ref="BC149" si="262">IF(U149=0,"No data…",IF(ISNUMBER(AJ148)=FALSE,"Too big!",IF(ISNUMBER(AJ149)=FALSE,"Too big!",IF(ISNUMBER(AJ150)=FALSE,"Too big!",LARGE(AJ148:AJ150,1)))))</f>
        <v>No data…</v>
      </c>
      <c r="BD149" s="35" t="s">
        <v>86</v>
      </c>
      <c r="BG149" s="26" t="str">
        <f>IF(AJ149&gt;4,"Re-check foundation size…",IF(AU149&lt;$U$2,"Pass!","Fail!"))</f>
        <v>Pass!</v>
      </c>
      <c r="BH149" s="49"/>
      <c r="BI149" s="51" t="str">
        <f t="shared" ref="BI149" si="263">IF(D147&lt;0,"Warning! Uplift.",(IF(D148&lt;0,"Warning! Uplift.",(IF(D149&lt;0,"Warning! Uplift.",(IF(D150&lt;0,"Warning! Uplift.",(IF(D151&lt;0,"Warning! Uplift.",(IF(D152&lt;0,"Warning! Uplift.","/")))))))))))</f>
        <v>/</v>
      </c>
      <c r="BJ149" s="51"/>
      <c r="BK149" s="51"/>
      <c r="BL149" s="51" t="e">
        <f t="shared" ref="BL149" si="264">IF(U148&gt;$BT$23,"Warning! High shear.",(IF(U149&gt;$BT$23,"Warning! High shear.",(IF(U150&gt;$BT$23,"Warning! High Shear.","/")))))</f>
        <v>#NUM!</v>
      </c>
      <c r="BM149" s="51"/>
    </row>
    <row r="150" spans="1:65" x14ac:dyDescent="0.25">
      <c r="A150" s="60"/>
      <c r="E150" s="40"/>
      <c r="F150" s="40"/>
      <c r="G150" s="40"/>
      <c r="H150" s="40"/>
      <c r="I150" s="40"/>
      <c r="P150" s="40">
        <f t="shared" si="235"/>
        <v>0</v>
      </c>
      <c r="Q150" s="40">
        <f t="shared" si="235"/>
        <v>0</v>
      </c>
      <c r="S150" s="6">
        <f>IF(U150=Q147,D147,(IF(U150=Q148,D148,(IF(U150=Q149,D149,(IF(U150=Q150,D150,(IF(U150=Q151,D151,(IF(U150=Q152,D152)))))))))))</f>
        <v>0</v>
      </c>
      <c r="U150" s="40">
        <f t="shared" ref="U150" si="265">LARGE((Q147:Q152),1)</f>
        <v>0</v>
      </c>
      <c r="Y150" s="36">
        <f t="shared" si="254"/>
        <v>0</v>
      </c>
      <c r="Z150" s="19"/>
      <c r="AA150" s="19"/>
      <c r="AB150" s="19">
        <f t="shared" si="255"/>
        <v>0</v>
      </c>
      <c r="AC150" s="19"/>
      <c r="AE150" s="19"/>
      <c r="AF150" s="20">
        <f t="shared" si="256"/>
        <v>0.05</v>
      </c>
      <c r="AG150" s="19"/>
      <c r="AI150" s="19"/>
      <c r="AJ150" s="28">
        <f t="shared" si="257"/>
        <v>1.5</v>
      </c>
      <c r="AK150" s="19"/>
      <c r="AM150" s="19"/>
      <c r="AN150" s="19" t="str">
        <f t="shared" si="258"/>
        <v>No</v>
      </c>
      <c r="AR150" s="19" t="str">
        <f t="shared" si="149"/>
        <v>Not Applicable</v>
      </c>
      <c r="AU150" s="40">
        <f t="shared" si="259"/>
        <v>0</v>
      </c>
      <c r="BG150" s="26" t="str">
        <f>IF(AJ150&gt;4,"Re-check foundation size…",IF(AU150&lt;$U$2,"Pass!","Fail!"))</f>
        <v>Pass!</v>
      </c>
      <c r="BH150" s="49"/>
      <c r="BI150" s="51"/>
      <c r="BJ150" s="51"/>
      <c r="BK150" s="51"/>
      <c r="BL150" s="51"/>
      <c r="BM150" s="51"/>
    </row>
    <row r="151" spans="1:65" x14ac:dyDescent="0.25">
      <c r="A151" s="60"/>
      <c r="E151" s="40"/>
      <c r="F151" s="40"/>
      <c r="G151" s="40"/>
      <c r="H151" s="40"/>
      <c r="I151" s="40"/>
      <c r="P151" s="40">
        <f t="shared" si="235"/>
        <v>0</v>
      </c>
      <c r="Q151" s="40">
        <f t="shared" si="235"/>
        <v>0</v>
      </c>
      <c r="S151" s="6"/>
      <c r="BH151" s="49"/>
      <c r="BI151" s="51"/>
      <c r="BJ151" s="51"/>
      <c r="BK151" s="51"/>
      <c r="BL151" s="51"/>
      <c r="BM151" s="51"/>
    </row>
    <row r="152" spans="1:65" x14ac:dyDescent="0.25">
      <c r="A152" s="61"/>
      <c r="E152" s="40"/>
      <c r="F152" s="40"/>
      <c r="G152" s="40"/>
      <c r="H152" s="40"/>
      <c r="I152" s="40"/>
      <c r="P152" s="40">
        <f t="shared" si="235"/>
        <v>0</v>
      </c>
      <c r="Q152" s="40">
        <f t="shared" si="235"/>
        <v>0</v>
      </c>
      <c r="S152" s="6"/>
      <c r="BH152" s="49"/>
      <c r="BI152" s="51"/>
      <c r="BJ152" s="51"/>
      <c r="BK152" s="51"/>
      <c r="BL152" s="51"/>
      <c r="BM152" s="51"/>
    </row>
    <row r="153" spans="1:65" x14ac:dyDescent="0.25">
      <c r="A153" s="59" t="s">
        <v>121</v>
      </c>
      <c r="E153" s="40"/>
      <c r="F153" s="40"/>
      <c r="G153" s="40"/>
      <c r="H153" s="40"/>
      <c r="I153" s="40"/>
      <c r="P153" s="40">
        <f t="shared" si="235"/>
        <v>0</v>
      </c>
      <c r="Q153" s="40">
        <f t="shared" si="235"/>
        <v>0</v>
      </c>
      <c r="BH153" s="49"/>
      <c r="BI153" s="51"/>
      <c r="BJ153" s="51"/>
      <c r="BK153" s="51"/>
      <c r="BL153" s="51"/>
      <c r="BM153" s="51"/>
    </row>
    <row r="154" spans="1:65" x14ac:dyDescent="0.25">
      <c r="A154" s="60"/>
      <c r="E154" s="40"/>
      <c r="F154" s="40"/>
      <c r="G154" s="40"/>
      <c r="H154" s="40"/>
      <c r="I154" s="40"/>
      <c r="P154" s="40">
        <f t="shared" si="235"/>
        <v>0</v>
      </c>
      <c r="Q154" s="40">
        <f t="shared" si="235"/>
        <v>0</v>
      </c>
      <c r="S154" s="6" t="e">
        <f>LARGE(D153:D158,1)</f>
        <v>#NUM!</v>
      </c>
      <c r="U154" s="40" t="e">
        <f>IF(S154=D153,(LARGE(P153:Q153,1)),(IF(S154=D154,(LARGE(P154:Q154,1)),(IF(S154=D155,(LARGE(P155:Q155,1)),(IF(S154=D156,(LARGE(P156:Q156,1)),(IF(S154=D157,(LARGE(P157:Q157,1)),(IF(S154=D158,(LARGE(P158:Q158,1)))))))))))))</f>
        <v>#NUM!</v>
      </c>
      <c r="Y154" s="36" t="e">
        <f t="shared" ref="Y154" si="266">SQRT((S154/$U$2)^2)</f>
        <v>#NUM!</v>
      </c>
      <c r="Z154" s="19"/>
      <c r="AA154" s="19"/>
      <c r="AB154" s="19" t="e">
        <f t="shared" ref="AB154:AB156" si="267">SQRT(Y154)</f>
        <v>#NUM!</v>
      </c>
      <c r="AC154" s="19"/>
      <c r="AE154" s="19"/>
      <c r="AF154" s="20" t="e">
        <f t="shared" ref="AF154:AF156" si="268">AB154+0.05</f>
        <v>#NUM!</v>
      </c>
      <c r="AG154" s="19"/>
      <c r="AI154" s="19"/>
      <c r="AJ154" s="28" t="e">
        <f t="shared" ref="AJ154:AJ156" si="269">IF(AF154&lt;=1.5,1.5,(IF(AF154&lt;=2,2,(IF(AF154&lt;=2.5,2.5,(IF(AF154&lt;=3,3,(IF(AF154&lt;=3.5,3.5,(IF(AF154&lt;=4,4,(IF(AF154&lt;=4.5,4.5,(IF(AF154&lt;=5,5,"Too f*cking big!")))))))))))))))</f>
        <v>#NUM!</v>
      </c>
      <c r="AK154" s="19"/>
      <c r="AM154" s="19"/>
      <c r="AN154" s="19" t="e">
        <f t="shared" ref="AN154:AN156" si="270">IF(ABS(U154)&gt;($U$3*AJ154),"Yes","No")</f>
        <v>#NUM!</v>
      </c>
      <c r="AR154" s="19" t="e">
        <f t="shared" si="149"/>
        <v>#NUM!</v>
      </c>
      <c r="AU154" s="40" t="e">
        <f t="shared" ref="AU154:AU156" si="271">IF(AR154="Not Applicable",S154/(AJ154^2),(S154/(AJ154^2))+AR154)</f>
        <v>#NUM!</v>
      </c>
      <c r="BG154" s="26" t="e">
        <f>IF(AJ154&gt;4,"Re-check foundation size…",IF(AU154&lt;$U$2,"Pass!","Fail!"))</f>
        <v>#NUM!</v>
      </c>
      <c r="BH154" s="49"/>
      <c r="BI154" s="51"/>
      <c r="BJ154" s="51"/>
      <c r="BK154" s="51"/>
      <c r="BL154" s="51"/>
      <c r="BM154" s="51"/>
    </row>
    <row r="155" spans="1:65" ht="15.75" x14ac:dyDescent="0.25">
      <c r="A155" s="60"/>
      <c r="E155" s="40"/>
      <c r="F155" s="40"/>
      <c r="G155" s="40"/>
      <c r="H155" s="40"/>
      <c r="I155" s="40"/>
      <c r="P155" s="40">
        <f t="shared" si="235"/>
        <v>0</v>
      </c>
      <c r="Q155" s="40">
        <f t="shared" si="235"/>
        <v>0</v>
      </c>
      <c r="S155" s="6">
        <f>IF(U155=P153,D153,(IF(U155=P154,D154,(IF(U155=P155,D155,(IF(U155=P156,D156,(IF(U155=P157,D157,(IF(U155=P158,D158)))))))))))</f>
        <v>0</v>
      </c>
      <c r="U155" s="40">
        <f t="shared" ref="U155" si="272">LARGE((P153:P158),1)</f>
        <v>0</v>
      </c>
      <c r="Y155" s="36">
        <f t="shared" si="254"/>
        <v>0</v>
      </c>
      <c r="Z155" s="19"/>
      <c r="AA155" s="19"/>
      <c r="AB155" s="19">
        <f t="shared" si="267"/>
        <v>0</v>
      </c>
      <c r="AC155" s="19"/>
      <c r="AE155" s="19"/>
      <c r="AF155" s="20">
        <f t="shared" si="268"/>
        <v>0.05</v>
      </c>
      <c r="AG155" s="19"/>
      <c r="AI155" s="19"/>
      <c r="AJ155" s="28">
        <f t="shared" si="269"/>
        <v>1.5</v>
      </c>
      <c r="AK155" s="19"/>
      <c r="AM155" s="19"/>
      <c r="AN155" s="19" t="str">
        <f t="shared" si="270"/>
        <v>No</v>
      </c>
      <c r="AR155" s="19" t="str">
        <f t="shared" si="149"/>
        <v>Not Applicable</v>
      </c>
      <c r="AU155" s="40">
        <f t="shared" si="271"/>
        <v>0</v>
      </c>
      <c r="AY155" s="54">
        <f>B153</f>
        <v>0</v>
      </c>
      <c r="AZ155" s="35" t="s">
        <v>87</v>
      </c>
      <c r="BA155" s="56" t="str">
        <f t="shared" ref="BA155" si="273">IF(S155=0,"No data…",IF(ISNUMBER(AJ154)=FALSE,"Too big!",IF(ISNUMBER(AJ155)=FALSE,"Too big!",IF(ISNUMBER(AJ156)=FALSE,"Too big!",LARGE(AJ154:AJ156,1)))))</f>
        <v>No data…</v>
      </c>
      <c r="BB155" s="56" t="s">
        <v>85</v>
      </c>
      <c r="BC155" s="58" t="str">
        <f t="shared" ref="BC155" si="274">IF(U155=0,"No data…",IF(ISNUMBER(AJ154)=FALSE,"Too big!",IF(ISNUMBER(AJ155)=FALSE,"Too big!",IF(ISNUMBER(AJ156)=FALSE,"Too big!",LARGE(AJ154:AJ156,1)))))</f>
        <v>No data…</v>
      </c>
      <c r="BD155" s="35" t="s">
        <v>86</v>
      </c>
      <c r="BG155" s="26" t="str">
        <f>IF(AJ155&gt;4,"Re-check foundation size…",IF(AU155&lt;$U$2,"Pass!","Fail!"))</f>
        <v>Pass!</v>
      </c>
      <c r="BH155" s="49"/>
      <c r="BI155" s="51" t="str">
        <f t="shared" ref="BI155" si="275">IF(D153&lt;0,"Warning! Uplift.",(IF(D154&lt;0,"Warning! Uplift.",(IF(D155&lt;0,"Warning! Uplift.",(IF(D156&lt;0,"Warning! Uplift.",(IF(D157&lt;0,"Warning! Uplift.",(IF(D158&lt;0,"Warning! Uplift.","/")))))))))))</f>
        <v>/</v>
      </c>
      <c r="BJ155" s="51"/>
      <c r="BK155" s="51"/>
      <c r="BL155" s="51" t="e">
        <f t="shared" ref="BL155" si="276">IF(U154&gt;$BT$23,"Warning! High shear.",(IF(U155&gt;$BT$23,"Warning! High shear.",(IF(U156&gt;$BT$23,"Warning! High Shear.","/")))))</f>
        <v>#NUM!</v>
      </c>
      <c r="BM155" s="51"/>
    </row>
    <row r="156" spans="1:65" x14ac:dyDescent="0.25">
      <c r="A156" s="60"/>
      <c r="E156" s="40"/>
      <c r="F156" s="40"/>
      <c r="G156" s="40"/>
      <c r="H156" s="40"/>
      <c r="I156" s="40"/>
      <c r="P156" s="40">
        <f t="shared" si="235"/>
        <v>0</v>
      </c>
      <c r="Q156" s="40">
        <f t="shared" si="235"/>
        <v>0</v>
      </c>
      <c r="S156" s="6">
        <f>IF(U156=Q153,D153,(IF(U156=Q154,D154,(IF(U156=Q155,D155,(IF(U156=Q156,D156,(IF(U156=Q157,D157,(IF(U156=Q158,D158)))))))))))</f>
        <v>0</v>
      </c>
      <c r="U156" s="40">
        <f t="shared" ref="U156" si="277">LARGE((Q153:Q158),1)</f>
        <v>0</v>
      </c>
      <c r="Y156" s="36">
        <f t="shared" si="254"/>
        <v>0</v>
      </c>
      <c r="Z156" s="19"/>
      <c r="AA156" s="19"/>
      <c r="AB156" s="19">
        <f t="shared" si="267"/>
        <v>0</v>
      </c>
      <c r="AC156" s="19"/>
      <c r="AE156" s="19"/>
      <c r="AF156" s="20">
        <f t="shared" si="268"/>
        <v>0.05</v>
      </c>
      <c r="AG156" s="19"/>
      <c r="AI156" s="19"/>
      <c r="AJ156" s="28">
        <f t="shared" si="269"/>
        <v>1.5</v>
      </c>
      <c r="AK156" s="19"/>
      <c r="AM156" s="19"/>
      <c r="AN156" s="19" t="str">
        <f t="shared" si="270"/>
        <v>No</v>
      </c>
      <c r="AR156" s="19" t="str">
        <f t="shared" si="149"/>
        <v>Not Applicable</v>
      </c>
      <c r="AU156" s="40">
        <f t="shared" si="271"/>
        <v>0</v>
      </c>
      <c r="BG156" s="26" t="str">
        <f>IF(AJ156&gt;4,"Re-check foundation size…",IF(AU156&lt;$U$2,"Pass!","Fail!"))</f>
        <v>Pass!</v>
      </c>
      <c r="BH156" s="49"/>
      <c r="BI156" s="51"/>
      <c r="BJ156" s="51"/>
      <c r="BK156" s="51"/>
      <c r="BL156" s="51"/>
      <c r="BM156" s="51"/>
    </row>
    <row r="157" spans="1:65" x14ac:dyDescent="0.25">
      <c r="A157" s="60"/>
      <c r="E157" s="40"/>
      <c r="F157" s="40"/>
      <c r="G157" s="40"/>
      <c r="H157" s="40"/>
      <c r="I157" s="40"/>
      <c r="P157" s="40">
        <f t="shared" si="235"/>
        <v>0</v>
      </c>
      <c r="Q157" s="40">
        <f t="shared" si="235"/>
        <v>0</v>
      </c>
      <c r="S157" s="6"/>
      <c r="BH157" s="49"/>
      <c r="BI157" s="51"/>
      <c r="BJ157" s="51"/>
      <c r="BK157" s="51"/>
      <c r="BL157" s="51"/>
      <c r="BM157" s="51"/>
    </row>
    <row r="158" spans="1:65" x14ac:dyDescent="0.25">
      <c r="A158" s="61"/>
      <c r="E158" s="40"/>
      <c r="F158" s="40"/>
      <c r="G158" s="40"/>
      <c r="H158" s="40"/>
      <c r="I158" s="40"/>
      <c r="P158" s="40">
        <f t="shared" si="235"/>
        <v>0</v>
      </c>
      <c r="Q158" s="40">
        <f t="shared" si="235"/>
        <v>0</v>
      </c>
      <c r="S158" s="6"/>
      <c r="BH158" s="49"/>
      <c r="BI158" s="51"/>
      <c r="BJ158" s="51"/>
      <c r="BK158" s="51"/>
      <c r="BL158" s="51"/>
      <c r="BM158" s="51"/>
    </row>
    <row r="159" spans="1:65" x14ac:dyDescent="0.25">
      <c r="A159" s="59" t="s">
        <v>122</v>
      </c>
      <c r="E159" s="40"/>
      <c r="F159" s="40"/>
      <c r="G159" s="40"/>
      <c r="H159" s="40"/>
      <c r="I159" s="40"/>
      <c r="P159" s="40">
        <f t="shared" si="235"/>
        <v>0</v>
      </c>
      <c r="Q159" s="40">
        <f t="shared" si="235"/>
        <v>0</v>
      </c>
      <c r="S159" s="6"/>
      <c r="BH159" s="49"/>
      <c r="BI159" s="51"/>
      <c r="BJ159" s="51"/>
      <c r="BK159" s="51"/>
      <c r="BL159" s="51"/>
      <c r="BM159" s="51"/>
    </row>
    <row r="160" spans="1:65" x14ac:dyDescent="0.25">
      <c r="A160" s="60"/>
      <c r="E160" s="40"/>
      <c r="F160" s="40"/>
      <c r="G160" s="40"/>
      <c r="H160" s="40"/>
      <c r="I160" s="40"/>
      <c r="P160" s="40">
        <f t="shared" si="235"/>
        <v>0</v>
      </c>
      <c r="Q160" s="40">
        <f t="shared" si="235"/>
        <v>0</v>
      </c>
      <c r="S160" s="6" t="e">
        <f>LARGE(D159:D164,1)</f>
        <v>#NUM!</v>
      </c>
      <c r="U160" s="40" t="e">
        <f>IF(S160=D159,(LARGE(P159:Q159,1)),(IF(S160=D160,(LARGE(P160:Q160,1)),(IF(S160=D161,(LARGE(P161:Q161,1)),(IF(S160=D162,(LARGE(P162:Q162,1)),(IF(S160=D163,(LARGE(P163:Q163,1)),(IF(S160=D164,(LARGE(P164:Q164,1)))))))))))))</f>
        <v>#NUM!</v>
      </c>
      <c r="Y160" s="36" t="e">
        <f t="shared" ref="Y160" si="278">SQRT((S160/$U$2)^2)</f>
        <v>#NUM!</v>
      </c>
      <c r="Z160" s="19"/>
      <c r="AA160" s="19"/>
      <c r="AB160" s="19" t="e">
        <f t="shared" ref="AB160:AB162" si="279">SQRT(Y160)</f>
        <v>#NUM!</v>
      </c>
      <c r="AC160" s="19"/>
      <c r="AE160" s="19"/>
      <c r="AF160" s="20" t="e">
        <f t="shared" ref="AF160:AF162" si="280">AB160+0.05</f>
        <v>#NUM!</v>
      </c>
      <c r="AG160" s="19"/>
      <c r="AI160" s="19"/>
      <c r="AJ160" s="28" t="e">
        <f t="shared" ref="AJ160:AJ162" si="281">IF(AF160&lt;=1.5,1.5,(IF(AF160&lt;=2,2,(IF(AF160&lt;=2.5,2.5,(IF(AF160&lt;=3,3,(IF(AF160&lt;=3.5,3.5,(IF(AF160&lt;=4,4,(IF(AF160&lt;=4.5,4.5,(IF(AF160&lt;=5,5,"Too f*cking big!")))))))))))))))</f>
        <v>#NUM!</v>
      </c>
      <c r="AK160" s="19"/>
      <c r="AM160" s="19"/>
      <c r="AN160" s="19" t="e">
        <f t="shared" ref="AN160:AN162" si="282">IF(ABS(U160)&gt;($U$3*AJ160),"Yes","No")</f>
        <v>#NUM!</v>
      </c>
      <c r="AR160" s="19" t="e">
        <f t="shared" ref="AR160:AR222" si="283">IF(AN160="Yes",(((SQRT(U160^2)))*$U$4)/((AJ160*(AJ160^2))/6),"Not Applicable")</f>
        <v>#NUM!</v>
      </c>
      <c r="AU160" s="40" t="e">
        <f t="shared" ref="AU160:AU162" si="284">IF(AR160="Not Applicable",S160/(AJ160^2),(S160/(AJ160^2))+AR160)</f>
        <v>#NUM!</v>
      </c>
      <c r="BG160" s="26" t="e">
        <f>IF(AJ160&gt;4,"Re-check foundation size…",IF(AU160&lt;$U$2,"Pass!","Fail!"))</f>
        <v>#NUM!</v>
      </c>
      <c r="BH160" s="49"/>
      <c r="BI160" s="51"/>
      <c r="BJ160" s="51"/>
      <c r="BK160" s="51"/>
      <c r="BL160" s="51"/>
      <c r="BM160" s="51"/>
    </row>
    <row r="161" spans="1:65" ht="15.75" x14ac:dyDescent="0.25">
      <c r="A161" s="60"/>
      <c r="E161" s="40"/>
      <c r="F161" s="40"/>
      <c r="G161" s="40"/>
      <c r="H161" s="40"/>
      <c r="I161" s="40"/>
      <c r="P161" s="40">
        <f t="shared" si="235"/>
        <v>0</v>
      </c>
      <c r="Q161" s="40">
        <f t="shared" si="235"/>
        <v>0</v>
      </c>
      <c r="S161" s="6">
        <f>IF(U161=P159,D159,(IF(U161=P160,D160,(IF(U161=P161,D161,(IF(U161=P162,D162,(IF(U161=P163,D163,(IF(U161=P164,D164)))))))))))</f>
        <v>0</v>
      </c>
      <c r="U161" s="40">
        <f t="shared" ref="U161" si="285">LARGE((P159:P164),1)</f>
        <v>0</v>
      </c>
      <c r="Y161" s="36">
        <f t="shared" si="254"/>
        <v>0</v>
      </c>
      <c r="Z161" s="19"/>
      <c r="AA161" s="19"/>
      <c r="AB161" s="19">
        <f t="shared" si="279"/>
        <v>0</v>
      </c>
      <c r="AC161" s="19"/>
      <c r="AE161" s="19"/>
      <c r="AF161" s="20">
        <f t="shared" si="280"/>
        <v>0.05</v>
      </c>
      <c r="AG161" s="19"/>
      <c r="AI161" s="19"/>
      <c r="AJ161" s="28">
        <f t="shared" si="281"/>
        <v>1.5</v>
      </c>
      <c r="AK161" s="19"/>
      <c r="AM161" s="19"/>
      <c r="AN161" s="19" t="str">
        <f t="shared" si="282"/>
        <v>No</v>
      </c>
      <c r="AR161" s="19" t="str">
        <f t="shared" si="283"/>
        <v>Not Applicable</v>
      </c>
      <c r="AU161" s="40">
        <f t="shared" si="284"/>
        <v>0</v>
      </c>
      <c r="AY161" s="54">
        <f>B159</f>
        <v>0</v>
      </c>
      <c r="AZ161" s="35" t="s">
        <v>87</v>
      </c>
      <c r="BA161" s="56" t="str">
        <f t="shared" ref="BA161" si="286">IF(S161=0,"No data…",IF(ISNUMBER(AJ160)=FALSE,"Too big!",IF(ISNUMBER(AJ161)=FALSE,"Too big!",IF(ISNUMBER(AJ162)=FALSE,"Too big!",LARGE(AJ160:AJ162,1)))))</f>
        <v>No data…</v>
      </c>
      <c r="BB161" s="56" t="s">
        <v>85</v>
      </c>
      <c r="BC161" s="58" t="str">
        <f t="shared" ref="BC161" si="287">IF(U161=0,"No data…",IF(ISNUMBER(AJ160)=FALSE,"Too big!",IF(ISNUMBER(AJ161)=FALSE,"Too big!",IF(ISNUMBER(AJ162)=FALSE,"Too big!",LARGE(AJ160:AJ162,1)))))</f>
        <v>No data…</v>
      </c>
      <c r="BD161" s="35" t="s">
        <v>86</v>
      </c>
      <c r="BG161" s="26" t="str">
        <f>IF(AJ161&gt;4,"Re-check foundation size…",IF(AU161&lt;$U$2,"Pass!","Fail!"))</f>
        <v>Pass!</v>
      </c>
      <c r="BH161" s="49"/>
      <c r="BI161" s="51" t="str">
        <f t="shared" ref="BI161" si="288">IF(D159&lt;0,"Warning! Uplift.",(IF(D160&lt;0,"Warning! Uplift.",(IF(D161&lt;0,"Warning! Uplift.",(IF(D162&lt;0,"Warning! Uplift.",(IF(D163&lt;0,"Warning! Uplift.",(IF(D164&lt;0,"Warning! Uplift.","/")))))))))))</f>
        <v>/</v>
      </c>
      <c r="BJ161" s="51"/>
      <c r="BK161" s="51"/>
      <c r="BL161" s="51" t="e">
        <f t="shared" ref="BL161" si="289">IF(U160&gt;$BT$23,"Warning! High shear.",(IF(U161&gt;$BT$23,"Warning! High shear.",(IF(U162&gt;$BT$23,"Warning! High Shear.","/")))))</f>
        <v>#NUM!</v>
      </c>
      <c r="BM161" s="51"/>
    </row>
    <row r="162" spans="1:65" x14ac:dyDescent="0.25">
      <c r="A162" s="60"/>
      <c r="E162" s="40"/>
      <c r="F162" s="40"/>
      <c r="G162" s="40"/>
      <c r="H162" s="40"/>
      <c r="I162" s="40"/>
      <c r="P162" s="40">
        <f t="shared" si="235"/>
        <v>0</v>
      </c>
      <c r="Q162" s="40">
        <f t="shared" si="235"/>
        <v>0</v>
      </c>
      <c r="S162" s="6">
        <f>IF(U162=Q159,D159,(IF(U162=Q160,D160,(IF(U162=Q161,D161,(IF(U162=Q162,D162,(IF(U162=Q163,D163,(IF(U162=Q164,D164)))))))))))</f>
        <v>0</v>
      </c>
      <c r="U162" s="40">
        <f t="shared" ref="U162" si="290">LARGE((Q159:Q164),1)</f>
        <v>0</v>
      </c>
      <c r="Y162" s="36">
        <f t="shared" si="254"/>
        <v>0</v>
      </c>
      <c r="Z162" s="19"/>
      <c r="AA162" s="19"/>
      <c r="AB162" s="19">
        <f t="shared" si="279"/>
        <v>0</v>
      </c>
      <c r="AC162" s="19"/>
      <c r="AE162" s="19"/>
      <c r="AF162" s="20">
        <f t="shared" si="280"/>
        <v>0.05</v>
      </c>
      <c r="AG162" s="19"/>
      <c r="AI162" s="19"/>
      <c r="AJ162" s="28">
        <f t="shared" si="281"/>
        <v>1.5</v>
      </c>
      <c r="AK162" s="19"/>
      <c r="AM162" s="19"/>
      <c r="AN162" s="19" t="str">
        <f t="shared" si="282"/>
        <v>No</v>
      </c>
      <c r="AR162" s="19" t="str">
        <f t="shared" si="283"/>
        <v>Not Applicable</v>
      </c>
      <c r="AU162" s="40">
        <f t="shared" si="284"/>
        <v>0</v>
      </c>
      <c r="BG162" s="26" t="str">
        <f>IF(AJ162&gt;4,"Re-check foundation size…",IF(AU162&lt;$U$2,"Pass!","Fail!"))</f>
        <v>Pass!</v>
      </c>
      <c r="BH162" s="49"/>
      <c r="BI162" s="51"/>
      <c r="BJ162" s="51"/>
      <c r="BK162" s="51"/>
      <c r="BL162" s="51"/>
      <c r="BM162" s="51"/>
    </row>
    <row r="163" spans="1:65" x14ac:dyDescent="0.25">
      <c r="A163" s="60"/>
      <c r="E163" s="40"/>
      <c r="F163" s="40"/>
      <c r="G163" s="40"/>
      <c r="H163" s="40"/>
      <c r="I163" s="40"/>
      <c r="P163" s="40">
        <f t="shared" si="235"/>
        <v>0</v>
      </c>
      <c r="Q163" s="40">
        <f t="shared" si="235"/>
        <v>0</v>
      </c>
      <c r="S163" s="6"/>
      <c r="BH163" s="49"/>
      <c r="BI163" s="51"/>
      <c r="BJ163" s="51"/>
      <c r="BK163" s="51"/>
      <c r="BL163" s="51"/>
      <c r="BM163" s="51"/>
    </row>
    <row r="164" spans="1:65" x14ac:dyDescent="0.25">
      <c r="A164" s="61"/>
      <c r="E164" s="40"/>
      <c r="F164" s="40"/>
      <c r="G164" s="40"/>
      <c r="H164" s="40"/>
      <c r="I164" s="40"/>
      <c r="P164" s="40">
        <f t="shared" si="235"/>
        <v>0</v>
      </c>
      <c r="Q164" s="40">
        <f t="shared" si="235"/>
        <v>0</v>
      </c>
      <c r="S164" s="6"/>
      <c r="BH164" s="49"/>
      <c r="BI164" s="51"/>
      <c r="BJ164" s="51"/>
      <c r="BK164" s="51"/>
      <c r="BL164" s="51"/>
      <c r="BM164" s="51"/>
    </row>
    <row r="165" spans="1:65" x14ac:dyDescent="0.25">
      <c r="A165" s="59" t="s">
        <v>123</v>
      </c>
      <c r="E165" s="40"/>
      <c r="F165" s="40"/>
      <c r="G165" s="40"/>
      <c r="H165" s="40"/>
      <c r="I165" s="40"/>
      <c r="P165" s="40">
        <f t="shared" si="235"/>
        <v>0</v>
      </c>
      <c r="Q165" s="40">
        <f t="shared" si="235"/>
        <v>0</v>
      </c>
      <c r="S165" s="6"/>
      <c r="BH165" s="49"/>
      <c r="BI165" s="51"/>
      <c r="BJ165" s="51"/>
      <c r="BK165" s="51"/>
      <c r="BL165" s="51"/>
      <c r="BM165" s="51"/>
    </row>
    <row r="166" spans="1:65" x14ac:dyDescent="0.25">
      <c r="A166" s="60"/>
      <c r="E166" s="40"/>
      <c r="F166" s="40"/>
      <c r="G166" s="40"/>
      <c r="H166" s="40"/>
      <c r="I166" s="40"/>
      <c r="P166" s="40">
        <f t="shared" si="235"/>
        <v>0</v>
      </c>
      <c r="Q166" s="40">
        <f t="shared" si="235"/>
        <v>0</v>
      </c>
      <c r="S166" s="6" t="e">
        <f>LARGE(D165:D170,1)</f>
        <v>#NUM!</v>
      </c>
      <c r="U166" s="40" t="e">
        <f>IF(S166=D165,(LARGE(P165:Q165,1)),(IF(S166=D166,(LARGE(P166:Q166,1)),(IF(S166=D167,(LARGE(P167:Q167,1)),(IF(S166=D168,(LARGE(P168:Q168,1)),(IF(S166=D169,(LARGE(P169:Q169,1)),(IF(S166=D170,(LARGE(P170:Q170,1)))))))))))))</f>
        <v>#NUM!</v>
      </c>
      <c r="Y166" s="36" t="e">
        <f t="shared" ref="Y166" si="291">SQRT((S166/$U$2)^2)</f>
        <v>#NUM!</v>
      </c>
      <c r="Z166" s="19"/>
      <c r="AA166" s="19"/>
      <c r="AB166" s="19" t="e">
        <f t="shared" ref="AB166:AB168" si="292">SQRT(Y166)</f>
        <v>#NUM!</v>
      </c>
      <c r="AC166" s="19"/>
      <c r="AE166" s="19"/>
      <c r="AF166" s="20" t="e">
        <f t="shared" ref="AF166:AF168" si="293">AB166+0.05</f>
        <v>#NUM!</v>
      </c>
      <c r="AG166" s="19"/>
      <c r="AI166" s="19"/>
      <c r="AJ166" s="28" t="e">
        <f t="shared" ref="AJ166:AJ168" si="294">IF(AF166&lt;=1.5,1.5,(IF(AF166&lt;=2,2,(IF(AF166&lt;=2.5,2.5,(IF(AF166&lt;=3,3,(IF(AF166&lt;=3.5,3.5,(IF(AF166&lt;=4,4,(IF(AF166&lt;=4.5,4.5,(IF(AF166&lt;=5,5,"Too f*cking big!")))))))))))))))</f>
        <v>#NUM!</v>
      </c>
      <c r="AK166" s="19"/>
      <c r="AM166" s="19"/>
      <c r="AN166" s="19" t="e">
        <f t="shared" ref="AN166:AN168" si="295">IF(ABS(U166)&gt;($U$3*AJ166),"Yes","No")</f>
        <v>#NUM!</v>
      </c>
      <c r="AR166" s="19" t="e">
        <f t="shared" si="283"/>
        <v>#NUM!</v>
      </c>
      <c r="AU166" s="40" t="e">
        <f t="shared" ref="AU166:AU168" si="296">IF(AR166="Not Applicable",S166/(AJ166^2),(S166/(AJ166^2))+AR166)</f>
        <v>#NUM!</v>
      </c>
      <c r="BG166" s="26" t="e">
        <f>IF(AJ166&gt;4,"Re-check foundation size…",IF(AU166&lt;$U$2,"Pass!","Fail!"))</f>
        <v>#NUM!</v>
      </c>
      <c r="BH166" s="49"/>
      <c r="BI166" s="51"/>
      <c r="BJ166" s="51"/>
      <c r="BK166" s="51"/>
      <c r="BL166" s="51"/>
      <c r="BM166" s="51"/>
    </row>
    <row r="167" spans="1:65" ht="15.75" x14ac:dyDescent="0.25">
      <c r="A167" s="60"/>
      <c r="E167" s="40"/>
      <c r="F167" s="40"/>
      <c r="G167" s="40"/>
      <c r="H167" s="40"/>
      <c r="I167" s="40"/>
      <c r="P167" s="40">
        <f t="shared" si="235"/>
        <v>0</v>
      </c>
      <c r="Q167" s="40">
        <f t="shared" si="235"/>
        <v>0</v>
      </c>
      <c r="S167" s="6">
        <f>IF(U167=P165,D165,(IF(U167=P166,D166,(IF(U167=P167,D167,(IF(U167=P168,D168,(IF(U167=P169,D169,(IF(U167=P170,D170)))))))))))</f>
        <v>0</v>
      </c>
      <c r="U167" s="40">
        <f t="shared" ref="U167" si="297">LARGE((P165:P170),1)</f>
        <v>0</v>
      </c>
      <c r="Y167" s="36">
        <f t="shared" si="254"/>
        <v>0</v>
      </c>
      <c r="Z167" s="19"/>
      <c r="AA167" s="19"/>
      <c r="AB167" s="19">
        <f t="shared" si="292"/>
        <v>0</v>
      </c>
      <c r="AC167" s="19"/>
      <c r="AE167" s="19"/>
      <c r="AF167" s="20">
        <f t="shared" si="293"/>
        <v>0.05</v>
      </c>
      <c r="AG167" s="19"/>
      <c r="AI167" s="19"/>
      <c r="AJ167" s="28">
        <f t="shared" si="294"/>
        <v>1.5</v>
      </c>
      <c r="AK167" s="19"/>
      <c r="AM167" s="19"/>
      <c r="AN167" s="19" t="str">
        <f t="shared" si="295"/>
        <v>No</v>
      </c>
      <c r="AR167" s="19" t="str">
        <f t="shared" si="283"/>
        <v>Not Applicable</v>
      </c>
      <c r="AU167" s="40">
        <f t="shared" si="296"/>
        <v>0</v>
      </c>
      <c r="AY167" s="54">
        <f>B165</f>
        <v>0</v>
      </c>
      <c r="AZ167" s="35" t="s">
        <v>87</v>
      </c>
      <c r="BA167" s="56" t="str">
        <f t="shared" ref="BA167" si="298">IF(S167=0,"No data…",IF(ISNUMBER(AJ166)=FALSE,"Too big!",IF(ISNUMBER(AJ167)=FALSE,"Too big!",IF(ISNUMBER(AJ168)=FALSE,"Too big!",LARGE(AJ166:AJ168,1)))))</f>
        <v>No data…</v>
      </c>
      <c r="BB167" s="56" t="s">
        <v>85</v>
      </c>
      <c r="BC167" s="58" t="str">
        <f t="shared" ref="BC167" si="299">IF(U167=0,"No data…",IF(ISNUMBER(AJ166)=FALSE,"Too big!",IF(ISNUMBER(AJ167)=FALSE,"Too big!",IF(ISNUMBER(AJ168)=FALSE,"Too big!",LARGE(AJ166:AJ168,1)))))</f>
        <v>No data…</v>
      </c>
      <c r="BD167" s="35" t="s">
        <v>86</v>
      </c>
      <c r="BG167" s="26" t="str">
        <f>IF(AJ167&gt;4,"Re-check foundation size…",IF(AU167&lt;$U$2,"Pass!","Fail!"))</f>
        <v>Pass!</v>
      </c>
      <c r="BH167" s="49"/>
      <c r="BI167" s="51" t="str">
        <f t="shared" ref="BI167" si="300">IF(D165&lt;0,"Warning! Uplift.",(IF(D166&lt;0,"Warning! Uplift.",(IF(D167&lt;0,"Warning! Uplift.",(IF(D168&lt;0,"Warning! Uplift.",(IF(D169&lt;0,"Warning! Uplift.",(IF(D170&lt;0,"Warning! Uplift.","/")))))))))))</f>
        <v>/</v>
      </c>
      <c r="BJ167" s="51"/>
      <c r="BK167" s="51"/>
      <c r="BL167" s="51" t="e">
        <f t="shared" ref="BL167" si="301">IF(U166&gt;$BT$23,"Warning! High shear.",(IF(U167&gt;$BT$23,"Warning! High shear.",(IF(U168&gt;$BT$23,"Warning! High Shear.","/")))))</f>
        <v>#NUM!</v>
      </c>
      <c r="BM167" s="51"/>
    </row>
    <row r="168" spans="1:65" x14ac:dyDescent="0.25">
      <c r="A168" s="60"/>
      <c r="E168" s="40"/>
      <c r="F168" s="40"/>
      <c r="G168" s="40"/>
      <c r="H168" s="40"/>
      <c r="I168" s="40"/>
      <c r="P168" s="40">
        <f t="shared" si="235"/>
        <v>0</v>
      </c>
      <c r="Q168" s="40">
        <f t="shared" si="235"/>
        <v>0</v>
      </c>
      <c r="S168" s="6">
        <f>IF(U168=Q165,D165,(IF(U168=Q166,D166,(IF(U168=Q167,D167,(IF(U168=Q168,D168,(IF(U168=Q169,D169,(IF(U168=Q170,D170)))))))))))</f>
        <v>0</v>
      </c>
      <c r="U168" s="40">
        <f t="shared" ref="U168" si="302">LARGE((Q165:Q170),1)</f>
        <v>0</v>
      </c>
      <c r="Y168" s="36">
        <f t="shared" si="254"/>
        <v>0</v>
      </c>
      <c r="Z168" s="19"/>
      <c r="AA168" s="19"/>
      <c r="AB168" s="19">
        <f t="shared" si="292"/>
        <v>0</v>
      </c>
      <c r="AC168" s="19"/>
      <c r="AE168" s="19"/>
      <c r="AF168" s="20">
        <f t="shared" si="293"/>
        <v>0.05</v>
      </c>
      <c r="AG168" s="19"/>
      <c r="AI168" s="19"/>
      <c r="AJ168" s="28">
        <f t="shared" si="294"/>
        <v>1.5</v>
      </c>
      <c r="AK168" s="19"/>
      <c r="AM168" s="19"/>
      <c r="AN168" s="19" t="str">
        <f t="shared" si="295"/>
        <v>No</v>
      </c>
      <c r="AR168" s="19" t="str">
        <f t="shared" si="283"/>
        <v>Not Applicable</v>
      </c>
      <c r="AU168" s="40">
        <f t="shared" si="296"/>
        <v>0</v>
      </c>
      <c r="BG168" s="26" t="str">
        <f>IF(AJ168&gt;4,"Re-check foundation size…",IF(AU168&lt;$U$2,"Pass!","Fail!"))</f>
        <v>Pass!</v>
      </c>
      <c r="BH168" s="49"/>
      <c r="BI168" s="51"/>
      <c r="BJ168" s="51"/>
      <c r="BK168" s="51"/>
      <c r="BL168" s="51"/>
      <c r="BM168" s="51"/>
    </row>
    <row r="169" spans="1:65" x14ac:dyDescent="0.25">
      <c r="A169" s="60"/>
      <c r="E169" s="40"/>
      <c r="F169" s="40"/>
      <c r="G169" s="40"/>
      <c r="H169" s="40"/>
      <c r="I169" s="40"/>
      <c r="P169" s="40">
        <f t="shared" si="235"/>
        <v>0</v>
      </c>
      <c r="Q169" s="40">
        <f t="shared" si="235"/>
        <v>0</v>
      </c>
      <c r="S169" s="6"/>
      <c r="BH169" s="49"/>
      <c r="BI169" s="51"/>
      <c r="BJ169" s="51"/>
      <c r="BK169" s="51"/>
      <c r="BL169" s="51"/>
      <c r="BM169" s="51"/>
    </row>
    <row r="170" spans="1:65" x14ac:dyDescent="0.25">
      <c r="A170" s="61"/>
      <c r="E170" s="40"/>
      <c r="F170" s="40"/>
      <c r="G170" s="40"/>
      <c r="H170" s="40"/>
      <c r="I170" s="40"/>
      <c r="P170" s="40">
        <f t="shared" si="235"/>
        <v>0</v>
      </c>
      <c r="Q170" s="40">
        <f t="shared" si="235"/>
        <v>0</v>
      </c>
      <c r="S170" s="6"/>
      <c r="BH170" s="49"/>
      <c r="BI170" s="51"/>
      <c r="BJ170" s="51"/>
      <c r="BK170" s="51"/>
      <c r="BL170" s="51"/>
      <c r="BM170" s="51"/>
    </row>
    <row r="171" spans="1:65" x14ac:dyDescent="0.25">
      <c r="A171" s="59" t="s">
        <v>124</v>
      </c>
      <c r="E171" s="40"/>
      <c r="F171" s="40"/>
      <c r="G171" s="40"/>
      <c r="H171" s="40"/>
      <c r="I171" s="40"/>
      <c r="P171" s="40">
        <f t="shared" si="235"/>
        <v>0</v>
      </c>
      <c r="Q171" s="40">
        <f t="shared" si="235"/>
        <v>0</v>
      </c>
      <c r="S171" s="6"/>
      <c r="BH171" s="49"/>
      <c r="BI171" s="51"/>
      <c r="BJ171" s="51"/>
      <c r="BK171" s="51"/>
      <c r="BL171" s="51"/>
      <c r="BM171" s="51"/>
    </row>
    <row r="172" spans="1:65" x14ac:dyDescent="0.25">
      <c r="A172" s="60"/>
      <c r="E172" s="40"/>
      <c r="F172" s="40"/>
      <c r="G172" s="40"/>
      <c r="H172" s="40"/>
      <c r="I172" s="40"/>
      <c r="P172" s="40">
        <f t="shared" si="235"/>
        <v>0</v>
      </c>
      <c r="Q172" s="40">
        <f t="shared" si="235"/>
        <v>0</v>
      </c>
      <c r="S172" s="6" t="e">
        <f>LARGE(D171:D176,1)</f>
        <v>#NUM!</v>
      </c>
      <c r="U172" s="40" t="e">
        <f>IF(S172=D171,(LARGE(P171:Q171,1)),(IF(S172=D172,(LARGE(P172:Q172,1)),(IF(S172=D173,(LARGE(P173:Q173,1)),(IF(S172=D174,(LARGE(P174:Q174,1)),(IF(S172=D175,(LARGE(P175:Q175,1)),(IF(S172=D176,(LARGE(P176:Q176,1)))))))))))))</f>
        <v>#NUM!</v>
      </c>
      <c r="Y172" s="36" t="e">
        <f t="shared" ref="Y172" si="303">SQRT((S172/$U$2)^2)</f>
        <v>#NUM!</v>
      </c>
      <c r="Z172" s="19"/>
      <c r="AA172" s="19"/>
      <c r="AB172" s="19" t="e">
        <f t="shared" ref="AB172:AB174" si="304">SQRT(Y172)</f>
        <v>#NUM!</v>
      </c>
      <c r="AC172" s="19"/>
      <c r="AE172" s="19"/>
      <c r="AF172" s="20" t="e">
        <f t="shared" ref="AF172:AF174" si="305">AB172+0.05</f>
        <v>#NUM!</v>
      </c>
      <c r="AG172" s="19"/>
      <c r="AI172" s="19"/>
      <c r="AJ172" s="28" t="e">
        <f t="shared" ref="AJ172:AJ174" si="306">IF(AF172&lt;=1.5,1.5,(IF(AF172&lt;=2,2,(IF(AF172&lt;=2.5,2.5,(IF(AF172&lt;=3,3,(IF(AF172&lt;=3.5,3.5,(IF(AF172&lt;=4,4,(IF(AF172&lt;=4.5,4.5,(IF(AF172&lt;=5,5,"Too f*cking big!")))))))))))))))</f>
        <v>#NUM!</v>
      </c>
      <c r="AK172" s="19"/>
      <c r="AM172" s="19"/>
      <c r="AN172" s="19" t="e">
        <f t="shared" ref="AN172:AN174" si="307">IF(ABS(U172)&gt;($U$3*AJ172),"Yes","No")</f>
        <v>#NUM!</v>
      </c>
      <c r="AR172" s="19" t="e">
        <f t="shared" si="283"/>
        <v>#NUM!</v>
      </c>
      <c r="AU172" s="40" t="e">
        <f t="shared" ref="AU172:AU174" si="308">IF(AR172="Not Applicable",S172/(AJ172^2),(S172/(AJ172^2))+AR172)</f>
        <v>#NUM!</v>
      </c>
      <c r="BG172" s="26" t="e">
        <f>IF(AJ172&gt;4,"Re-check foundation size…",IF(AU172&lt;$U$2,"Pass!","Fail!"))</f>
        <v>#NUM!</v>
      </c>
      <c r="BH172" s="49"/>
      <c r="BI172" s="51"/>
      <c r="BJ172" s="51"/>
      <c r="BK172" s="51"/>
      <c r="BL172" s="51"/>
      <c r="BM172" s="51"/>
    </row>
    <row r="173" spans="1:65" ht="15.75" x14ac:dyDescent="0.25">
      <c r="A173" s="60"/>
      <c r="E173" s="40"/>
      <c r="F173" s="40"/>
      <c r="G173" s="40"/>
      <c r="H173" s="40"/>
      <c r="I173" s="40"/>
      <c r="P173" s="40">
        <f t="shared" si="235"/>
        <v>0</v>
      </c>
      <c r="Q173" s="40">
        <f t="shared" si="235"/>
        <v>0</v>
      </c>
      <c r="S173" s="6">
        <f>IF(U173=P171,D171,(IF(U173=P172,D172,(IF(U173=P173,D173,(IF(U173=P174,D174,(IF(U173=P175,D175,(IF(U173=P176,D176)))))))))))</f>
        <v>0</v>
      </c>
      <c r="U173" s="40">
        <f t="shared" ref="U173" si="309">LARGE((P171:P176),1)</f>
        <v>0</v>
      </c>
      <c r="Y173" s="36">
        <f t="shared" si="254"/>
        <v>0</v>
      </c>
      <c r="Z173" s="19"/>
      <c r="AA173" s="19"/>
      <c r="AB173" s="19">
        <f t="shared" si="304"/>
        <v>0</v>
      </c>
      <c r="AC173" s="19"/>
      <c r="AE173" s="19"/>
      <c r="AF173" s="20">
        <f t="shared" si="305"/>
        <v>0.05</v>
      </c>
      <c r="AG173" s="19"/>
      <c r="AI173" s="19"/>
      <c r="AJ173" s="28">
        <f t="shared" si="306"/>
        <v>1.5</v>
      </c>
      <c r="AK173" s="19"/>
      <c r="AM173" s="19"/>
      <c r="AN173" s="19" t="str">
        <f t="shared" si="307"/>
        <v>No</v>
      </c>
      <c r="AR173" s="19" t="str">
        <f t="shared" si="283"/>
        <v>Not Applicable</v>
      </c>
      <c r="AU173" s="40">
        <f t="shared" si="308"/>
        <v>0</v>
      </c>
      <c r="AY173" s="54">
        <f>B171</f>
        <v>0</v>
      </c>
      <c r="AZ173" s="35" t="s">
        <v>87</v>
      </c>
      <c r="BA173" s="56" t="str">
        <f t="shared" ref="BA173" si="310">IF(S173=0,"No data…",IF(ISNUMBER(AJ172)=FALSE,"Too big!",IF(ISNUMBER(AJ173)=FALSE,"Too big!",IF(ISNUMBER(AJ174)=FALSE,"Too big!",LARGE(AJ172:AJ174,1)))))</f>
        <v>No data…</v>
      </c>
      <c r="BB173" s="56" t="s">
        <v>85</v>
      </c>
      <c r="BC173" s="58" t="str">
        <f t="shared" ref="BC173" si="311">IF(U173=0,"No data…",IF(ISNUMBER(AJ172)=FALSE,"Too big!",IF(ISNUMBER(AJ173)=FALSE,"Too big!",IF(ISNUMBER(AJ174)=FALSE,"Too big!",LARGE(AJ172:AJ174,1)))))</f>
        <v>No data…</v>
      </c>
      <c r="BD173" s="35" t="s">
        <v>86</v>
      </c>
      <c r="BG173" s="26" t="str">
        <f>IF(AJ173&gt;4,"Re-check foundation size…",IF(AU173&lt;$U$2,"Pass!","Fail!"))</f>
        <v>Pass!</v>
      </c>
      <c r="BH173" s="49"/>
      <c r="BI173" s="51" t="str">
        <f t="shared" ref="BI173" si="312">IF(D171&lt;0,"Warning! Uplift.",(IF(D172&lt;0,"Warning! Uplift.",(IF(D173&lt;0,"Warning! Uplift.",(IF(D174&lt;0,"Warning! Uplift.",(IF(D175&lt;0,"Warning! Uplift.",(IF(D176&lt;0,"Warning! Uplift.","/")))))))))))</f>
        <v>/</v>
      </c>
      <c r="BJ173" s="51"/>
      <c r="BK173" s="51"/>
      <c r="BL173" s="51" t="e">
        <f t="shared" ref="BL173" si="313">IF(U172&gt;$BT$23,"Warning! High shear.",(IF(U173&gt;$BT$23,"Warning! High shear.",(IF(U174&gt;$BT$23,"Warning! High Shear.","/")))))</f>
        <v>#NUM!</v>
      </c>
      <c r="BM173" s="51"/>
    </row>
    <row r="174" spans="1:65" x14ac:dyDescent="0.25">
      <c r="A174" s="60"/>
      <c r="E174" s="40"/>
      <c r="F174" s="40"/>
      <c r="G174" s="40"/>
      <c r="H174" s="40"/>
      <c r="I174" s="40"/>
      <c r="P174" s="40">
        <f t="shared" si="235"/>
        <v>0</v>
      </c>
      <c r="Q174" s="40">
        <f t="shared" si="235"/>
        <v>0</v>
      </c>
      <c r="S174" s="6">
        <f>IF(U174=Q171,D171,(IF(U174=Q172,D172,(IF(U174=Q173,D173,(IF(U174=Q174,D174,(IF(U174=Q175,D175,(IF(U174=Q176,D176)))))))))))</f>
        <v>0</v>
      </c>
      <c r="U174" s="40">
        <f t="shared" ref="U174" si="314">LARGE((Q171:Q176),1)</f>
        <v>0</v>
      </c>
      <c r="Y174" s="36">
        <f t="shared" si="254"/>
        <v>0</v>
      </c>
      <c r="Z174" s="19"/>
      <c r="AA174" s="19"/>
      <c r="AB174" s="19">
        <f t="shared" si="304"/>
        <v>0</v>
      </c>
      <c r="AC174" s="19"/>
      <c r="AE174" s="19"/>
      <c r="AF174" s="20">
        <f t="shared" si="305"/>
        <v>0.05</v>
      </c>
      <c r="AG174" s="19"/>
      <c r="AI174" s="19"/>
      <c r="AJ174" s="28">
        <f t="shared" si="306"/>
        <v>1.5</v>
      </c>
      <c r="AK174" s="19"/>
      <c r="AM174" s="19"/>
      <c r="AN174" s="19" t="str">
        <f t="shared" si="307"/>
        <v>No</v>
      </c>
      <c r="AR174" s="19" t="str">
        <f t="shared" si="283"/>
        <v>Not Applicable</v>
      </c>
      <c r="AU174" s="40">
        <f t="shared" si="308"/>
        <v>0</v>
      </c>
      <c r="BG174" s="26" t="str">
        <f>IF(AJ174&gt;4,"Re-check foundation size…",IF(AU174&lt;$U$2,"Pass!","Fail!"))</f>
        <v>Pass!</v>
      </c>
      <c r="BH174" s="49"/>
      <c r="BI174" s="51"/>
      <c r="BJ174" s="51"/>
      <c r="BK174" s="51"/>
      <c r="BL174" s="51"/>
      <c r="BM174" s="51"/>
    </row>
    <row r="175" spans="1:65" x14ac:dyDescent="0.25">
      <c r="A175" s="60"/>
      <c r="E175" s="40"/>
      <c r="F175" s="40"/>
      <c r="G175" s="40"/>
      <c r="H175" s="40"/>
      <c r="I175" s="40"/>
      <c r="P175" s="40">
        <f t="shared" si="235"/>
        <v>0</v>
      </c>
      <c r="Q175" s="40">
        <f t="shared" si="235"/>
        <v>0</v>
      </c>
      <c r="S175" s="6"/>
      <c r="BH175" s="49"/>
      <c r="BI175" s="51"/>
      <c r="BJ175" s="51"/>
      <c r="BK175" s="51"/>
      <c r="BL175" s="51"/>
      <c r="BM175" s="51"/>
    </row>
    <row r="176" spans="1:65" x14ac:dyDescent="0.25">
      <c r="A176" s="61"/>
      <c r="E176" s="40"/>
      <c r="F176" s="40"/>
      <c r="G176" s="40"/>
      <c r="H176" s="40"/>
      <c r="I176" s="40"/>
      <c r="P176" s="40">
        <f t="shared" si="235"/>
        <v>0</v>
      </c>
      <c r="Q176" s="40">
        <f t="shared" si="235"/>
        <v>0</v>
      </c>
      <c r="S176" s="6"/>
      <c r="BH176" s="49"/>
      <c r="BI176" s="51"/>
      <c r="BJ176" s="51"/>
      <c r="BK176" s="51"/>
      <c r="BL176" s="51"/>
      <c r="BM176" s="51"/>
    </row>
    <row r="177" spans="1:65" x14ac:dyDescent="0.25">
      <c r="A177" s="59" t="s">
        <v>125</v>
      </c>
      <c r="E177" s="40"/>
      <c r="F177" s="40"/>
      <c r="G177" s="40"/>
      <c r="H177" s="40"/>
      <c r="I177" s="40"/>
      <c r="P177" s="40">
        <f t="shared" si="235"/>
        <v>0</v>
      </c>
      <c r="Q177" s="40">
        <f t="shared" si="235"/>
        <v>0</v>
      </c>
      <c r="BH177" s="49"/>
      <c r="BI177" s="51"/>
      <c r="BJ177" s="51"/>
      <c r="BK177" s="51"/>
      <c r="BL177" s="51"/>
      <c r="BM177" s="51"/>
    </row>
    <row r="178" spans="1:65" x14ac:dyDescent="0.25">
      <c r="A178" s="60"/>
      <c r="E178" s="40"/>
      <c r="F178" s="40"/>
      <c r="G178" s="40"/>
      <c r="H178" s="40"/>
      <c r="I178" s="40"/>
      <c r="P178" s="40">
        <f t="shared" si="235"/>
        <v>0</v>
      </c>
      <c r="Q178" s="40">
        <f t="shared" si="235"/>
        <v>0</v>
      </c>
      <c r="S178" s="6" t="e">
        <f>LARGE(D177:D182,1)</f>
        <v>#NUM!</v>
      </c>
      <c r="U178" s="40" t="e">
        <f>IF(S178=D177,(LARGE(P177:Q177,1)),(IF(S178=D178,(LARGE(P178:Q178,1)),(IF(S178=D179,(LARGE(P179:Q179,1)),(IF(S178=D180,(LARGE(P180:Q180,1)),(IF(S178=D181,(LARGE(P181:Q181,1)),(IF(S178=D182,(LARGE(P182:Q182,1)))))))))))))</f>
        <v>#NUM!</v>
      </c>
      <c r="Y178" s="36" t="e">
        <f t="shared" ref="Y178" si="315">SQRT((S178/$U$2)^2)</f>
        <v>#NUM!</v>
      </c>
      <c r="Z178" s="19"/>
      <c r="AA178" s="19"/>
      <c r="AB178" s="19" t="e">
        <f t="shared" ref="AB178:AB180" si="316">SQRT(Y178)</f>
        <v>#NUM!</v>
      </c>
      <c r="AC178" s="19"/>
      <c r="AE178" s="19"/>
      <c r="AF178" s="20" t="e">
        <f t="shared" ref="AF178:AF180" si="317">AB178+0.05</f>
        <v>#NUM!</v>
      </c>
      <c r="AG178" s="19"/>
      <c r="AI178" s="19"/>
      <c r="AJ178" s="28" t="e">
        <f t="shared" ref="AJ178:AJ180" si="318">IF(AF178&lt;=1.5,1.5,(IF(AF178&lt;=2,2,(IF(AF178&lt;=2.5,2.5,(IF(AF178&lt;=3,3,(IF(AF178&lt;=3.5,3.5,(IF(AF178&lt;=4,4,(IF(AF178&lt;=4.5,4.5,(IF(AF178&lt;=5,5,"Too f*cking big!")))))))))))))))</f>
        <v>#NUM!</v>
      </c>
      <c r="AK178" s="19"/>
      <c r="AM178" s="19"/>
      <c r="AN178" s="19" t="e">
        <f t="shared" ref="AN178:AN180" si="319">IF(ABS(U178)&gt;($U$3*AJ178),"Yes","No")</f>
        <v>#NUM!</v>
      </c>
      <c r="AR178" s="19" t="e">
        <f t="shared" si="283"/>
        <v>#NUM!</v>
      </c>
      <c r="AU178" s="40" t="e">
        <f t="shared" ref="AU178:AU180" si="320">IF(AR178="Not Applicable",S178/(AJ178^2),(S178/(AJ178^2))+AR178)</f>
        <v>#NUM!</v>
      </c>
      <c r="BG178" s="26" t="e">
        <f>IF(AJ178&gt;4,"Re-check foundation size…",IF(AU178&lt;$U$2,"Pass!","Fail!"))</f>
        <v>#NUM!</v>
      </c>
      <c r="BH178" s="49"/>
      <c r="BI178" s="51"/>
      <c r="BJ178" s="51"/>
      <c r="BK178" s="51"/>
      <c r="BL178" s="51"/>
      <c r="BM178" s="51"/>
    </row>
    <row r="179" spans="1:65" ht="15.75" x14ac:dyDescent="0.25">
      <c r="A179" s="60"/>
      <c r="E179" s="40"/>
      <c r="F179" s="40"/>
      <c r="G179" s="40"/>
      <c r="H179" s="40"/>
      <c r="I179" s="40"/>
      <c r="P179" s="40">
        <f t="shared" si="235"/>
        <v>0</v>
      </c>
      <c r="Q179" s="40">
        <f t="shared" si="235"/>
        <v>0</v>
      </c>
      <c r="S179" s="6">
        <f>IF(U179=P177,D177,(IF(U179=P178,D178,(IF(U179=P179,D179,(IF(U179=P180,D180,(IF(U179=P181,D181,(IF(U179=P182,D182)))))))))))</f>
        <v>0</v>
      </c>
      <c r="U179" s="40">
        <f t="shared" ref="U179" si="321">LARGE((P177:P182),1)</f>
        <v>0</v>
      </c>
      <c r="Y179" s="36">
        <f t="shared" si="254"/>
        <v>0</v>
      </c>
      <c r="Z179" s="19"/>
      <c r="AA179" s="19"/>
      <c r="AB179" s="19">
        <f t="shared" si="316"/>
        <v>0</v>
      </c>
      <c r="AC179" s="19"/>
      <c r="AE179" s="19"/>
      <c r="AF179" s="20">
        <f t="shared" si="317"/>
        <v>0.05</v>
      </c>
      <c r="AG179" s="19"/>
      <c r="AI179" s="19"/>
      <c r="AJ179" s="28">
        <f t="shared" si="318"/>
        <v>1.5</v>
      </c>
      <c r="AK179" s="19"/>
      <c r="AM179" s="19"/>
      <c r="AN179" s="19" t="str">
        <f t="shared" si="319"/>
        <v>No</v>
      </c>
      <c r="AR179" s="19" t="str">
        <f t="shared" si="283"/>
        <v>Not Applicable</v>
      </c>
      <c r="AU179" s="40">
        <f t="shared" si="320"/>
        <v>0</v>
      </c>
      <c r="AY179" s="54">
        <f>B177</f>
        <v>0</v>
      </c>
      <c r="AZ179" s="35" t="s">
        <v>87</v>
      </c>
      <c r="BA179" s="56" t="str">
        <f t="shared" ref="BA179" si="322">IF(S179=0,"No data…",IF(ISNUMBER(AJ178)=FALSE,"Too big!",IF(ISNUMBER(AJ179)=FALSE,"Too big!",IF(ISNUMBER(AJ180)=FALSE,"Too big!",LARGE(AJ178:AJ180,1)))))</f>
        <v>No data…</v>
      </c>
      <c r="BB179" s="56" t="s">
        <v>85</v>
      </c>
      <c r="BC179" s="58" t="str">
        <f t="shared" ref="BC179" si="323">IF(U179=0,"No data…",IF(ISNUMBER(AJ178)=FALSE,"Too big!",IF(ISNUMBER(AJ179)=FALSE,"Too big!",IF(ISNUMBER(AJ180)=FALSE,"Too big!",LARGE(AJ178:AJ180,1)))))</f>
        <v>No data…</v>
      </c>
      <c r="BD179" s="35" t="s">
        <v>86</v>
      </c>
      <c r="BG179" s="26" t="str">
        <f>IF(AJ179&gt;4,"Re-check foundation size…",IF(AU179&lt;$U$2,"Pass!","Fail!"))</f>
        <v>Pass!</v>
      </c>
      <c r="BH179" s="49"/>
      <c r="BI179" s="51" t="str">
        <f t="shared" ref="BI179" si="324">IF(D177&lt;0,"Warning! Uplift.",(IF(D178&lt;0,"Warning! Uplift.",(IF(D179&lt;0,"Warning! Uplift.",(IF(D180&lt;0,"Warning! Uplift.",(IF(D181&lt;0,"Warning! Uplift.",(IF(D182&lt;0,"Warning! Uplift.","/")))))))))))</f>
        <v>/</v>
      </c>
      <c r="BJ179" s="51"/>
      <c r="BK179" s="51"/>
      <c r="BL179" s="51" t="e">
        <f t="shared" ref="BL179" si="325">IF(U178&gt;$BT$23,"Warning! High shear.",(IF(U179&gt;$BT$23,"Warning! High shear.",(IF(U180&gt;$BT$23,"Warning! High Shear.","/")))))</f>
        <v>#NUM!</v>
      </c>
      <c r="BM179" s="51"/>
    </row>
    <row r="180" spans="1:65" x14ac:dyDescent="0.25">
      <c r="A180" s="60"/>
      <c r="E180" s="40"/>
      <c r="F180" s="40"/>
      <c r="G180" s="40"/>
      <c r="H180" s="40"/>
      <c r="I180" s="40"/>
      <c r="P180" s="40">
        <f t="shared" si="235"/>
        <v>0</v>
      </c>
      <c r="Q180" s="40">
        <f t="shared" si="235"/>
        <v>0</v>
      </c>
      <c r="S180" s="6">
        <f>IF(U180=Q177,D177,(IF(U180=Q178,D178,(IF(U180=Q179,D179,(IF(U180=Q180,D180,(IF(U180=Q181,D181,(IF(U180=Q182,D182)))))))))))</f>
        <v>0</v>
      </c>
      <c r="U180" s="40">
        <f t="shared" ref="U180" si="326">LARGE((Q177:Q182),1)</f>
        <v>0</v>
      </c>
      <c r="Y180" s="36">
        <f t="shared" si="254"/>
        <v>0</v>
      </c>
      <c r="Z180" s="19"/>
      <c r="AA180" s="19"/>
      <c r="AB180" s="19">
        <f t="shared" si="316"/>
        <v>0</v>
      </c>
      <c r="AC180" s="19"/>
      <c r="AE180" s="19"/>
      <c r="AF180" s="20">
        <f t="shared" si="317"/>
        <v>0.05</v>
      </c>
      <c r="AG180" s="19"/>
      <c r="AI180" s="19"/>
      <c r="AJ180" s="28">
        <f t="shared" si="318"/>
        <v>1.5</v>
      </c>
      <c r="AK180" s="19"/>
      <c r="AM180" s="19"/>
      <c r="AN180" s="19" t="str">
        <f t="shared" si="319"/>
        <v>No</v>
      </c>
      <c r="AR180" s="19" t="str">
        <f t="shared" si="283"/>
        <v>Not Applicable</v>
      </c>
      <c r="AU180" s="40">
        <f t="shared" si="320"/>
        <v>0</v>
      </c>
      <c r="BG180" s="26" t="str">
        <f>IF(AJ180&gt;4,"Re-check foundation size…",IF(AU180&lt;$U$2,"Pass!","Fail!"))</f>
        <v>Pass!</v>
      </c>
      <c r="BH180" s="49"/>
      <c r="BI180" s="51"/>
      <c r="BJ180" s="51"/>
      <c r="BK180" s="51"/>
      <c r="BL180" s="51"/>
      <c r="BM180" s="51"/>
    </row>
    <row r="181" spans="1:65" x14ac:dyDescent="0.25">
      <c r="A181" s="60"/>
      <c r="E181" s="40"/>
      <c r="F181" s="40"/>
      <c r="G181" s="40"/>
      <c r="H181" s="40"/>
      <c r="I181" s="40"/>
      <c r="P181" s="40">
        <f t="shared" si="235"/>
        <v>0</v>
      </c>
      <c r="Q181" s="40">
        <f t="shared" si="235"/>
        <v>0</v>
      </c>
      <c r="S181" s="6"/>
      <c r="BH181" s="49"/>
      <c r="BI181" s="51"/>
      <c r="BJ181" s="51"/>
      <c r="BK181" s="51"/>
      <c r="BL181" s="51"/>
      <c r="BM181" s="51"/>
    </row>
    <row r="182" spans="1:65" x14ac:dyDescent="0.25">
      <c r="A182" s="61"/>
      <c r="E182" s="40"/>
      <c r="F182" s="40"/>
      <c r="G182" s="40"/>
      <c r="H182" s="40"/>
      <c r="I182" s="40"/>
      <c r="P182" s="40">
        <f t="shared" si="235"/>
        <v>0</v>
      </c>
      <c r="Q182" s="40">
        <f t="shared" si="235"/>
        <v>0</v>
      </c>
      <c r="S182" s="6"/>
      <c r="BH182" s="49"/>
      <c r="BI182" s="51"/>
      <c r="BJ182" s="51"/>
      <c r="BK182" s="51"/>
      <c r="BL182" s="51"/>
      <c r="BM182" s="51"/>
    </row>
    <row r="183" spans="1:65" x14ac:dyDescent="0.25">
      <c r="A183" s="59" t="s">
        <v>126</v>
      </c>
      <c r="E183" s="40"/>
      <c r="F183" s="40"/>
      <c r="G183" s="40"/>
      <c r="H183" s="40"/>
      <c r="I183" s="40"/>
      <c r="P183" s="40">
        <f t="shared" si="235"/>
        <v>0</v>
      </c>
      <c r="Q183" s="40">
        <f t="shared" si="235"/>
        <v>0</v>
      </c>
      <c r="S183" s="6"/>
      <c r="BH183" s="49"/>
      <c r="BI183" s="51"/>
      <c r="BJ183" s="51"/>
      <c r="BK183" s="51"/>
      <c r="BL183" s="51"/>
      <c r="BM183" s="51"/>
    </row>
    <row r="184" spans="1:65" x14ac:dyDescent="0.25">
      <c r="A184" s="60"/>
      <c r="E184" s="40"/>
      <c r="F184" s="40"/>
      <c r="G184" s="40"/>
      <c r="H184" s="40"/>
      <c r="I184" s="40"/>
      <c r="P184" s="40">
        <f t="shared" si="235"/>
        <v>0</v>
      </c>
      <c r="Q184" s="40">
        <f t="shared" si="235"/>
        <v>0</v>
      </c>
      <c r="S184" s="6" t="e">
        <f>LARGE(D183:D188,1)</f>
        <v>#NUM!</v>
      </c>
      <c r="U184" s="40" t="e">
        <f>IF(S184=D183,(LARGE(P183:Q183,1)),(IF(S184=D184,(LARGE(P184:Q184,1)),(IF(S184=D185,(LARGE(P185:Q185,1)),(IF(S184=D186,(LARGE(P186:Q186,1)),(IF(S184=D187,(LARGE(P187:Q187,1)),(IF(S184=D188,(LARGE(P188:Q188,1)))))))))))))</f>
        <v>#NUM!</v>
      </c>
      <c r="Y184" s="36" t="e">
        <f t="shared" ref="Y184" si="327">SQRT((S184/$U$2)^2)</f>
        <v>#NUM!</v>
      </c>
      <c r="Z184" s="19"/>
      <c r="AA184" s="19"/>
      <c r="AB184" s="19" t="e">
        <f t="shared" ref="AB184:AB186" si="328">SQRT(Y184)</f>
        <v>#NUM!</v>
      </c>
      <c r="AC184" s="19"/>
      <c r="AE184" s="19"/>
      <c r="AF184" s="20" t="e">
        <f t="shared" ref="AF184:AF186" si="329">AB184+0.05</f>
        <v>#NUM!</v>
      </c>
      <c r="AG184" s="19"/>
      <c r="AI184" s="19"/>
      <c r="AJ184" s="28" t="e">
        <f t="shared" ref="AJ184:AJ186" si="330">IF(AF184&lt;=1.5,1.5,(IF(AF184&lt;=2,2,(IF(AF184&lt;=2.5,2.5,(IF(AF184&lt;=3,3,(IF(AF184&lt;=3.5,3.5,(IF(AF184&lt;=4,4,(IF(AF184&lt;=4.5,4.5,(IF(AF184&lt;=5,5,"Too f*cking big!")))))))))))))))</f>
        <v>#NUM!</v>
      </c>
      <c r="AK184" s="19"/>
      <c r="AM184" s="19"/>
      <c r="AN184" s="19" t="e">
        <f t="shared" ref="AN184:AN186" si="331">IF(ABS(U184)&gt;($U$3*AJ184),"Yes","No")</f>
        <v>#NUM!</v>
      </c>
      <c r="AR184" s="19" t="e">
        <f t="shared" si="283"/>
        <v>#NUM!</v>
      </c>
      <c r="AU184" s="40" t="e">
        <f t="shared" ref="AU184:AU186" si="332">IF(AR184="Not Applicable",S184/(AJ184^2),(S184/(AJ184^2))+AR184)</f>
        <v>#NUM!</v>
      </c>
      <c r="BG184" s="26" t="e">
        <f>IF(AJ184&gt;4,"Re-check foundation size…",IF(AU184&lt;$U$2,"Pass!","Fail!"))</f>
        <v>#NUM!</v>
      </c>
      <c r="BH184" s="49"/>
      <c r="BI184" s="51"/>
      <c r="BJ184" s="51"/>
      <c r="BK184" s="51"/>
      <c r="BL184" s="51"/>
      <c r="BM184" s="51"/>
    </row>
    <row r="185" spans="1:65" ht="15.75" x14ac:dyDescent="0.25">
      <c r="A185" s="60"/>
      <c r="E185" s="40"/>
      <c r="F185" s="40"/>
      <c r="G185" s="40"/>
      <c r="H185" s="40"/>
      <c r="I185" s="40"/>
      <c r="P185" s="40">
        <f t="shared" si="235"/>
        <v>0</v>
      </c>
      <c r="Q185" s="40">
        <f t="shared" si="235"/>
        <v>0</v>
      </c>
      <c r="S185" s="6">
        <f>IF(U185=P183,D183,(IF(U185=P184,D184,(IF(U185=P185,D185,(IF(U185=P186,D186,(IF(U185=P187,D187,(IF(U185=P188,D188)))))))))))</f>
        <v>0</v>
      </c>
      <c r="U185" s="40">
        <f t="shared" ref="U185" si="333">LARGE((P183:P188),1)</f>
        <v>0</v>
      </c>
      <c r="Y185" s="36">
        <f t="shared" si="254"/>
        <v>0</v>
      </c>
      <c r="Z185" s="19"/>
      <c r="AA185" s="19"/>
      <c r="AB185" s="19">
        <f t="shared" si="328"/>
        <v>0</v>
      </c>
      <c r="AC185" s="19"/>
      <c r="AE185" s="19"/>
      <c r="AF185" s="20">
        <f t="shared" si="329"/>
        <v>0.05</v>
      </c>
      <c r="AG185" s="19"/>
      <c r="AI185" s="19"/>
      <c r="AJ185" s="28">
        <f t="shared" si="330"/>
        <v>1.5</v>
      </c>
      <c r="AK185" s="19"/>
      <c r="AM185" s="19"/>
      <c r="AN185" s="19" t="str">
        <f t="shared" si="331"/>
        <v>No</v>
      </c>
      <c r="AR185" s="19" t="str">
        <f t="shared" si="283"/>
        <v>Not Applicable</v>
      </c>
      <c r="AU185" s="40">
        <f t="shared" si="332"/>
        <v>0</v>
      </c>
      <c r="AY185" s="54">
        <f>B183</f>
        <v>0</v>
      </c>
      <c r="AZ185" s="35" t="s">
        <v>87</v>
      </c>
      <c r="BA185" s="56" t="str">
        <f t="shared" ref="BA185" si="334">IF(S185=0,"No data…",IF(ISNUMBER(AJ184)=FALSE,"Too big!",IF(ISNUMBER(AJ185)=FALSE,"Too big!",IF(ISNUMBER(AJ186)=FALSE,"Too big!",LARGE(AJ184:AJ186,1)))))</f>
        <v>No data…</v>
      </c>
      <c r="BB185" s="56" t="s">
        <v>85</v>
      </c>
      <c r="BC185" s="58" t="str">
        <f t="shared" ref="BC185" si="335">IF(U185=0,"No data…",IF(ISNUMBER(AJ184)=FALSE,"Too big!",IF(ISNUMBER(AJ185)=FALSE,"Too big!",IF(ISNUMBER(AJ186)=FALSE,"Too big!",LARGE(AJ184:AJ186,1)))))</f>
        <v>No data…</v>
      </c>
      <c r="BD185" s="35" t="s">
        <v>86</v>
      </c>
      <c r="BG185" s="26" t="str">
        <f>IF(AJ185&gt;4,"Re-check foundation size…",IF(AU185&lt;$U$2,"Pass!","Fail!"))</f>
        <v>Pass!</v>
      </c>
      <c r="BH185" s="49"/>
      <c r="BI185" s="51" t="str">
        <f t="shared" ref="BI185" si="336">IF(D183&lt;0,"Warning! Uplift.",(IF(D184&lt;0,"Warning! Uplift.",(IF(D185&lt;0,"Warning! Uplift.",(IF(D186&lt;0,"Warning! Uplift.",(IF(D187&lt;0,"Warning! Uplift.",(IF(D188&lt;0,"Warning! Uplift.","/")))))))))))</f>
        <v>/</v>
      </c>
      <c r="BJ185" s="51"/>
      <c r="BK185" s="51"/>
      <c r="BL185" s="51" t="e">
        <f t="shared" ref="BL185" si="337">IF(U184&gt;$BT$23,"Warning! High shear.",(IF(U185&gt;$BT$23,"Warning! High shear.",(IF(U186&gt;$BT$23,"Warning! High Shear.","/")))))</f>
        <v>#NUM!</v>
      </c>
      <c r="BM185" s="51"/>
    </row>
    <row r="186" spans="1:65" x14ac:dyDescent="0.25">
      <c r="A186" s="60"/>
      <c r="E186" s="40"/>
      <c r="F186" s="40"/>
      <c r="G186" s="40"/>
      <c r="H186" s="40"/>
      <c r="I186" s="40"/>
      <c r="P186" s="40">
        <f t="shared" si="235"/>
        <v>0</v>
      </c>
      <c r="Q186" s="40">
        <f t="shared" si="235"/>
        <v>0</v>
      </c>
      <c r="S186" s="6">
        <f>IF(U186=Q183,D183,(IF(U186=Q184,D184,(IF(U186=Q185,D185,(IF(U186=Q186,D186,(IF(U186=Q187,D187,(IF(U186=Q188,D188)))))))))))</f>
        <v>0</v>
      </c>
      <c r="U186" s="40">
        <f t="shared" ref="U186" si="338">LARGE((Q183:Q188),1)</f>
        <v>0</v>
      </c>
      <c r="Y186" s="36">
        <f t="shared" si="254"/>
        <v>0</v>
      </c>
      <c r="Z186" s="19"/>
      <c r="AA186" s="19"/>
      <c r="AB186" s="19">
        <f t="shared" si="328"/>
        <v>0</v>
      </c>
      <c r="AC186" s="19"/>
      <c r="AE186" s="19"/>
      <c r="AF186" s="20">
        <f t="shared" si="329"/>
        <v>0.05</v>
      </c>
      <c r="AG186" s="19"/>
      <c r="AI186" s="19"/>
      <c r="AJ186" s="28">
        <f t="shared" si="330"/>
        <v>1.5</v>
      </c>
      <c r="AK186" s="19"/>
      <c r="AM186" s="19"/>
      <c r="AN186" s="19" t="str">
        <f t="shared" si="331"/>
        <v>No</v>
      </c>
      <c r="AR186" s="19" t="str">
        <f t="shared" si="283"/>
        <v>Not Applicable</v>
      </c>
      <c r="AU186" s="40">
        <f t="shared" si="332"/>
        <v>0</v>
      </c>
      <c r="BG186" s="26" t="str">
        <f>IF(AJ186&gt;4,"Re-check foundation size…",IF(AU186&lt;$U$2,"Pass!","Fail!"))</f>
        <v>Pass!</v>
      </c>
      <c r="BH186" s="49"/>
      <c r="BI186" s="51"/>
      <c r="BJ186" s="51"/>
      <c r="BK186" s="51"/>
      <c r="BL186" s="51"/>
      <c r="BM186" s="51"/>
    </row>
    <row r="187" spans="1:65" x14ac:dyDescent="0.25">
      <c r="A187" s="60"/>
      <c r="E187" s="40"/>
      <c r="F187" s="40"/>
      <c r="G187" s="40"/>
      <c r="H187" s="40"/>
      <c r="I187" s="40"/>
      <c r="P187" s="40">
        <f t="shared" si="235"/>
        <v>0</v>
      </c>
      <c r="Q187" s="40">
        <f t="shared" si="235"/>
        <v>0</v>
      </c>
      <c r="S187" s="6"/>
      <c r="BH187" s="49"/>
      <c r="BI187" s="51"/>
      <c r="BJ187" s="51"/>
      <c r="BK187" s="51"/>
      <c r="BL187" s="51"/>
      <c r="BM187" s="51"/>
    </row>
    <row r="188" spans="1:65" x14ac:dyDescent="0.25">
      <c r="A188" s="61"/>
      <c r="E188" s="40"/>
      <c r="F188" s="40"/>
      <c r="G188" s="40"/>
      <c r="H188" s="40"/>
      <c r="I188" s="40"/>
      <c r="P188" s="40">
        <f t="shared" si="235"/>
        <v>0</v>
      </c>
      <c r="Q188" s="40">
        <f t="shared" si="235"/>
        <v>0</v>
      </c>
      <c r="S188" s="6"/>
      <c r="BH188" s="49"/>
      <c r="BI188" s="51"/>
      <c r="BJ188" s="51"/>
      <c r="BK188" s="51"/>
      <c r="BL188" s="51"/>
      <c r="BM188" s="51"/>
    </row>
    <row r="189" spans="1:65" x14ac:dyDescent="0.25">
      <c r="A189" s="59" t="s">
        <v>127</v>
      </c>
      <c r="E189" s="40"/>
      <c r="F189" s="40"/>
      <c r="G189" s="40"/>
      <c r="H189" s="40"/>
      <c r="I189" s="40"/>
      <c r="P189" s="40">
        <f t="shared" si="235"/>
        <v>0</v>
      </c>
      <c r="Q189" s="40">
        <f t="shared" si="235"/>
        <v>0</v>
      </c>
      <c r="S189" s="6"/>
      <c r="BH189" s="49"/>
      <c r="BI189" s="51"/>
      <c r="BJ189" s="51"/>
      <c r="BK189" s="51"/>
      <c r="BL189" s="51"/>
      <c r="BM189" s="51"/>
    </row>
    <row r="190" spans="1:65" x14ac:dyDescent="0.25">
      <c r="A190" s="60"/>
      <c r="E190" s="40"/>
      <c r="F190" s="40"/>
      <c r="G190" s="40"/>
      <c r="H190" s="40"/>
      <c r="I190" s="40"/>
      <c r="P190" s="40">
        <f t="shared" si="235"/>
        <v>0</v>
      </c>
      <c r="Q190" s="40">
        <f t="shared" si="235"/>
        <v>0</v>
      </c>
      <c r="S190" s="6" t="e">
        <f>LARGE(D189:D194,1)</f>
        <v>#NUM!</v>
      </c>
      <c r="U190" s="40" t="e">
        <f>IF(S190=D189,(LARGE(P189:Q189,1)),(IF(S190=D190,(LARGE(P190:Q190,1)),(IF(S190=D191,(LARGE(P191:Q191,1)),(IF(S190=D192,(LARGE(P192:Q192,1)),(IF(S190=D193,(LARGE(P193:Q193,1)),(IF(S190=D194,(LARGE(P194:Q194,1)))))))))))))</f>
        <v>#NUM!</v>
      </c>
      <c r="Y190" s="36" t="e">
        <f t="shared" ref="Y190" si="339">SQRT((S190/$U$2)^2)</f>
        <v>#NUM!</v>
      </c>
      <c r="Z190" s="19"/>
      <c r="AA190" s="19"/>
      <c r="AB190" s="19" t="e">
        <f t="shared" ref="AB190:AB192" si="340">SQRT(Y190)</f>
        <v>#NUM!</v>
      </c>
      <c r="AC190" s="19"/>
      <c r="AE190" s="19"/>
      <c r="AF190" s="20" t="e">
        <f t="shared" ref="AF190:AF192" si="341">AB190+0.05</f>
        <v>#NUM!</v>
      </c>
      <c r="AG190" s="19"/>
      <c r="AI190" s="19"/>
      <c r="AJ190" s="28" t="e">
        <f t="shared" ref="AJ190:AJ192" si="342">IF(AF190&lt;=1.5,1.5,(IF(AF190&lt;=2,2,(IF(AF190&lt;=2.5,2.5,(IF(AF190&lt;=3,3,(IF(AF190&lt;=3.5,3.5,(IF(AF190&lt;=4,4,(IF(AF190&lt;=4.5,4.5,(IF(AF190&lt;=5,5,"Too f*cking big!")))))))))))))))</f>
        <v>#NUM!</v>
      </c>
      <c r="AK190" s="19"/>
      <c r="AM190" s="19"/>
      <c r="AN190" s="19" t="e">
        <f t="shared" ref="AN190:AN192" si="343">IF(ABS(U190)&gt;($U$3*AJ190),"Yes","No")</f>
        <v>#NUM!</v>
      </c>
      <c r="AR190" s="19" t="e">
        <f t="shared" si="283"/>
        <v>#NUM!</v>
      </c>
      <c r="AU190" s="40" t="e">
        <f t="shared" ref="AU190:AU192" si="344">IF(AR190="Not Applicable",S190/(AJ190^2),(S190/(AJ190^2))+AR190)</f>
        <v>#NUM!</v>
      </c>
      <c r="BG190" s="26" t="e">
        <f>IF(AJ190&gt;4,"Re-check foundation size…",IF(AU190&lt;$U$2,"Pass!","Fail!"))</f>
        <v>#NUM!</v>
      </c>
      <c r="BH190" s="49"/>
      <c r="BI190" s="51"/>
      <c r="BJ190" s="51"/>
      <c r="BK190" s="51"/>
      <c r="BL190" s="51"/>
      <c r="BM190" s="51"/>
    </row>
    <row r="191" spans="1:65" ht="15.75" x14ac:dyDescent="0.25">
      <c r="A191" s="60"/>
      <c r="E191" s="40"/>
      <c r="F191" s="40"/>
      <c r="G191" s="40"/>
      <c r="H191" s="40"/>
      <c r="I191" s="40"/>
      <c r="P191" s="40">
        <f t="shared" si="235"/>
        <v>0</v>
      </c>
      <c r="Q191" s="40">
        <f t="shared" si="235"/>
        <v>0</v>
      </c>
      <c r="S191" s="6">
        <f>IF(U191=P189,D189,(IF(U191=P190,D190,(IF(U191=P191,D191,(IF(U191=P192,D192,(IF(U191=P193,D193,(IF(U191=P194,D194)))))))))))</f>
        <v>0</v>
      </c>
      <c r="U191" s="40">
        <f t="shared" ref="U191" si="345">LARGE((P189:P194),1)</f>
        <v>0</v>
      </c>
      <c r="Y191" s="36">
        <f t="shared" si="254"/>
        <v>0</v>
      </c>
      <c r="Z191" s="19"/>
      <c r="AA191" s="19"/>
      <c r="AB191" s="19">
        <f t="shared" si="340"/>
        <v>0</v>
      </c>
      <c r="AC191" s="19"/>
      <c r="AE191" s="19"/>
      <c r="AF191" s="20">
        <f t="shared" si="341"/>
        <v>0.05</v>
      </c>
      <c r="AG191" s="19"/>
      <c r="AI191" s="19"/>
      <c r="AJ191" s="28">
        <f t="shared" si="342"/>
        <v>1.5</v>
      </c>
      <c r="AK191" s="19"/>
      <c r="AM191" s="19"/>
      <c r="AN191" s="19" t="str">
        <f t="shared" si="343"/>
        <v>No</v>
      </c>
      <c r="AR191" s="19" t="str">
        <f t="shared" si="283"/>
        <v>Not Applicable</v>
      </c>
      <c r="AU191" s="40">
        <f t="shared" si="344"/>
        <v>0</v>
      </c>
      <c r="AY191" s="54">
        <f>B189</f>
        <v>0</v>
      </c>
      <c r="AZ191" s="35" t="s">
        <v>87</v>
      </c>
      <c r="BA191" s="56" t="str">
        <f t="shared" ref="BA191" si="346">IF(S191=0,"No data…",IF(ISNUMBER(AJ190)=FALSE,"Too big!",IF(ISNUMBER(AJ191)=FALSE,"Too big!",IF(ISNUMBER(AJ192)=FALSE,"Too big!",LARGE(AJ190:AJ192,1)))))</f>
        <v>No data…</v>
      </c>
      <c r="BB191" s="56" t="s">
        <v>85</v>
      </c>
      <c r="BC191" s="58" t="str">
        <f t="shared" ref="BC191" si="347">IF(U191=0,"No data…",IF(ISNUMBER(AJ190)=FALSE,"Too big!",IF(ISNUMBER(AJ191)=FALSE,"Too big!",IF(ISNUMBER(AJ192)=FALSE,"Too big!",LARGE(AJ190:AJ192,1)))))</f>
        <v>No data…</v>
      </c>
      <c r="BD191" s="35" t="s">
        <v>86</v>
      </c>
      <c r="BG191" s="26" t="str">
        <f>IF(AJ191&gt;4,"Re-check foundation size…",IF(AU191&lt;$U$2,"Pass!","Fail!"))</f>
        <v>Pass!</v>
      </c>
      <c r="BH191" s="49"/>
      <c r="BI191" s="51" t="str">
        <f t="shared" ref="BI191" si="348">IF(D189&lt;0,"Warning! Uplift.",(IF(D190&lt;0,"Warning! Uplift.",(IF(D191&lt;0,"Warning! Uplift.",(IF(D192&lt;0,"Warning! Uplift.",(IF(D193&lt;0,"Warning! Uplift.",(IF(D194&lt;0,"Warning! Uplift.","/")))))))))))</f>
        <v>/</v>
      </c>
      <c r="BJ191" s="51"/>
      <c r="BK191" s="51"/>
      <c r="BL191" s="51" t="e">
        <f t="shared" ref="BL191" si="349">IF(U190&gt;$BT$23,"Warning! High shear.",(IF(U191&gt;$BT$23,"Warning! High shear.",(IF(U192&gt;$BT$23,"Warning! High Shear.","/")))))</f>
        <v>#NUM!</v>
      </c>
      <c r="BM191" s="51"/>
    </row>
    <row r="192" spans="1:65" x14ac:dyDescent="0.25">
      <c r="A192" s="60"/>
      <c r="E192" s="40"/>
      <c r="F192" s="40"/>
      <c r="G192" s="40"/>
      <c r="H192" s="40"/>
      <c r="I192" s="40"/>
      <c r="P192" s="40">
        <f t="shared" si="235"/>
        <v>0</v>
      </c>
      <c r="Q192" s="40">
        <f t="shared" si="235"/>
        <v>0</v>
      </c>
      <c r="S192" s="6">
        <f>IF(U192=Q189,D189,(IF(U192=Q190,D190,(IF(U192=Q191,D191,(IF(U192=Q192,D192,(IF(U192=Q193,D193,(IF(U192=Q194,D194)))))))))))</f>
        <v>0</v>
      </c>
      <c r="U192" s="40">
        <f t="shared" ref="U192" si="350">LARGE((Q189:Q194),1)</f>
        <v>0</v>
      </c>
      <c r="Y192" s="36">
        <f t="shared" si="254"/>
        <v>0</v>
      </c>
      <c r="Z192" s="19"/>
      <c r="AA192" s="19"/>
      <c r="AB192" s="19">
        <f t="shared" si="340"/>
        <v>0</v>
      </c>
      <c r="AC192" s="19"/>
      <c r="AE192" s="19"/>
      <c r="AF192" s="20">
        <f t="shared" si="341"/>
        <v>0.05</v>
      </c>
      <c r="AG192" s="19"/>
      <c r="AI192" s="19"/>
      <c r="AJ192" s="28">
        <f t="shared" si="342"/>
        <v>1.5</v>
      </c>
      <c r="AK192" s="19"/>
      <c r="AM192" s="19"/>
      <c r="AN192" s="19" t="str">
        <f t="shared" si="343"/>
        <v>No</v>
      </c>
      <c r="AR192" s="19" t="str">
        <f t="shared" si="283"/>
        <v>Not Applicable</v>
      </c>
      <c r="AU192" s="40">
        <f t="shared" si="344"/>
        <v>0</v>
      </c>
      <c r="BG192" s="26" t="str">
        <f>IF(AJ192&gt;4,"Re-check foundation size…",IF(AU192&lt;$U$2,"Pass!","Fail!"))</f>
        <v>Pass!</v>
      </c>
      <c r="BH192" s="49"/>
      <c r="BI192" s="51"/>
      <c r="BJ192" s="51"/>
      <c r="BK192" s="51"/>
      <c r="BL192" s="51"/>
      <c r="BM192" s="51"/>
    </row>
    <row r="193" spans="1:65" x14ac:dyDescent="0.25">
      <c r="A193" s="60"/>
      <c r="E193" s="40"/>
      <c r="F193" s="40"/>
      <c r="G193" s="40"/>
      <c r="H193" s="40"/>
      <c r="I193" s="40"/>
      <c r="P193" s="40">
        <f t="shared" si="235"/>
        <v>0</v>
      </c>
      <c r="Q193" s="40">
        <f t="shared" si="235"/>
        <v>0</v>
      </c>
      <c r="S193" s="6"/>
      <c r="BH193" s="49"/>
      <c r="BI193" s="51"/>
      <c r="BJ193" s="51"/>
      <c r="BK193" s="51"/>
      <c r="BL193" s="51"/>
      <c r="BM193" s="51"/>
    </row>
    <row r="194" spans="1:65" x14ac:dyDescent="0.25">
      <c r="A194" s="61"/>
      <c r="E194" s="40"/>
      <c r="F194" s="40"/>
      <c r="G194" s="40"/>
      <c r="H194" s="40"/>
      <c r="I194" s="40"/>
      <c r="P194" s="40">
        <f t="shared" si="235"/>
        <v>0</v>
      </c>
      <c r="Q194" s="40">
        <f t="shared" si="235"/>
        <v>0</v>
      </c>
      <c r="S194" s="6"/>
      <c r="BH194" s="49"/>
      <c r="BI194" s="51"/>
      <c r="BJ194" s="51"/>
      <c r="BK194" s="51"/>
      <c r="BL194" s="51"/>
      <c r="BM194" s="51"/>
    </row>
    <row r="195" spans="1:65" x14ac:dyDescent="0.25">
      <c r="A195" s="59" t="s">
        <v>128</v>
      </c>
      <c r="E195" s="40"/>
      <c r="F195" s="40"/>
      <c r="G195" s="40"/>
      <c r="H195" s="40"/>
      <c r="I195" s="40"/>
      <c r="P195" s="40">
        <f t="shared" si="235"/>
        <v>0</v>
      </c>
      <c r="Q195" s="40">
        <f t="shared" si="235"/>
        <v>0</v>
      </c>
      <c r="S195" s="6"/>
      <c r="BH195" s="49"/>
      <c r="BI195" s="51"/>
      <c r="BJ195" s="51"/>
      <c r="BK195" s="51"/>
      <c r="BL195" s="51"/>
      <c r="BM195" s="51"/>
    </row>
    <row r="196" spans="1:65" x14ac:dyDescent="0.25">
      <c r="A196" s="60"/>
      <c r="E196" s="40"/>
      <c r="F196" s="40"/>
      <c r="G196" s="40"/>
      <c r="H196" s="40"/>
      <c r="I196" s="40"/>
      <c r="P196" s="40">
        <f t="shared" si="235"/>
        <v>0</v>
      </c>
      <c r="Q196" s="40">
        <f t="shared" si="235"/>
        <v>0</v>
      </c>
      <c r="S196" s="6" t="e">
        <f>LARGE(D195:D200,1)</f>
        <v>#NUM!</v>
      </c>
      <c r="U196" s="40" t="e">
        <f>IF(S196=D195,(LARGE(P195:Q195,1)),(IF(S196=D196,(LARGE(P196:Q196,1)),(IF(S196=D197,(LARGE(P197:Q197,1)),(IF(S196=D198,(LARGE(P198:Q198,1)),(IF(S196=D199,(LARGE(P199:Q199,1)),(IF(S196=D200,(LARGE(P200:Q200,1)))))))))))))</f>
        <v>#NUM!</v>
      </c>
      <c r="Y196" s="36" t="e">
        <f t="shared" ref="Y196" si="351">SQRT((S196/$U$2)^2)</f>
        <v>#NUM!</v>
      </c>
      <c r="Z196" s="19"/>
      <c r="AA196" s="19"/>
      <c r="AB196" s="19" t="e">
        <f t="shared" ref="AB196:AB198" si="352">SQRT(Y196)</f>
        <v>#NUM!</v>
      </c>
      <c r="AC196" s="19"/>
      <c r="AE196" s="19"/>
      <c r="AF196" s="20" t="e">
        <f t="shared" ref="AF196:AF198" si="353">AB196+0.05</f>
        <v>#NUM!</v>
      </c>
      <c r="AG196" s="19"/>
      <c r="AI196" s="19"/>
      <c r="AJ196" s="28" t="e">
        <f t="shared" ref="AJ196:AJ198" si="354">IF(AF196&lt;=1.5,1.5,(IF(AF196&lt;=2,2,(IF(AF196&lt;=2.5,2.5,(IF(AF196&lt;=3,3,(IF(AF196&lt;=3.5,3.5,(IF(AF196&lt;=4,4,(IF(AF196&lt;=4.5,4.5,(IF(AF196&lt;=5,5,"Too f*cking big!")))))))))))))))</f>
        <v>#NUM!</v>
      </c>
      <c r="AK196" s="19"/>
      <c r="AM196" s="19"/>
      <c r="AN196" s="19" t="e">
        <f t="shared" ref="AN196:AN198" si="355">IF(ABS(U196)&gt;($U$3*AJ196),"Yes","No")</f>
        <v>#NUM!</v>
      </c>
      <c r="AR196" s="19" t="e">
        <f t="shared" si="283"/>
        <v>#NUM!</v>
      </c>
      <c r="AU196" s="40" t="e">
        <f t="shared" ref="AU196:AU198" si="356">IF(AR196="Not Applicable",S196/(AJ196^2),(S196/(AJ196^2))+AR196)</f>
        <v>#NUM!</v>
      </c>
      <c r="BG196" s="26" t="e">
        <f>IF(AJ196&gt;4,"Re-check foundation size…",IF(AU196&lt;$U$2,"Pass!","Fail!"))</f>
        <v>#NUM!</v>
      </c>
      <c r="BH196" s="49"/>
      <c r="BI196" s="51"/>
      <c r="BJ196" s="51"/>
      <c r="BK196" s="51"/>
      <c r="BL196" s="51"/>
      <c r="BM196" s="51"/>
    </row>
    <row r="197" spans="1:65" ht="15.75" x14ac:dyDescent="0.25">
      <c r="A197" s="60"/>
      <c r="E197" s="40"/>
      <c r="F197" s="40"/>
      <c r="G197" s="40"/>
      <c r="H197" s="40"/>
      <c r="I197" s="40"/>
      <c r="P197" s="40">
        <f t="shared" si="235"/>
        <v>0</v>
      </c>
      <c r="Q197" s="40">
        <f t="shared" si="235"/>
        <v>0</v>
      </c>
      <c r="S197" s="6">
        <f>IF(U197=P195,D195,(IF(U197=P196,D196,(IF(U197=P197,D197,(IF(U197=P198,D198,(IF(U197=P199,D199,(IF(U197=P200,D200)))))))))))</f>
        <v>0</v>
      </c>
      <c r="U197" s="40">
        <f t="shared" ref="U197" si="357">LARGE((P195:P200),1)</f>
        <v>0</v>
      </c>
      <c r="Y197" s="36">
        <f t="shared" si="254"/>
        <v>0</v>
      </c>
      <c r="Z197" s="19"/>
      <c r="AA197" s="19"/>
      <c r="AB197" s="19">
        <f t="shared" si="352"/>
        <v>0</v>
      </c>
      <c r="AC197" s="19"/>
      <c r="AE197" s="19"/>
      <c r="AF197" s="20">
        <f t="shared" si="353"/>
        <v>0.05</v>
      </c>
      <c r="AG197" s="19"/>
      <c r="AI197" s="19"/>
      <c r="AJ197" s="28">
        <f t="shared" si="354"/>
        <v>1.5</v>
      </c>
      <c r="AK197" s="19"/>
      <c r="AM197" s="19"/>
      <c r="AN197" s="19" t="str">
        <f t="shared" si="355"/>
        <v>No</v>
      </c>
      <c r="AR197" s="19" t="str">
        <f t="shared" si="283"/>
        <v>Not Applicable</v>
      </c>
      <c r="AU197" s="40">
        <f t="shared" si="356"/>
        <v>0</v>
      </c>
      <c r="AY197" s="54">
        <f>B195</f>
        <v>0</v>
      </c>
      <c r="AZ197" s="35" t="s">
        <v>87</v>
      </c>
      <c r="BA197" s="56" t="str">
        <f t="shared" ref="BA197" si="358">IF(S197=0,"No data…",IF(ISNUMBER(AJ196)=FALSE,"Too big!",IF(ISNUMBER(AJ197)=FALSE,"Too big!",IF(ISNUMBER(AJ198)=FALSE,"Too big!",LARGE(AJ196:AJ198,1)))))</f>
        <v>No data…</v>
      </c>
      <c r="BB197" s="56" t="s">
        <v>85</v>
      </c>
      <c r="BC197" s="58" t="str">
        <f t="shared" ref="BC197" si="359">IF(U197=0,"No data…",IF(ISNUMBER(AJ196)=FALSE,"Too big!",IF(ISNUMBER(AJ197)=FALSE,"Too big!",IF(ISNUMBER(AJ198)=FALSE,"Too big!",LARGE(AJ196:AJ198,1)))))</f>
        <v>No data…</v>
      </c>
      <c r="BD197" s="35" t="s">
        <v>86</v>
      </c>
      <c r="BG197" s="26" t="str">
        <f>IF(AJ197&gt;4,"Re-check foundation size…",IF(AU197&lt;$U$2,"Pass!","Fail!"))</f>
        <v>Pass!</v>
      </c>
      <c r="BH197" s="49"/>
      <c r="BI197" s="51" t="str">
        <f t="shared" ref="BI197" si="360">IF(D195&lt;0,"Warning! Uplift.",(IF(D196&lt;0,"Warning! Uplift.",(IF(D197&lt;0,"Warning! Uplift.",(IF(D198&lt;0,"Warning! Uplift.",(IF(D199&lt;0,"Warning! Uplift.",(IF(D200&lt;0,"Warning! Uplift.","/")))))))))))</f>
        <v>/</v>
      </c>
      <c r="BJ197" s="51"/>
      <c r="BK197" s="51"/>
      <c r="BL197" s="51" t="e">
        <f t="shared" ref="BL197" si="361">IF(U196&gt;$BT$23,"Warning! High shear.",(IF(U197&gt;$BT$23,"Warning! High shear.",(IF(U198&gt;$BT$23,"Warning! High Shear.","/")))))</f>
        <v>#NUM!</v>
      </c>
      <c r="BM197" s="51"/>
    </row>
    <row r="198" spans="1:65" x14ac:dyDescent="0.25">
      <c r="A198" s="60"/>
      <c r="E198" s="40"/>
      <c r="F198" s="40"/>
      <c r="G198" s="40"/>
      <c r="H198" s="40"/>
      <c r="I198" s="40"/>
      <c r="P198" s="40">
        <f t="shared" si="235"/>
        <v>0</v>
      </c>
      <c r="Q198" s="40">
        <f t="shared" si="235"/>
        <v>0</v>
      </c>
      <c r="S198" s="6">
        <f>IF(U198=Q195,D195,(IF(U198=Q196,D196,(IF(U198=Q197,D197,(IF(U198=Q198,D198,(IF(U198=Q199,D199,(IF(U198=Q200,D200)))))))))))</f>
        <v>0</v>
      </c>
      <c r="U198" s="40">
        <f t="shared" ref="U198" si="362">LARGE((Q195:Q200),1)</f>
        <v>0</v>
      </c>
      <c r="Y198" s="36">
        <f t="shared" si="254"/>
        <v>0</v>
      </c>
      <c r="Z198" s="19"/>
      <c r="AA198" s="19"/>
      <c r="AB198" s="19">
        <f t="shared" si="352"/>
        <v>0</v>
      </c>
      <c r="AC198" s="19"/>
      <c r="AE198" s="19"/>
      <c r="AF198" s="20">
        <f t="shared" si="353"/>
        <v>0.05</v>
      </c>
      <c r="AG198" s="19"/>
      <c r="AI198" s="19"/>
      <c r="AJ198" s="28">
        <f t="shared" si="354"/>
        <v>1.5</v>
      </c>
      <c r="AK198" s="19"/>
      <c r="AM198" s="19"/>
      <c r="AN198" s="19" t="str">
        <f t="shared" si="355"/>
        <v>No</v>
      </c>
      <c r="AR198" s="19" t="str">
        <f t="shared" si="283"/>
        <v>Not Applicable</v>
      </c>
      <c r="AU198" s="40">
        <f t="shared" si="356"/>
        <v>0</v>
      </c>
      <c r="BG198" s="26" t="str">
        <f>IF(AJ198&gt;4,"Re-check foundation size…",IF(AU198&lt;$U$2,"Pass!","Fail!"))</f>
        <v>Pass!</v>
      </c>
      <c r="BH198" s="49"/>
      <c r="BI198" s="51"/>
      <c r="BJ198" s="51"/>
      <c r="BK198" s="51"/>
      <c r="BL198" s="51"/>
      <c r="BM198" s="51"/>
    </row>
    <row r="199" spans="1:65" x14ac:dyDescent="0.25">
      <c r="A199" s="60"/>
      <c r="E199" s="40"/>
      <c r="F199" s="40"/>
      <c r="G199" s="40"/>
      <c r="H199" s="40"/>
      <c r="I199" s="40"/>
      <c r="P199" s="40">
        <f t="shared" si="235"/>
        <v>0</v>
      </c>
      <c r="Q199" s="40">
        <f t="shared" si="235"/>
        <v>0</v>
      </c>
      <c r="S199" s="6"/>
      <c r="BH199" s="49"/>
      <c r="BI199" s="51"/>
      <c r="BJ199" s="51"/>
      <c r="BK199" s="51"/>
      <c r="BL199" s="51"/>
      <c r="BM199" s="51"/>
    </row>
    <row r="200" spans="1:65" x14ac:dyDescent="0.25">
      <c r="A200" s="61"/>
      <c r="E200" s="40"/>
      <c r="F200" s="40"/>
      <c r="G200" s="40"/>
      <c r="H200" s="40"/>
      <c r="I200" s="40"/>
      <c r="P200" s="40">
        <f t="shared" si="235"/>
        <v>0</v>
      </c>
      <c r="Q200" s="40">
        <f t="shared" si="235"/>
        <v>0</v>
      </c>
      <c r="S200" s="6"/>
      <c r="BH200" s="49"/>
      <c r="BI200" s="51"/>
      <c r="BJ200" s="51"/>
      <c r="BK200" s="51"/>
      <c r="BL200" s="51"/>
      <c r="BM200" s="51"/>
    </row>
    <row r="201" spans="1:65" x14ac:dyDescent="0.25">
      <c r="A201" s="59" t="s">
        <v>129</v>
      </c>
      <c r="E201" s="40"/>
      <c r="F201" s="40"/>
      <c r="G201" s="40"/>
      <c r="H201" s="40"/>
      <c r="I201" s="40"/>
      <c r="P201" s="40">
        <f t="shared" ref="P201:Q264" si="363">ABS(E201)</f>
        <v>0</v>
      </c>
      <c r="Q201" s="40">
        <f t="shared" si="363"/>
        <v>0</v>
      </c>
      <c r="BH201" s="49"/>
      <c r="BI201" s="51"/>
      <c r="BJ201" s="51"/>
      <c r="BK201" s="51"/>
      <c r="BL201" s="51"/>
      <c r="BM201" s="51"/>
    </row>
    <row r="202" spans="1:65" x14ac:dyDescent="0.25">
      <c r="A202" s="60"/>
      <c r="E202" s="40"/>
      <c r="F202" s="40"/>
      <c r="G202" s="40"/>
      <c r="H202" s="40"/>
      <c r="I202" s="40"/>
      <c r="P202" s="40">
        <f t="shared" si="363"/>
        <v>0</v>
      </c>
      <c r="Q202" s="40">
        <f t="shared" si="363"/>
        <v>0</v>
      </c>
      <c r="S202" s="6" t="e">
        <f>LARGE(D201:D206,1)</f>
        <v>#NUM!</v>
      </c>
      <c r="U202" s="40" t="e">
        <f>IF(S202=D201,(LARGE(P201:Q201,1)),(IF(S202=D202,(LARGE(P202:Q202,1)),(IF(S202=D203,(LARGE(P203:Q203,1)),(IF(S202=D204,(LARGE(P204:Q204,1)),(IF(S202=D205,(LARGE(P205:Q205,1)),(IF(S202=D206,(LARGE(P206:Q206,1)))))))))))))</f>
        <v>#NUM!</v>
      </c>
      <c r="Y202" s="36" t="e">
        <f t="shared" ref="Y202" si="364">SQRT((S202/$U$2)^2)</f>
        <v>#NUM!</v>
      </c>
      <c r="Z202" s="19"/>
      <c r="AA202" s="19"/>
      <c r="AB202" s="19" t="e">
        <f t="shared" ref="AB202:AB204" si="365">SQRT(Y202)</f>
        <v>#NUM!</v>
      </c>
      <c r="AC202" s="19"/>
      <c r="AE202" s="19"/>
      <c r="AF202" s="20" t="e">
        <f t="shared" ref="AF202:AF204" si="366">AB202+0.05</f>
        <v>#NUM!</v>
      </c>
      <c r="AG202" s="19"/>
      <c r="AI202" s="19"/>
      <c r="AJ202" s="28" t="e">
        <f t="shared" ref="AJ202:AJ204" si="367">IF(AF202&lt;=1.5,1.5,(IF(AF202&lt;=2,2,(IF(AF202&lt;=2.5,2.5,(IF(AF202&lt;=3,3,(IF(AF202&lt;=3.5,3.5,(IF(AF202&lt;=4,4,(IF(AF202&lt;=4.5,4.5,(IF(AF202&lt;=5,5,"Too f*cking big!")))))))))))))))</f>
        <v>#NUM!</v>
      </c>
      <c r="AK202" s="19"/>
      <c r="AM202" s="19"/>
      <c r="AN202" s="19" t="e">
        <f t="shared" ref="AN202:AN204" si="368">IF(ABS(U202)&gt;($U$3*AJ202),"Yes","No")</f>
        <v>#NUM!</v>
      </c>
      <c r="AR202" s="19" t="e">
        <f t="shared" si="283"/>
        <v>#NUM!</v>
      </c>
      <c r="AU202" s="40" t="e">
        <f t="shared" ref="AU202:AU204" si="369">IF(AR202="Not Applicable",S202/(AJ202^2),(S202/(AJ202^2))+AR202)</f>
        <v>#NUM!</v>
      </c>
      <c r="BG202" s="26" t="e">
        <f>IF(AJ202&gt;4,"Re-check foundation size…",IF(AU202&lt;$U$2,"Pass!","Fail!"))</f>
        <v>#NUM!</v>
      </c>
      <c r="BH202" s="49"/>
      <c r="BI202" s="51"/>
      <c r="BJ202" s="51"/>
      <c r="BK202" s="51"/>
      <c r="BL202" s="51"/>
      <c r="BM202" s="51"/>
    </row>
    <row r="203" spans="1:65" ht="15.75" x14ac:dyDescent="0.25">
      <c r="A203" s="60"/>
      <c r="E203" s="40"/>
      <c r="F203" s="40"/>
      <c r="G203" s="40"/>
      <c r="H203" s="40"/>
      <c r="I203" s="40"/>
      <c r="P203" s="40">
        <f t="shared" si="363"/>
        <v>0</v>
      </c>
      <c r="Q203" s="40">
        <f t="shared" si="363"/>
        <v>0</v>
      </c>
      <c r="S203" s="6">
        <f>IF(U203=P201,D201,(IF(U203=P202,D202,(IF(U203=P203,D203,(IF(U203=P204,D204,(IF(U203=P205,D205,(IF(U203=P206,D206)))))))))))</f>
        <v>0</v>
      </c>
      <c r="U203" s="40">
        <f t="shared" ref="U203" si="370">LARGE((P201:P206),1)</f>
        <v>0</v>
      </c>
      <c r="Y203" s="36">
        <f t="shared" si="254"/>
        <v>0</v>
      </c>
      <c r="Z203" s="19"/>
      <c r="AA203" s="19"/>
      <c r="AB203" s="19">
        <f t="shared" si="365"/>
        <v>0</v>
      </c>
      <c r="AC203" s="19"/>
      <c r="AE203" s="19"/>
      <c r="AF203" s="20">
        <f t="shared" si="366"/>
        <v>0.05</v>
      </c>
      <c r="AG203" s="19"/>
      <c r="AI203" s="19"/>
      <c r="AJ203" s="28">
        <f t="shared" si="367"/>
        <v>1.5</v>
      </c>
      <c r="AK203" s="19"/>
      <c r="AM203" s="19"/>
      <c r="AN203" s="19" t="str">
        <f t="shared" si="368"/>
        <v>No</v>
      </c>
      <c r="AR203" s="19" t="str">
        <f t="shared" si="283"/>
        <v>Not Applicable</v>
      </c>
      <c r="AU203" s="40">
        <f t="shared" si="369"/>
        <v>0</v>
      </c>
      <c r="AY203" s="54">
        <f>B201</f>
        <v>0</v>
      </c>
      <c r="AZ203" s="35" t="s">
        <v>87</v>
      </c>
      <c r="BA203" s="56" t="str">
        <f t="shared" ref="BA203" si="371">IF(S203=0,"No data…",IF(ISNUMBER(AJ202)=FALSE,"Too big!",IF(ISNUMBER(AJ203)=FALSE,"Too big!",IF(ISNUMBER(AJ204)=FALSE,"Too big!",LARGE(AJ202:AJ204,1)))))</f>
        <v>No data…</v>
      </c>
      <c r="BB203" s="56" t="s">
        <v>85</v>
      </c>
      <c r="BC203" s="58" t="str">
        <f t="shared" ref="BC203" si="372">IF(U203=0,"No data…",IF(ISNUMBER(AJ202)=FALSE,"Too big!",IF(ISNUMBER(AJ203)=FALSE,"Too big!",IF(ISNUMBER(AJ204)=FALSE,"Too big!",LARGE(AJ202:AJ204,1)))))</f>
        <v>No data…</v>
      </c>
      <c r="BD203" s="35" t="s">
        <v>86</v>
      </c>
      <c r="BG203" s="26" t="str">
        <f>IF(AJ203&gt;4,"Re-check foundation size…",IF(AU203&lt;$U$2,"Pass!","Fail!"))</f>
        <v>Pass!</v>
      </c>
      <c r="BH203" s="49"/>
      <c r="BI203" s="51" t="str">
        <f t="shared" ref="BI203" si="373">IF(D201&lt;0,"Warning! Uplift.",(IF(D202&lt;0,"Warning! Uplift.",(IF(D203&lt;0,"Warning! Uplift.",(IF(D204&lt;0,"Warning! Uplift.",(IF(D205&lt;0,"Warning! Uplift.",(IF(D206&lt;0,"Warning! Uplift.","/")))))))))))</f>
        <v>/</v>
      </c>
      <c r="BJ203" s="51"/>
      <c r="BK203" s="51"/>
      <c r="BL203" s="51" t="e">
        <f t="shared" ref="BL203" si="374">IF(U202&gt;$BT$23,"Warning! High shear.",(IF(U203&gt;$BT$23,"Warning! High shear.",(IF(U204&gt;$BT$23,"Warning! High Shear.","/")))))</f>
        <v>#NUM!</v>
      </c>
      <c r="BM203" s="51"/>
    </row>
    <row r="204" spans="1:65" x14ac:dyDescent="0.25">
      <c r="A204" s="60"/>
      <c r="E204" s="40"/>
      <c r="F204" s="40"/>
      <c r="G204" s="40"/>
      <c r="H204" s="40"/>
      <c r="I204" s="40"/>
      <c r="P204" s="40">
        <f t="shared" si="363"/>
        <v>0</v>
      </c>
      <c r="Q204" s="40">
        <f t="shared" si="363"/>
        <v>0</v>
      </c>
      <c r="S204" s="6">
        <f>IF(U204=Q201,D201,(IF(U204=Q202,D202,(IF(U204=Q203,D203,(IF(U204=Q204,D204,(IF(U204=Q205,D205,(IF(U204=Q206,D206)))))))))))</f>
        <v>0</v>
      </c>
      <c r="U204" s="40">
        <f t="shared" ref="U204" si="375">LARGE((Q201:Q206),1)</f>
        <v>0</v>
      </c>
      <c r="Y204" s="36">
        <f t="shared" si="254"/>
        <v>0</v>
      </c>
      <c r="Z204" s="19"/>
      <c r="AA204" s="19"/>
      <c r="AB204" s="19">
        <f t="shared" si="365"/>
        <v>0</v>
      </c>
      <c r="AC204" s="19"/>
      <c r="AE204" s="19"/>
      <c r="AF204" s="20">
        <f t="shared" si="366"/>
        <v>0.05</v>
      </c>
      <c r="AG204" s="19"/>
      <c r="AI204" s="19"/>
      <c r="AJ204" s="28">
        <f t="shared" si="367"/>
        <v>1.5</v>
      </c>
      <c r="AK204" s="19"/>
      <c r="AM204" s="19"/>
      <c r="AN204" s="19" t="str">
        <f t="shared" si="368"/>
        <v>No</v>
      </c>
      <c r="AR204" s="19" t="str">
        <f t="shared" si="283"/>
        <v>Not Applicable</v>
      </c>
      <c r="AU204" s="40">
        <f t="shared" si="369"/>
        <v>0</v>
      </c>
      <c r="BG204" s="26" t="str">
        <f>IF(AJ204&gt;4,"Re-check foundation size…",IF(AU204&lt;$U$2,"Pass!","Fail!"))</f>
        <v>Pass!</v>
      </c>
      <c r="BH204" s="49"/>
      <c r="BI204" s="51"/>
      <c r="BJ204" s="51"/>
      <c r="BK204" s="51"/>
      <c r="BL204" s="51"/>
      <c r="BM204" s="51"/>
    </row>
    <row r="205" spans="1:65" x14ac:dyDescent="0.25">
      <c r="A205" s="60"/>
      <c r="E205" s="40"/>
      <c r="F205" s="40"/>
      <c r="G205" s="40"/>
      <c r="H205" s="40"/>
      <c r="I205" s="40"/>
      <c r="P205" s="40">
        <f t="shared" si="363"/>
        <v>0</v>
      </c>
      <c r="Q205" s="40">
        <f t="shared" si="363"/>
        <v>0</v>
      </c>
      <c r="S205" s="6"/>
      <c r="BH205" s="49"/>
      <c r="BI205" s="51"/>
      <c r="BJ205" s="51"/>
      <c r="BK205" s="51"/>
      <c r="BL205" s="51"/>
      <c r="BM205" s="51"/>
    </row>
    <row r="206" spans="1:65" x14ac:dyDescent="0.25">
      <c r="A206" s="61"/>
      <c r="E206" s="40"/>
      <c r="F206" s="40"/>
      <c r="G206" s="40"/>
      <c r="H206" s="40"/>
      <c r="I206" s="40"/>
      <c r="P206" s="40">
        <f t="shared" si="363"/>
        <v>0</v>
      </c>
      <c r="Q206" s="40">
        <f t="shared" si="363"/>
        <v>0</v>
      </c>
      <c r="S206" s="6"/>
      <c r="BH206" s="49"/>
      <c r="BI206" s="51"/>
      <c r="BJ206" s="51"/>
      <c r="BK206" s="51"/>
      <c r="BL206" s="51"/>
      <c r="BM206" s="51"/>
    </row>
    <row r="207" spans="1:65" x14ac:dyDescent="0.25">
      <c r="A207" s="59" t="s">
        <v>130</v>
      </c>
      <c r="E207" s="40"/>
      <c r="F207" s="40"/>
      <c r="G207" s="40"/>
      <c r="H207" s="40"/>
      <c r="I207" s="40"/>
      <c r="P207" s="40">
        <f t="shared" si="363"/>
        <v>0</v>
      </c>
      <c r="Q207" s="40">
        <f t="shared" si="363"/>
        <v>0</v>
      </c>
      <c r="S207" s="6"/>
      <c r="BH207" s="49"/>
      <c r="BI207" s="51"/>
      <c r="BJ207" s="51"/>
      <c r="BK207" s="51"/>
      <c r="BL207" s="51"/>
      <c r="BM207" s="51"/>
    </row>
    <row r="208" spans="1:65" x14ac:dyDescent="0.25">
      <c r="A208" s="60"/>
      <c r="E208" s="40"/>
      <c r="F208" s="40"/>
      <c r="G208" s="40"/>
      <c r="H208" s="40"/>
      <c r="I208" s="40"/>
      <c r="P208" s="40">
        <f t="shared" si="363"/>
        <v>0</v>
      </c>
      <c r="Q208" s="40">
        <f t="shared" si="363"/>
        <v>0</v>
      </c>
      <c r="S208" s="6" t="e">
        <f>LARGE(D207:D212,1)</f>
        <v>#NUM!</v>
      </c>
      <c r="U208" s="40" t="e">
        <f>IF(S208=D207,(LARGE(P207:Q207,1)),(IF(S208=D208,(LARGE(P208:Q208,1)),(IF(S208=D209,(LARGE(P209:Q209,1)),(IF(S208=D210,(LARGE(P210:Q210,1)),(IF(S208=D211,(LARGE(P211:Q211,1)),(IF(S208=D212,(LARGE(P212:Q212,1)))))))))))))</f>
        <v>#NUM!</v>
      </c>
      <c r="Y208" s="36" t="e">
        <f t="shared" ref="Y208" si="376">SQRT((S208/$U$2)^2)</f>
        <v>#NUM!</v>
      </c>
      <c r="Z208" s="19"/>
      <c r="AA208" s="19"/>
      <c r="AB208" s="19" t="e">
        <f t="shared" ref="AB208:AB210" si="377">SQRT(Y208)</f>
        <v>#NUM!</v>
      </c>
      <c r="AC208" s="19"/>
      <c r="AE208" s="19"/>
      <c r="AF208" s="20" t="e">
        <f t="shared" ref="AF208:AF210" si="378">AB208+0.05</f>
        <v>#NUM!</v>
      </c>
      <c r="AG208" s="19"/>
      <c r="AI208" s="19"/>
      <c r="AJ208" s="28" t="e">
        <f t="shared" ref="AJ208:AJ210" si="379">IF(AF208&lt;=1.5,1.5,(IF(AF208&lt;=2,2,(IF(AF208&lt;=2.5,2.5,(IF(AF208&lt;=3,3,(IF(AF208&lt;=3.5,3.5,(IF(AF208&lt;=4,4,(IF(AF208&lt;=4.5,4.5,(IF(AF208&lt;=5,5,"Too f*cking big!")))))))))))))))</f>
        <v>#NUM!</v>
      </c>
      <c r="AK208" s="19"/>
      <c r="AM208" s="19"/>
      <c r="AN208" s="19" t="e">
        <f t="shared" ref="AN208:AN210" si="380">IF(ABS(U208)&gt;($U$3*AJ208),"Yes","No")</f>
        <v>#NUM!</v>
      </c>
      <c r="AR208" s="19" t="e">
        <f t="shared" si="283"/>
        <v>#NUM!</v>
      </c>
      <c r="AU208" s="40" t="e">
        <f t="shared" ref="AU208:AU210" si="381">IF(AR208="Not Applicable",S208/(AJ208^2),(S208/(AJ208^2))+AR208)</f>
        <v>#NUM!</v>
      </c>
      <c r="BG208" s="26" t="e">
        <f>IF(AJ208&gt;4,"Re-check foundation size…",IF(AU208&lt;$U$2,"Pass!","Fail!"))</f>
        <v>#NUM!</v>
      </c>
      <c r="BH208" s="49"/>
      <c r="BI208" s="51"/>
      <c r="BJ208" s="51"/>
      <c r="BK208" s="51"/>
      <c r="BL208" s="51"/>
      <c r="BM208" s="51"/>
    </row>
    <row r="209" spans="1:65" ht="15.75" x14ac:dyDescent="0.25">
      <c r="A209" s="60"/>
      <c r="E209" s="40"/>
      <c r="F209" s="40"/>
      <c r="G209" s="40"/>
      <c r="H209" s="40"/>
      <c r="I209" s="40"/>
      <c r="P209" s="40">
        <f t="shared" si="363"/>
        <v>0</v>
      </c>
      <c r="Q209" s="40">
        <f t="shared" si="363"/>
        <v>0</v>
      </c>
      <c r="S209" s="6">
        <f>IF(U209=P207,D207,(IF(U209=P208,D208,(IF(U209=P209,D209,(IF(U209=P210,D210,(IF(U209=P211,D211,(IF(U209=P212,D212)))))))))))</f>
        <v>0</v>
      </c>
      <c r="U209" s="40">
        <f t="shared" ref="U209" si="382">LARGE((P207:P212),1)</f>
        <v>0</v>
      </c>
      <c r="Y209" s="36">
        <f t="shared" si="254"/>
        <v>0</v>
      </c>
      <c r="Z209" s="19"/>
      <c r="AA209" s="19"/>
      <c r="AB209" s="19">
        <f t="shared" si="377"/>
        <v>0</v>
      </c>
      <c r="AC209" s="19"/>
      <c r="AE209" s="19"/>
      <c r="AF209" s="20">
        <f t="shared" si="378"/>
        <v>0.05</v>
      </c>
      <c r="AG209" s="19"/>
      <c r="AI209" s="19"/>
      <c r="AJ209" s="28">
        <f t="shared" si="379"/>
        <v>1.5</v>
      </c>
      <c r="AK209" s="19"/>
      <c r="AM209" s="19"/>
      <c r="AN209" s="19" t="str">
        <f t="shared" si="380"/>
        <v>No</v>
      </c>
      <c r="AR209" s="19" t="str">
        <f t="shared" si="283"/>
        <v>Not Applicable</v>
      </c>
      <c r="AU209" s="40">
        <f t="shared" si="381"/>
        <v>0</v>
      </c>
      <c r="AY209" s="54">
        <f>B207</f>
        <v>0</v>
      </c>
      <c r="AZ209" s="35" t="s">
        <v>87</v>
      </c>
      <c r="BA209" s="56" t="str">
        <f t="shared" ref="BA209" si="383">IF(S209=0,"No data…",IF(ISNUMBER(AJ208)=FALSE,"Too big!",IF(ISNUMBER(AJ209)=FALSE,"Too big!",IF(ISNUMBER(AJ210)=FALSE,"Too big!",LARGE(AJ208:AJ210,1)))))</f>
        <v>No data…</v>
      </c>
      <c r="BB209" s="56" t="s">
        <v>85</v>
      </c>
      <c r="BC209" s="58" t="str">
        <f t="shared" ref="BC209" si="384">IF(U209=0,"No data…",IF(ISNUMBER(AJ208)=FALSE,"Too big!",IF(ISNUMBER(AJ209)=FALSE,"Too big!",IF(ISNUMBER(AJ210)=FALSE,"Too big!",LARGE(AJ208:AJ210,1)))))</f>
        <v>No data…</v>
      </c>
      <c r="BD209" s="35" t="s">
        <v>86</v>
      </c>
      <c r="BG209" s="26" t="str">
        <f>IF(AJ209&gt;4,"Re-check foundation size…",IF(AU209&lt;$U$2,"Pass!","Fail!"))</f>
        <v>Pass!</v>
      </c>
      <c r="BH209" s="49"/>
      <c r="BI209" s="51" t="str">
        <f t="shared" ref="BI209" si="385">IF(D207&lt;0,"Warning! Uplift.",(IF(D208&lt;0,"Warning! Uplift.",(IF(D209&lt;0,"Warning! Uplift.",(IF(D210&lt;0,"Warning! Uplift.",(IF(D211&lt;0,"Warning! Uplift.",(IF(D212&lt;0,"Warning! Uplift.","/")))))))))))</f>
        <v>/</v>
      </c>
      <c r="BJ209" s="51"/>
      <c r="BK209" s="51"/>
      <c r="BL209" s="51" t="e">
        <f t="shared" ref="BL209" si="386">IF(U208&gt;$BT$23,"Warning! High shear.",(IF(U209&gt;$BT$23,"Warning! High shear.",(IF(U210&gt;$BT$23,"Warning! High Shear.","/")))))</f>
        <v>#NUM!</v>
      </c>
      <c r="BM209" s="51"/>
    </row>
    <row r="210" spans="1:65" x14ac:dyDescent="0.25">
      <c r="A210" s="60"/>
      <c r="E210" s="40"/>
      <c r="F210" s="40"/>
      <c r="G210" s="40"/>
      <c r="H210" s="40"/>
      <c r="I210" s="40"/>
      <c r="P210" s="40">
        <f t="shared" si="363"/>
        <v>0</v>
      </c>
      <c r="Q210" s="40">
        <f t="shared" si="363"/>
        <v>0</v>
      </c>
      <c r="S210" s="6">
        <f>IF(U210=Q207,D207,(IF(U210=Q208,D208,(IF(U210=Q209,D209,(IF(U210=Q210,D210,(IF(U210=Q211,D211,(IF(U210=Q212,D212)))))))))))</f>
        <v>0</v>
      </c>
      <c r="U210" s="40">
        <f t="shared" ref="U210" si="387">LARGE((Q207:Q212),1)</f>
        <v>0</v>
      </c>
      <c r="Y210" s="36">
        <f t="shared" si="254"/>
        <v>0</v>
      </c>
      <c r="Z210" s="19"/>
      <c r="AA210" s="19"/>
      <c r="AB210" s="19">
        <f t="shared" si="377"/>
        <v>0</v>
      </c>
      <c r="AC210" s="19"/>
      <c r="AE210" s="19"/>
      <c r="AF210" s="20">
        <f t="shared" si="378"/>
        <v>0.05</v>
      </c>
      <c r="AG210" s="19"/>
      <c r="AI210" s="19"/>
      <c r="AJ210" s="28">
        <f t="shared" si="379"/>
        <v>1.5</v>
      </c>
      <c r="AK210" s="19"/>
      <c r="AM210" s="19"/>
      <c r="AN210" s="19" t="str">
        <f t="shared" si="380"/>
        <v>No</v>
      </c>
      <c r="AR210" s="19" t="str">
        <f t="shared" si="283"/>
        <v>Not Applicable</v>
      </c>
      <c r="AU210" s="40">
        <f t="shared" si="381"/>
        <v>0</v>
      </c>
      <c r="BG210" s="26" t="str">
        <f>IF(AJ210&gt;4,"Re-check foundation size…",IF(AU210&lt;$U$2,"Pass!","Fail!"))</f>
        <v>Pass!</v>
      </c>
      <c r="BH210" s="49"/>
      <c r="BI210" s="51"/>
      <c r="BJ210" s="51"/>
      <c r="BK210" s="51"/>
      <c r="BL210" s="51"/>
      <c r="BM210" s="51"/>
    </row>
    <row r="211" spans="1:65" x14ac:dyDescent="0.25">
      <c r="A211" s="60"/>
      <c r="E211" s="40"/>
      <c r="F211" s="40"/>
      <c r="G211" s="40"/>
      <c r="H211" s="40"/>
      <c r="I211" s="40"/>
      <c r="P211" s="40">
        <f t="shared" si="363"/>
        <v>0</v>
      </c>
      <c r="Q211" s="40">
        <f t="shared" si="363"/>
        <v>0</v>
      </c>
      <c r="S211" s="6"/>
      <c r="BH211" s="49"/>
      <c r="BI211" s="51"/>
      <c r="BJ211" s="51"/>
      <c r="BK211" s="51"/>
      <c r="BL211" s="51"/>
      <c r="BM211" s="51"/>
    </row>
    <row r="212" spans="1:65" x14ac:dyDescent="0.25">
      <c r="A212" s="61"/>
      <c r="E212" s="40"/>
      <c r="F212" s="40"/>
      <c r="G212" s="40"/>
      <c r="H212" s="40"/>
      <c r="I212" s="40"/>
      <c r="P212" s="40">
        <f t="shared" si="363"/>
        <v>0</v>
      </c>
      <c r="Q212" s="40">
        <f t="shared" si="363"/>
        <v>0</v>
      </c>
      <c r="S212" s="6"/>
      <c r="BH212" s="49"/>
      <c r="BI212" s="51"/>
      <c r="BJ212" s="51"/>
      <c r="BK212" s="51"/>
      <c r="BL212" s="51"/>
      <c r="BM212" s="51"/>
    </row>
    <row r="213" spans="1:65" x14ac:dyDescent="0.25">
      <c r="A213" s="59" t="s">
        <v>131</v>
      </c>
      <c r="E213" s="40"/>
      <c r="F213" s="40"/>
      <c r="G213" s="40"/>
      <c r="H213" s="40"/>
      <c r="I213" s="40"/>
      <c r="P213" s="40">
        <f t="shared" si="363"/>
        <v>0</v>
      </c>
      <c r="Q213" s="40">
        <f t="shared" si="363"/>
        <v>0</v>
      </c>
      <c r="S213" s="6"/>
      <c r="BH213" s="49"/>
      <c r="BI213" s="51"/>
      <c r="BJ213" s="51"/>
      <c r="BK213" s="51"/>
      <c r="BL213" s="51"/>
      <c r="BM213" s="51"/>
    </row>
    <row r="214" spans="1:65" x14ac:dyDescent="0.25">
      <c r="A214" s="60"/>
      <c r="E214" s="40"/>
      <c r="F214" s="40"/>
      <c r="G214" s="40"/>
      <c r="H214" s="40"/>
      <c r="I214" s="40"/>
      <c r="P214" s="40">
        <f t="shared" si="363"/>
        <v>0</v>
      </c>
      <c r="Q214" s="40">
        <f t="shared" si="363"/>
        <v>0</v>
      </c>
      <c r="S214" s="6" t="e">
        <f>LARGE(D213:D218,1)</f>
        <v>#NUM!</v>
      </c>
      <c r="U214" s="40" t="e">
        <f>IF(S214=D213,(LARGE(P213:Q213,1)),(IF(S214=D214,(LARGE(P214:Q214,1)),(IF(S214=D215,(LARGE(P215:Q215,1)),(IF(S214=D216,(LARGE(P216:Q216,1)),(IF(S214=D217,(LARGE(P217:Q217,1)),(IF(S214=D218,(LARGE(P218:Q218,1)))))))))))))</f>
        <v>#NUM!</v>
      </c>
      <c r="Y214" s="36" t="e">
        <f t="shared" ref="Y214:Y276" si="388">SQRT((S214/$U$2)^2)</f>
        <v>#NUM!</v>
      </c>
      <c r="Z214" s="19"/>
      <c r="AA214" s="19"/>
      <c r="AB214" s="19" t="e">
        <f t="shared" ref="AB214:AB216" si="389">SQRT(Y214)</f>
        <v>#NUM!</v>
      </c>
      <c r="AC214" s="19"/>
      <c r="AE214" s="19"/>
      <c r="AF214" s="20" t="e">
        <f t="shared" ref="AF214:AF216" si="390">AB214+0.05</f>
        <v>#NUM!</v>
      </c>
      <c r="AG214" s="19"/>
      <c r="AI214" s="19"/>
      <c r="AJ214" s="28" t="e">
        <f t="shared" ref="AJ214:AJ216" si="391">IF(AF214&lt;=1.5,1.5,(IF(AF214&lt;=2,2,(IF(AF214&lt;=2.5,2.5,(IF(AF214&lt;=3,3,(IF(AF214&lt;=3.5,3.5,(IF(AF214&lt;=4,4,(IF(AF214&lt;=4.5,4.5,(IF(AF214&lt;=5,5,"Too f*cking big!")))))))))))))))</f>
        <v>#NUM!</v>
      </c>
      <c r="AK214" s="19"/>
      <c r="AM214" s="19"/>
      <c r="AN214" s="19" t="e">
        <f t="shared" ref="AN214:AN216" si="392">IF(ABS(U214)&gt;($U$3*AJ214),"Yes","No")</f>
        <v>#NUM!</v>
      </c>
      <c r="AR214" s="19" t="e">
        <f t="shared" si="283"/>
        <v>#NUM!</v>
      </c>
      <c r="AU214" s="40" t="e">
        <f t="shared" ref="AU214:AU216" si="393">IF(AR214="Not Applicable",S214/(AJ214^2),(S214/(AJ214^2))+AR214)</f>
        <v>#NUM!</v>
      </c>
      <c r="BG214" s="26" t="e">
        <f>IF(AJ214&gt;4,"Re-check foundation size…",IF(AU214&lt;$U$2,"Pass!","Fail!"))</f>
        <v>#NUM!</v>
      </c>
      <c r="BH214" s="49"/>
      <c r="BI214" s="51"/>
      <c r="BJ214" s="51"/>
      <c r="BK214" s="51"/>
      <c r="BL214" s="51"/>
      <c r="BM214" s="51"/>
    </row>
    <row r="215" spans="1:65" ht="15.75" x14ac:dyDescent="0.25">
      <c r="A215" s="60"/>
      <c r="E215" s="40"/>
      <c r="F215" s="40"/>
      <c r="G215" s="40"/>
      <c r="H215" s="40"/>
      <c r="I215" s="40"/>
      <c r="P215" s="40">
        <f t="shared" si="363"/>
        <v>0</v>
      </c>
      <c r="Q215" s="40">
        <f t="shared" si="363"/>
        <v>0</v>
      </c>
      <c r="S215" s="6">
        <f>IF(U215=P213,D213,(IF(U215=P214,D214,(IF(U215=P215,D215,(IF(U215=P216,D216,(IF(U215=P217,D217,(IF(U215=P218,D218)))))))))))</f>
        <v>0</v>
      </c>
      <c r="U215" s="40">
        <f t="shared" ref="U215" si="394">LARGE((P213:P218),1)</f>
        <v>0</v>
      </c>
      <c r="Y215" s="36">
        <f t="shared" si="388"/>
        <v>0</v>
      </c>
      <c r="Z215" s="19"/>
      <c r="AA215" s="19"/>
      <c r="AB215" s="19">
        <f t="shared" si="389"/>
        <v>0</v>
      </c>
      <c r="AC215" s="19"/>
      <c r="AE215" s="19"/>
      <c r="AF215" s="20">
        <f t="shared" si="390"/>
        <v>0.05</v>
      </c>
      <c r="AG215" s="19"/>
      <c r="AI215" s="19"/>
      <c r="AJ215" s="28">
        <f t="shared" si="391"/>
        <v>1.5</v>
      </c>
      <c r="AK215" s="19"/>
      <c r="AM215" s="19"/>
      <c r="AN215" s="19" t="str">
        <f t="shared" si="392"/>
        <v>No</v>
      </c>
      <c r="AR215" s="19" t="str">
        <f t="shared" si="283"/>
        <v>Not Applicable</v>
      </c>
      <c r="AU215" s="40">
        <f t="shared" si="393"/>
        <v>0</v>
      </c>
      <c r="AY215" s="54">
        <f>B213</f>
        <v>0</v>
      </c>
      <c r="AZ215" s="35" t="s">
        <v>87</v>
      </c>
      <c r="BA215" s="56" t="str">
        <f t="shared" ref="BA215" si="395">IF(S215=0,"No data…",IF(ISNUMBER(AJ214)=FALSE,"Too big!",IF(ISNUMBER(AJ215)=FALSE,"Too big!",IF(ISNUMBER(AJ216)=FALSE,"Too big!",LARGE(AJ214:AJ216,1)))))</f>
        <v>No data…</v>
      </c>
      <c r="BB215" s="56" t="s">
        <v>85</v>
      </c>
      <c r="BC215" s="58" t="str">
        <f t="shared" ref="BC215" si="396">IF(U215=0,"No data…",IF(ISNUMBER(AJ214)=FALSE,"Too big!",IF(ISNUMBER(AJ215)=FALSE,"Too big!",IF(ISNUMBER(AJ216)=FALSE,"Too big!",LARGE(AJ214:AJ216,1)))))</f>
        <v>No data…</v>
      </c>
      <c r="BD215" s="35" t="s">
        <v>86</v>
      </c>
      <c r="BG215" s="26" t="str">
        <f>IF(AJ215&gt;4,"Re-check foundation size…",IF(AU215&lt;$U$2,"Pass!","Fail!"))</f>
        <v>Pass!</v>
      </c>
      <c r="BH215" s="49"/>
      <c r="BI215" s="51" t="str">
        <f t="shared" ref="BI215" si="397">IF(D213&lt;0,"Warning! Uplift.",(IF(D214&lt;0,"Warning! Uplift.",(IF(D215&lt;0,"Warning! Uplift.",(IF(D216&lt;0,"Warning! Uplift.",(IF(D217&lt;0,"Warning! Uplift.",(IF(D218&lt;0,"Warning! Uplift.","/")))))))))))</f>
        <v>/</v>
      </c>
      <c r="BJ215" s="51"/>
      <c r="BK215" s="51"/>
      <c r="BL215" s="51" t="e">
        <f t="shared" ref="BL215" si="398">IF(U214&gt;$BT$23,"Warning! High shear.",(IF(U215&gt;$BT$23,"Warning! High shear.",(IF(U216&gt;$BT$23,"Warning! High Shear.","/")))))</f>
        <v>#NUM!</v>
      </c>
      <c r="BM215" s="51"/>
    </row>
    <row r="216" spans="1:65" x14ac:dyDescent="0.25">
      <c r="A216" s="60"/>
      <c r="E216" s="40"/>
      <c r="F216" s="40"/>
      <c r="G216" s="40"/>
      <c r="H216" s="40"/>
      <c r="I216" s="40"/>
      <c r="P216" s="40">
        <f t="shared" si="363"/>
        <v>0</v>
      </c>
      <c r="Q216" s="40">
        <f t="shared" si="363"/>
        <v>0</v>
      </c>
      <c r="S216" s="6">
        <f>IF(U216=Q213,D213,(IF(U216=Q214,D214,(IF(U216=Q215,D215,(IF(U216=Q216,D216,(IF(U216=Q217,D217,(IF(U216=Q218,D218)))))))))))</f>
        <v>0</v>
      </c>
      <c r="U216" s="40">
        <f t="shared" ref="U216" si="399">LARGE((Q213:Q218),1)</f>
        <v>0</v>
      </c>
      <c r="Y216" s="36">
        <f t="shared" si="388"/>
        <v>0</v>
      </c>
      <c r="Z216" s="19"/>
      <c r="AA216" s="19"/>
      <c r="AB216" s="19">
        <f t="shared" si="389"/>
        <v>0</v>
      </c>
      <c r="AC216" s="19"/>
      <c r="AE216" s="19"/>
      <c r="AF216" s="20">
        <f t="shared" si="390"/>
        <v>0.05</v>
      </c>
      <c r="AG216" s="19"/>
      <c r="AI216" s="19"/>
      <c r="AJ216" s="28">
        <f t="shared" si="391"/>
        <v>1.5</v>
      </c>
      <c r="AK216" s="19"/>
      <c r="AM216" s="19"/>
      <c r="AN216" s="19" t="str">
        <f t="shared" si="392"/>
        <v>No</v>
      </c>
      <c r="AR216" s="19" t="str">
        <f t="shared" si="283"/>
        <v>Not Applicable</v>
      </c>
      <c r="AU216" s="40">
        <f t="shared" si="393"/>
        <v>0</v>
      </c>
      <c r="BG216" s="26" t="str">
        <f>IF(AJ216&gt;4,"Re-check foundation size…",IF(AU216&lt;$U$2,"Pass!","Fail!"))</f>
        <v>Pass!</v>
      </c>
      <c r="BH216" s="49"/>
      <c r="BI216" s="51"/>
      <c r="BJ216" s="51"/>
      <c r="BK216" s="51"/>
      <c r="BL216" s="51"/>
      <c r="BM216" s="51"/>
    </row>
    <row r="217" spans="1:65" x14ac:dyDescent="0.25">
      <c r="A217" s="60"/>
      <c r="E217" s="40"/>
      <c r="F217" s="40"/>
      <c r="G217" s="40"/>
      <c r="H217" s="40"/>
      <c r="I217" s="40"/>
      <c r="P217" s="40">
        <f t="shared" si="363"/>
        <v>0</v>
      </c>
      <c r="Q217" s="40">
        <f t="shared" si="363"/>
        <v>0</v>
      </c>
      <c r="S217" s="6"/>
      <c r="BH217" s="49"/>
      <c r="BI217" s="51"/>
      <c r="BJ217" s="51"/>
      <c r="BK217" s="51"/>
      <c r="BL217" s="51"/>
      <c r="BM217" s="51"/>
    </row>
    <row r="218" spans="1:65" x14ac:dyDescent="0.25">
      <c r="A218" s="61"/>
      <c r="E218" s="40"/>
      <c r="F218" s="40"/>
      <c r="G218" s="40"/>
      <c r="H218" s="40"/>
      <c r="I218" s="40"/>
      <c r="P218" s="40">
        <f t="shared" si="363"/>
        <v>0</v>
      </c>
      <c r="Q218" s="40">
        <f t="shared" si="363"/>
        <v>0</v>
      </c>
      <c r="S218" s="6"/>
      <c r="BH218" s="49"/>
      <c r="BI218" s="51"/>
      <c r="BJ218" s="51"/>
      <c r="BK218" s="51"/>
      <c r="BL218" s="51"/>
      <c r="BM218" s="51"/>
    </row>
    <row r="219" spans="1:65" x14ac:dyDescent="0.25">
      <c r="A219" s="59" t="s">
        <v>132</v>
      </c>
      <c r="E219" s="40"/>
      <c r="F219" s="40"/>
      <c r="G219" s="40"/>
      <c r="H219" s="40"/>
      <c r="I219" s="40"/>
      <c r="P219" s="40">
        <f t="shared" si="363"/>
        <v>0</v>
      </c>
      <c r="Q219" s="40">
        <f t="shared" si="363"/>
        <v>0</v>
      </c>
      <c r="S219" s="6"/>
      <c r="BH219" s="49"/>
      <c r="BI219" s="51"/>
      <c r="BJ219" s="51"/>
      <c r="BK219" s="51"/>
      <c r="BL219" s="51"/>
      <c r="BM219" s="51"/>
    </row>
    <row r="220" spans="1:65" x14ac:dyDescent="0.25">
      <c r="A220" s="60"/>
      <c r="E220" s="40"/>
      <c r="F220" s="40"/>
      <c r="G220" s="40"/>
      <c r="H220" s="40"/>
      <c r="I220" s="40"/>
      <c r="P220" s="40">
        <f t="shared" si="363"/>
        <v>0</v>
      </c>
      <c r="Q220" s="40">
        <f t="shared" si="363"/>
        <v>0</v>
      </c>
      <c r="S220" s="6" t="e">
        <f>LARGE(D219:D224,1)</f>
        <v>#NUM!</v>
      </c>
      <c r="U220" s="40" t="e">
        <f>IF(S220=D219,(LARGE(P219:Q219,1)),(IF(S220=D220,(LARGE(P220:Q220,1)),(IF(S220=D221,(LARGE(P221:Q221,1)),(IF(S220=D222,(LARGE(P222:Q222,1)),(IF(S220=D223,(LARGE(P223:Q223,1)),(IF(S220=D224,(LARGE(P224:Q224,1)))))))))))))</f>
        <v>#NUM!</v>
      </c>
      <c r="Y220" s="36" t="e">
        <f t="shared" ref="Y220" si="400">SQRT((S220/$U$2)^2)</f>
        <v>#NUM!</v>
      </c>
      <c r="Z220" s="19"/>
      <c r="AA220" s="19"/>
      <c r="AB220" s="19" t="e">
        <f t="shared" ref="AB220:AB222" si="401">SQRT(Y220)</f>
        <v>#NUM!</v>
      </c>
      <c r="AC220" s="19"/>
      <c r="AE220" s="19"/>
      <c r="AF220" s="20" t="e">
        <f t="shared" ref="AF220:AF222" si="402">AB220+0.05</f>
        <v>#NUM!</v>
      </c>
      <c r="AG220" s="19"/>
      <c r="AI220" s="19"/>
      <c r="AJ220" s="28" t="e">
        <f t="shared" ref="AJ220:AJ222" si="403">IF(AF220&lt;=1.5,1.5,(IF(AF220&lt;=2,2,(IF(AF220&lt;=2.5,2.5,(IF(AF220&lt;=3,3,(IF(AF220&lt;=3.5,3.5,(IF(AF220&lt;=4,4,(IF(AF220&lt;=4.5,4.5,(IF(AF220&lt;=5,5,"Too f*cking big!")))))))))))))))</f>
        <v>#NUM!</v>
      </c>
      <c r="AK220" s="19"/>
      <c r="AM220" s="19"/>
      <c r="AN220" s="19" t="e">
        <f t="shared" ref="AN220:AN222" si="404">IF(ABS(U220)&gt;($U$3*AJ220),"Yes","No")</f>
        <v>#NUM!</v>
      </c>
      <c r="AR220" s="19" t="e">
        <f t="shared" si="283"/>
        <v>#NUM!</v>
      </c>
      <c r="AU220" s="40" t="e">
        <f t="shared" ref="AU220:AU222" si="405">IF(AR220="Not Applicable",S220/(AJ220^2),(S220/(AJ220^2))+AR220)</f>
        <v>#NUM!</v>
      </c>
      <c r="BG220" s="26" t="e">
        <f>IF(AJ220&gt;4,"Re-check foundation size…",IF(AU220&lt;$U$2,"Pass!","Fail!"))</f>
        <v>#NUM!</v>
      </c>
      <c r="BH220" s="49"/>
      <c r="BI220" s="51"/>
      <c r="BJ220" s="51"/>
      <c r="BK220" s="51"/>
      <c r="BL220" s="51"/>
      <c r="BM220" s="51"/>
    </row>
    <row r="221" spans="1:65" ht="15.75" x14ac:dyDescent="0.25">
      <c r="A221" s="60"/>
      <c r="E221" s="40"/>
      <c r="F221" s="40"/>
      <c r="G221" s="40"/>
      <c r="H221" s="40"/>
      <c r="I221" s="40"/>
      <c r="P221" s="40">
        <f t="shared" si="363"/>
        <v>0</v>
      </c>
      <c r="Q221" s="40">
        <f t="shared" si="363"/>
        <v>0</v>
      </c>
      <c r="S221" s="6">
        <f>IF(U221=P219,D219,(IF(U221=P220,D220,(IF(U221=P221,D221,(IF(U221=P222,D222,(IF(U221=P223,D223,(IF(U221=P224,D224)))))))))))</f>
        <v>0</v>
      </c>
      <c r="U221" s="40">
        <f t="shared" ref="U221" si="406">LARGE((P219:P224),1)</f>
        <v>0</v>
      </c>
      <c r="Y221" s="36">
        <f t="shared" si="388"/>
        <v>0</v>
      </c>
      <c r="Z221" s="19"/>
      <c r="AA221" s="19"/>
      <c r="AB221" s="19">
        <f t="shared" si="401"/>
        <v>0</v>
      </c>
      <c r="AC221" s="19"/>
      <c r="AE221" s="19"/>
      <c r="AF221" s="20">
        <f t="shared" si="402"/>
        <v>0.05</v>
      </c>
      <c r="AG221" s="19"/>
      <c r="AI221" s="19"/>
      <c r="AJ221" s="28">
        <f t="shared" si="403"/>
        <v>1.5</v>
      </c>
      <c r="AK221" s="19"/>
      <c r="AM221" s="19"/>
      <c r="AN221" s="19" t="str">
        <f t="shared" si="404"/>
        <v>No</v>
      </c>
      <c r="AR221" s="19" t="str">
        <f t="shared" si="283"/>
        <v>Not Applicable</v>
      </c>
      <c r="AU221" s="40">
        <f t="shared" si="405"/>
        <v>0</v>
      </c>
      <c r="AY221" s="54">
        <f>B219</f>
        <v>0</v>
      </c>
      <c r="AZ221" s="35" t="s">
        <v>87</v>
      </c>
      <c r="BA221" s="56" t="str">
        <f t="shared" ref="BA221" si="407">IF(S221=0,"No data…",IF(ISNUMBER(AJ220)=FALSE,"Too big!",IF(ISNUMBER(AJ221)=FALSE,"Too big!",IF(ISNUMBER(AJ222)=FALSE,"Too big!",LARGE(AJ220:AJ222,1)))))</f>
        <v>No data…</v>
      </c>
      <c r="BB221" s="56" t="s">
        <v>85</v>
      </c>
      <c r="BC221" s="58" t="str">
        <f t="shared" ref="BC221" si="408">IF(U221=0,"No data…",IF(ISNUMBER(AJ220)=FALSE,"Too big!",IF(ISNUMBER(AJ221)=FALSE,"Too big!",IF(ISNUMBER(AJ222)=FALSE,"Too big!",LARGE(AJ220:AJ222,1)))))</f>
        <v>No data…</v>
      </c>
      <c r="BD221" s="35" t="s">
        <v>86</v>
      </c>
      <c r="BG221" s="26" t="str">
        <f>IF(AJ221&gt;4,"Re-check foundation size…",IF(AU221&lt;$U$2,"Pass!","Fail!"))</f>
        <v>Pass!</v>
      </c>
      <c r="BH221" s="49"/>
      <c r="BI221" s="51" t="str">
        <f t="shared" ref="BI221" si="409">IF(D219&lt;0,"Warning! Uplift.",(IF(D220&lt;0,"Warning! Uplift.",(IF(D221&lt;0,"Warning! Uplift.",(IF(D222&lt;0,"Warning! Uplift.",(IF(D223&lt;0,"Warning! Uplift.",(IF(D224&lt;0,"Warning! Uplift.","/")))))))))))</f>
        <v>/</v>
      </c>
      <c r="BJ221" s="51"/>
      <c r="BK221" s="51"/>
      <c r="BL221" s="51" t="e">
        <f t="shared" ref="BL221" si="410">IF(U220&gt;$BT$23,"Warning! High shear.",(IF(U221&gt;$BT$23,"Warning! High shear.",(IF(U222&gt;$BT$23,"Warning! High Shear.","/")))))</f>
        <v>#NUM!</v>
      </c>
      <c r="BM221" s="51"/>
    </row>
    <row r="222" spans="1:65" x14ac:dyDescent="0.25">
      <c r="A222" s="60"/>
      <c r="E222" s="40"/>
      <c r="F222" s="40"/>
      <c r="G222" s="40"/>
      <c r="H222" s="40"/>
      <c r="I222" s="40"/>
      <c r="P222" s="40">
        <f t="shared" si="363"/>
        <v>0</v>
      </c>
      <c r="Q222" s="40">
        <f t="shared" si="363"/>
        <v>0</v>
      </c>
      <c r="S222" s="6">
        <f>IF(U222=Q219,D219,(IF(U222=Q220,D220,(IF(U222=Q221,D221,(IF(U222=Q222,D222,(IF(U222=Q223,D223,(IF(U222=Q224,D224)))))))))))</f>
        <v>0</v>
      </c>
      <c r="U222" s="40">
        <f t="shared" ref="U222" si="411">LARGE((Q219:Q224),1)</f>
        <v>0</v>
      </c>
      <c r="Y222" s="36">
        <f t="shared" si="388"/>
        <v>0</v>
      </c>
      <c r="Z222" s="19"/>
      <c r="AA222" s="19"/>
      <c r="AB222" s="19">
        <f t="shared" si="401"/>
        <v>0</v>
      </c>
      <c r="AC222" s="19"/>
      <c r="AE222" s="19"/>
      <c r="AF222" s="20">
        <f t="shared" si="402"/>
        <v>0.05</v>
      </c>
      <c r="AG222" s="19"/>
      <c r="AI222" s="19"/>
      <c r="AJ222" s="28">
        <f t="shared" si="403"/>
        <v>1.5</v>
      </c>
      <c r="AK222" s="19"/>
      <c r="AM222" s="19"/>
      <c r="AN222" s="19" t="str">
        <f t="shared" si="404"/>
        <v>No</v>
      </c>
      <c r="AR222" s="19" t="str">
        <f t="shared" si="283"/>
        <v>Not Applicable</v>
      </c>
      <c r="AU222" s="40">
        <f t="shared" si="405"/>
        <v>0</v>
      </c>
      <c r="BG222" s="26" t="str">
        <f>IF(AJ222&gt;4,"Re-check foundation size…",IF(AU222&lt;$U$2,"Pass!","Fail!"))</f>
        <v>Pass!</v>
      </c>
      <c r="BH222" s="49"/>
      <c r="BI222" s="51"/>
      <c r="BJ222" s="51"/>
      <c r="BK222" s="51"/>
      <c r="BL222" s="51"/>
      <c r="BM222" s="51"/>
    </row>
    <row r="223" spans="1:65" x14ac:dyDescent="0.25">
      <c r="A223" s="60"/>
      <c r="E223" s="40"/>
      <c r="F223" s="40"/>
      <c r="G223" s="40"/>
      <c r="H223" s="40"/>
      <c r="I223" s="40"/>
      <c r="P223" s="40">
        <f t="shared" si="363"/>
        <v>0</v>
      </c>
      <c r="Q223" s="40">
        <f t="shared" si="363"/>
        <v>0</v>
      </c>
      <c r="S223" s="6"/>
      <c r="BH223" s="49"/>
      <c r="BI223" s="51"/>
      <c r="BJ223" s="51"/>
      <c r="BK223" s="51"/>
      <c r="BL223" s="51"/>
      <c r="BM223" s="51"/>
    </row>
    <row r="224" spans="1:65" x14ac:dyDescent="0.25">
      <c r="A224" s="61"/>
      <c r="E224" s="40"/>
      <c r="F224" s="40"/>
      <c r="G224" s="40"/>
      <c r="H224" s="40"/>
      <c r="I224" s="40"/>
      <c r="P224" s="40">
        <f t="shared" si="363"/>
        <v>0</v>
      </c>
      <c r="Q224" s="40">
        <f t="shared" si="363"/>
        <v>0</v>
      </c>
      <c r="S224" s="6"/>
      <c r="BH224" s="49"/>
      <c r="BI224" s="51"/>
      <c r="BJ224" s="51"/>
      <c r="BK224" s="51"/>
      <c r="BL224" s="51"/>
      <c r="BM224" s="51"/>
    </row>
    <row r="225" spans="1:65" x14ac:dyDescent="0.25">
      <c r="A225" s="59" t="s">
        <v>133</v>
      </c>
      <c r="E225" s="40"/>
      <c r="F225" s="40"/>
      <c r="G225" s="40"/>
      <c r="H225" s="40"/>
      <c r="I225" s="40"/>
      <c r="P225" s="40">
        <f t="shared" si="363"/>
        <v>0</v>
      </c>
      <c r="Q225" s="40">
        <f t="shared" si="363"/>
        <v>0</v>
      </c>
      <c r="BH225" s="49"/>
      <c r="BI225" s="51"/>
      <c r="BJ225" s="51"/>
      <c r="BK225" s="51"/>
      <c r="BL225" s="51"/>
      <c r="BM225" s="51"/>
    </row>
    <row r="226" spans="1:65" x14ac:dyDescent="0.25">
      <c r="A226" s="60"/>
      <c r="E226" s="40"/>
      <c r="F226" s="40"/>
      <c r="G226" s="40"/>
      <c r="H226" s="40"/>
      <c r="I226" s="40"/>
      <c r="P226" s="40">
        <f t="shared" si="363"/>
        <v>0</v>
      </c>
      <c r="Q226" s="40">
        <f t="shared" si="363"/>
        <v>0</v>
      </c>
      <c r="S226" s="6" t="e">
        <f>LARGE(D225:D230,1)</f>
        <v>#NUM!</v>
      </c>
      <c r="U226" s="40" t="e">
        <f>IF(S226=D225,(LARGE(P225:Q225,1)),(IF(S226=D226,(LARGE(P226:Q226,1)),(IF(S226=D227,(LARGE(P227:Q227,1)),(IF(S226=D228,(LARGE(P228:Q228,1)),(IF(S226=D229,(LARGE(P229:Q229,1)),(IF(S226=D230,(LARGE(P230:Q230,1)))))))))))))</f>
        <v>#NUM!</v>
      </c>
      <c r="Y226" s="36" t="e">
        <f t="shared" ref="Y226" si="412">SQRT((S226/$U$2)^2)</f>
        <v>#NUM!</v>
      </c>
      <c r="Z226" s="19"/>
      <c r="AA226" s="19"/>
      <c r="AB226" s="19" t="e">
        <f t="shared" ref="AB226:AB228" si="413">SQRT(Y226)</f>
        <v>#NUM!</v>
      </c>
      <c r="AC226" s="19"/>
      <c r="AE226" s="19"/>
      <c r="AF226" s="20" t="e">
        <f t="shared" ref="AF226:AF228" si="414">AB226+0.05</f>
        <v>#NUM!</v>
      </c>
      <c r="AG226" s="19"/>
      <c r="AI226" s="19"/>
      <c r="AJ226" s="28" t="e">
        <f t="shared" ref="AJ226:AJ228" si="415">IF(AF226&lt;=1.5,1.5,(IF(AF226&lt;=2,2,(IF(AF226&lt;=2.5,2.5,(IF(AF226&lt;=3,3,(IF(AF226&lt;=3.5,3.5,(IF(AF226&lt;=4,4,(IF(AF226&lt;=4.5,4.5,(IF(AF226&lt;=5,5,"Too f*cking big!")))))))))))))))</f>
        <v>#NUM!</v>
      </c>
      <c r="AK226" s="19"/>
      <c r="AM226" s="19"/>
      <c r="AN226" s="19" t="e">
        <f t="shared" ref="AN226:AN228" si="416">IF(ABS(U226)&gt;($U$3*AJ226),"Yes","No")</f>
        <v>#NUM!</v>
      </c>
      <c r="AR226" s="19" t="e">
        <f t="shared" ref="AR226:AR288" si="417">IF(AN226="Yes",(((SQRT(U226^2)))*$U$4)/((AJ226*(AJ226^2))/6),"Not Applicable")</f>
        <v>#NUM!</v>
      </c>
      <c r="AU226" s="40" t="e">
        <f t="shared" ref="AU226:AU228" si="418">IF(AR226="Not Applicable",S226/(AJ226^2),(S226/(AJ226^2))+AR226)</f>
        <v>#NUM!</v>
      </c>
      <c r="BG226" s="26" t="e">
        <f>IF(AJ226&gt;4,"Re-check foundation size…",IF(AU226&lt;$U$2,"Pass!","Fail!"))</f>
        <v>#NUM!</v>
      </c>
      <c r="BH226" s="49"/>
      <c r="BI226" s="51"/>
      <c r="BJ226" s="51"/>
      <c r="BK226" s="51"/>
      <c r="BL226" s="51"/>
      <c r="BM226" s="51"/>
    </row>
    <row r="227" spans="1:65" ht="15.75" x14ac:dyDescent="0.25">
      <c r="A227" s="60"/>
      <c r="E227" s="40"/>
      <c r="F227" s="40"/>
      <c r="G227" s="40"/>
      <c r="H227" s="40"/>
      <c r="I227" s="40"/>
      <c r="P227" s="40">
        <f t="shared" si="363"/>
        <v>0</v>
      </c>
      <c r="Q227" s="40">
        <f t="shared" si="363"/>
        <v>0</v>
      </c>
      <c r="S227" s="6">
        <f>IF(U227=P225,D225,(IF(U227=P226,D226,(IF(U227=P227,D227,(IF(U227=P228,D228,(IF(U227=P229,D229,(IF(U227=P230,D230)))))))))))</f>
        <v>0</v>
      </c>
      <c r="U227" s="40">
        <f t="shared" ref="U227" si="419">LARGE((P225:P230),1)</f>
        <v>0</v>
      </c>
      <c r="Y227" s="36">
        <f t="shared" si="388"/>
        <v>0</v>
      </c>
      <c r="Z227" s="19"/>
      <c r="AA227" s="19"/>
      <c r="AB227" s="19">
        <f t="shared" si="413"/>
        <v>0</v>
      </c>
      <c r="AC227" s="19"/>
      <c r="AE227" s="19"/>
      <c r="AF227" s="20">
        <f t="shared" si="414"/>
        <v>0.05</v>
      </c>
      <c r="AG227" s="19"/>
      <c r="AI227" s="19"/>
      <c r="AJ227" s="28">
        <f t="shared" si="415"/>
        <v>1.5</v>
      </c>
      <c r="AK227" s="19"/>
      <c r="AM227" s="19"/>
      <c r="AN227" s="19" t="str">
        <f t="shared" si="416"/>
        <v>No</v>
      </c>
      <c r="AR227" s="19" t="str">
        <f t="shared" si="417"/>
        <v>Not Applicable</v>
      </c>
      <c r="AU227" s="40">
        <f t="shared" si="418"/>
        <v>0</v>
      </c>
      <c r="AY227" s="54">
        <f>B225</f>
        <v>0</v>
      </c>
      <c r="AZ227" s="35" t="s">
        <v>87</v>
      </c>
      <c r="BA227" s="56" t="str">
        <f t="shared" ref="BA227" si="420">IF(S227=0,"No data…",IF(ISNUMBER(AJ226)=FALSE,"Too big!",IF(ISNUMBER(AJ227)=FALSE,"Too big!",IF(ISNUMBER(AJ228)=FALSE,"Too big!",LARGE(AJ226:AJ228,1)))))</f>
        <v>No data…</v>
      </c>
      <c r="BB227" s="56" t="s">
        <v>85</v>
      </c>
      <c r="BC227" s="58" t="str">
        <f t="shared" ref="BC227" si="421">IF(U227=0,"No data…",IF(ISNUMBER(AJ226)=FALSE,"Too big!",IF(ISNUMBER(AJ227)=FALSE,"Too big!",IF(ISNUMBER(AJ228)=FALSE,"Too big!",LARGE(AJ226:AJ228,1)))))</f>
        <v>No data…</v>
      </c>
      <c r="BD227" s="35" t="s">
        <v>86</v>
      </c>
      <c r="BG227" s="26" t="str">
        <f>IF(AJ227&gt;4,"Re-check foundation size…",IF(AU227&lt;$U$2,"Pass!","Fail!"))</f>
        <v>Pass!</v>
      </c>
      <c r="BH227" s="49"/>
      <c r="BI227" s="51" t="str">
        <f t="shared" ref="BI227" si="422">IF(D225&lt;0,"Warning! Uplift.",(IF(D226&lt;0,"Warning! Uplift.",(IF(D227&lt;0,"Warning! Uplift.",(IF(D228&lt;0,"Warning! Uplift.",(IF(D229&lt;0,"Warning! Uplift.",(IF(D230&lt;0,"Warning! Uplift.","/")))))))))))</f>
        <v>/</v>
      </c>
      <c r="BJ227" s="51"/>
      <c r="BK227" s="51"/>
      <c r="BL227" s="51" t="e">
        <f t="shared" ref="BL227" si="423">IF(U226&gt;$BT$23,"Warning! High shear.",(IF(U227&gt;$BT$23,"Warning! High shear.",(IF(U228&gt;$BT$23,"Warning! High Shear.","/")))))</f>
        <v>#NUM!</v>
      </c>
      <c r="BM227" s="51"/>
    </row>
    <row r="228" spans="1:65" x14ac:dyDescent="0.25">
      <c r="A228" s="60"/>
      <c r="E228" s="40"/>
      <c r="F228" s="40"/>
      <c r="G228" s="40"/>
      <c r="H228" s="40"/>
      <c r="I228" s="40"/>
      <c r="P228" s="40">
        <f t="shared" si="363"/>
        <v>0</v>
      </c>
      <c r="Q228" s="40">
        <f t="shared" si="363"/>
        <v>0</v>
      </c>
      <c r="S228" s="6">
        <f>IF(U228=Q225,D225,(IF(U228=Q226,D226,(IF(U228=Q227,D227,(IF(U228=Q228,D228,(IF(U228=Q229,D229,(IF(U228=Q230,D230)))))))))))</f>
        <v>0</v>
      </c>
      <c r="U228" s="40">
        <f t="shared" ref="U228" si="424">LARGE((Q225:Q230),1)</f>
        <v>0</v>
      </c>
      <c r="Y228" s="36">
        <f t="shared" si="388"/>
        <v>0</v>
      </c>
      <c r="Z228" s="19"/>
      <c r="AA228" s="19"/>
      <c r="AB228" s="19">
        <f t="shared" si="413"/>
        <v>0</v>
      </c>
      <c r="AC228" s="19"/>
      <c r="AE228" s="19"/>
      <c r="AF228" s="20">
        <f t="shared" si="414"/>
        <v>0.05</v>
      </c>
      <c r="AG228" s="19"/>
      <c r="AI228" s="19"/>
      <c r="AJ228" s="28">
        <f t="shared" si="415"/>
        <v>1.5</v>
      </c>
      <c r="AK228" s="19"/>
      <c r="AM228" s="19"/>
      <c r="AN228" s="19" t="str">
        <f t="shared" si="416"/>
        <v>No</v>
      </c>
      <c r="AR228" s="19" t="str">
        <f t="shared" si="417"/>
        <v>Not Applicable</v>
      </c>
      <c r="AU228" s="40">
        <f t="shared" si="418"/>
        <v>0</v>
      </c>
      <c r="BG228" s="26" t="str">
        <f>IF(AJ228&gt;4,"Re-check foundation size…",IF(AU228&lt;$U$2,"Pass!","Fail!"))</f>
        <v>Pass!</v>
      </c>
      <c r="BH228" s="49"/>
      <c r="BI228" s="51"/>
      <c r="BJ228" s="51"/>
      <c r="BK228" s="51"/>
      <c r="BL228" s="51"/>
      <c r="BM228" s="51"/>
    </row>
    <row r="229" spans="1:65" x14ac:dyDescent="0.25">
      <c r="A229" s="60"/>
      <c r="E229" s="40"/>
      <c r="F229" s="40"/>
      <c r="G229" s="40"/>
      <c r="H229" s="40"/>
      <c r="I229" s="40"/>
      <c r="P229" s="40">
        <f t="shared" si="363"/>
        <v>0</v>
      </c>
      <c r="Q229" s="40">
        <f t="shared" si="363"/>
        <v>0</v>
      </c>
      <c r="S229" s="6"/>
      <c r="BH229" s="49"/>
      <c r="BI229" s="51"/>
      <c r="BJ229" s="51"/>
      <c r="BK229" s="51"/>
      <c r="BL229" s="51"/>
      <c r="BM229" s="51"/>
    </row>
    <row r="230" spans="1:65" x14ac:dyDescent="0.25">
      <c r="A230" s="61"/>
      <c r="E230" s="40"/>
      <c r="F230" s="40"/>
      <c r="G230" s="40"/>
      <c r="H230" s="40"/>
      <c r="I230" s="40"/>
      <c r="P230" s="40">
        <f t="shared" si="363"/>
        <v>0</v>
      </c>
      <c r="Q230" s="40">
        <f t="shared" si="363"/>
        <v>0</v>
      </c>
      <c r="S230" s="6"/>
      <c r="BH230" s="49"/>
      <c r="BI230" s="51"/>
      <c r="BJ230" s="51"/>
      <c r="BK230" s="51"/>
      <c r="BL230" s="51"/>
      <c r="BM230" s="51"/>
    </row>
    <row r="231" spans="1:65" x14ac:dyDescent="0.25">
      <c r="A231" s="59" t="s">
        <v>134</v>
      </c>
      <c r="E231" s="40"/>
      <c r="F231" s="40"/>
      <c r="G231" s="40"/>
      <c r="H231" s="40"/>
      <c r="I231" s="40"/>
      <c r="P231" s="40">
        <f t="shared" si="363"/>
        <v>0</v>
      </c>
      <c r="Q231" s="40">
        <f t="shared" si="363"/>
        <v>0</v>
      </c>
      <c r="S231" s="6"/>
      <c r="BH231" s="49"/>
      <c r="BI231" s="51"/>
      <c r="BJ231" s="51"/>
      <c r="BK231" s="51"/>
      <c r="BL231" s="51"/>
      <c r="BM231" s="51"/>
    </row>
    <row r="232" spans="1:65" x14ac:dyDescent="0.25">
      <c r="A232" s="60"/>
      <c r="E232" s="40"/>
      <c r="F232" s="40"/>
      <c r="G232" s="40"/>
      <c r="H232" s="40"/>
      <c r="I232" s="40"/>
      <c r="P232" s="40">
        <f t="shared" si="363"/>
        <v>0</v>
      </c>
      <c r="Q232" s="40">
        <f t="shared" si="363"/>
        <v>0</v>
      </c>
      <c r="S232" s="6" t="e">
        <f>LARGE(D231:D236,1)</f>
        <v>#NUM!</v>
      </c>
      <c r="U232" s="40" t="e">
        <f>IF(S232=D231,(LARGE(P231:Q231,1)),(IF(S232=D232,(LARGE(P232:Q232,1)),(IF(S232=D233,(LARGE(P233:Q233,1)),(IF(S232=D234,(LARGE(P234:Q234,1)),(IF(S232=D235,(LARGE(P235:Q235,1)),(IF(S232=D236,(LARGE(P236:Q236,1)))))))))))))</f>
        <v>#NUM!</v>
      </c>
      <c r="Y232" s="36" t="e">
        <f t="shared" ref="Y232" si="425">SQRT((S232/$U$2)^2)</f>
        <v>#NUM!</v>
      </c>
      <c r="Z232" s="19"/>
      <c r="AA232" s="19"/>
      <c r="AB232" s="19" t="e">
        <f t="shared" ref="AB232:AB234" si="426">SQRT(Y232)</f>
        <v>#NUM!</v>
      </c>
      <c r="AC232" s="19"/>
      <c r="AE232" s="19"/>
      <c r="AF232" s="20" t="e">
        <f t="shared" ref="AF232:AF234" si="427">AB232+0.05</f>
        <v>#NUM!</v>
      </c>
      <c r="AG232" s="19"/>
      <c r="AI232" s="19"/>
      <c r="AJ232" s="28" t="e">
        <f t="shared" ref="AJ232:AJ234" si="428">IF(AF232&lt;=1.5,1.5,(IF(AF232&lt;=2,2,(IF(AF232&lt;=2.5,2.5,(IF(AF232&lt;=3,3,(IF(AF232&lt;=3.5,3.5,(IF(AF232&lt;=4,4,(IF(AF232&lt;=4.5,4.5,(IF(AF232&lt;=5,5,"Too f*cking big!")))))))))))))))</f>
        <v>#NUM!</v>
      </c>
      <c r="AK232" s="19"/>
      <c r="AM232" s="19"/>
      <c r="AN232" s="19" t="e">
        <f t="shared" ref="AN232:AN234" si="429">IF(ABS(U232)&gt;($U$3*AJ232),"Yes","No")</f>
        <v>#NUM!</v>
      </c>
      <c r="AR232" s="19" t="e">
        <f t="shared" si="417"/>
        <v>#NUM!</v>
      </c>
      <c r="AU232" s="40" t="e">
        <f t="shared" ref="AU232:AU234" si="430">IF(AR232="Not Applicable",S232/(AJ232^2),(S232/(AJ232^2))+AR232)</f>
        <v>#NUM!</v>
      </c>
      <c r="BG232" s="26" t="e">
        <f>IF(AJ232&gt;4,"Re-check foundation size…",IF(AU232&lt;$U$2,"Pass!","Fail!"))</f>
        <v>#NUM!</v>
      </c>
      <c r="BH232" s="49"/>
      <c r="BI232" s="51"/>
      <c r="BJ232" s="51"/>
      <c r="BK232" s="51"/>
      <c r="BL232" s="51"/>
      <c r="BM232" s="51"/>
    </row>
    <row r="233" spans="1:65" ht="15.75" x14ac:dyDescent="0.25">
      <c r="A233" s="60"/>
      <c r="E233" s="40"/>
      <c r="F233" s="40"/>
      <c r="G233" s="40"/>
      <c r="H233" s="40"/>
      <c r="I233" s="40"/>
      <c r="P233" s="40">
        <f t="shared" si="363"/>
        <v>0</v>
      </c>
      <c r="Q233" s="40">
        <f t="shared" si="363"/>
        <v>0</v>
      </c>
      <c r="S233" s="6">
        <f>IF(U233=P231,D231,(IF(U233=P232,D232,(IF(U233=P233,D233,(IF(U233=P234,D234,(IF(U233=P235,D235,(IF(U233=P236,D236)))))))))))</f>
        <v>0</v>
      </c>
      <c r="U233" s="40">
        <f t="shared" ref="U233" si="431">LARGE((P231:P236),1)</f>
        <v>0</v>
      </c>
      <c r="Y233" s="36">
        <f t="shared" si="388"/>
        <v>0</v>
      </c>
      <c r="Z233" s="19"/>
      <c r="AA233" s="19"/>
      <c r="AB233" s="19">
        <f t="shared" si="426"/>
        <v>0</v>
      </c>
      <c r="AC233" s="19"/>
      <c r="AE233" s="19"/>
      <c r="AF233" s="20">
        <f t="shared" si="427"/>
        <v>0.05</v>
      </c>
      <c r="AG233" s="19"/>
      <c r="AI233" s="19"/>
      <c r="AJ233" s="28">
        <f t="shared" si="428"/>
        <v>1.5</v>
      </c>
      <c r="AK233" s="19"/>
      <c r="AM233" s="19"/>
      <c r="AN233" s="19" t="str">
        <f t="shared" si="429"/>
        <v>No</v>
      </c>
      <c r="AR233" s="19" t="str">
        <f t="shared" si="417"/>
        <v>Not Applicable</v>
      </c>
      <c r="AU233" s="40">
        <f t="shared" si="430"/>
        <v>0</v>
      </c>
      <c r="AY233" s="54">
        <f>B231</f>
        <v>0</v>
      </c>
      <c r="AZ233" s="35" t="s">
        <v>87</v>
      </c>
      <c r="BA233" s="56" t="str">
        <f t="shared" ref="BA233" si="432">IF(S233=0,"No data…",IF(ISNUMBER(AJ232)=FALSE,"Too big!",IF(ISNUMBER(AJ233)=FALSE,"Too big!",IF(ISNUMBER(AJ234)=FALSE,"Too big!",LARGE(AJ232:AJ234,1)))))</f>
        <v>No data…</v>
      </c>
      <c r="BB233" s="56" t="s">
        <v>85</v>
      </c>
      <c r="BC233" s="58" t="str">
        <f t="shared" ref="BC233" si="433">IF(U233=0,"No data…",IF(ISNUMBER(AJ232)=FALSE,"Too big!",IF(ISNUMBER(AJ233)=FALSE,"Too big!",IF(ISNUMBER(AJ234)=FALSE,"Too big!",LARGE(AJ232:AJ234,1)))))</f>
        <v>No data…</v>
      </c>
      <c r="BD233" s="35" t="s">
        <v>86</v>
      </c>
      <c r="BG233" s="26" t="str">
        <f>IF(AJ233&gt;4,"Re-check foundation size…",IF(AU233&lt;$U$2,"Pass!","Fail!"))</f>
        <v>Pass!</v>
      </c>
      <c r="BH233" s="49"/>
      <c r="BI233" s="51" t="str">
        <f t="shared" ref="BI233" si="434">IF(D231&lt;0,"Warning! Uplift.",(IF(D232&lt;0,"Warning! Uplift.",(IF(D233&lt;0,"Warning! Uplift.",(IF(D234&lt;0,"Warning! Uplift.",(IF(D235&lt;0,"Warning! Uplift.",(IF(D236&lt;0,"Warning! Uplift.","/")))))))))))</f>
        <v>/</v>
      </c>
      <c r="BJ233" s="51"/>
      <c r="BK233" s="51"/>
      <c r="BL233" s="51" t="e">
        <f t="shared" ref="BL233" si="435">IF(U232&gt;$BT$23,"Warning! High shear.",(IF(U233&gt;$BT$23,"Warning! High shear.",(IF(U234&gt;$BT$23,"Warning! High Shear.","/")))))</f>
        <v>#NUM!</v>
      </c>
      <c r="BM233" s="51"/>
    </row>
    <row r="234" spans="1:65" x14ac:dyDescent="0.25">
      <c r="A234" s="60"/>
      <c r="E234" s="40"/>
      <c r="F234" s="40"/>
      <c r="G234" s="40"/>
      <c r="H234" s="40"/>
      <c r="I234" s="40"/>
      <c r="P234" s="40">
        <f t="shared" si="363"/>
        <v>0</v>
      </c>
      <c r="Q234" s="40">
        <f t="shared" si="363"/>
        <v>0</v>
      </c>
      <c r="S234" s="6">
        <f>IF(U234=Q231,D231,(IF(U234=Q232,D232,(IF(U234=Q233,D233,(IF(U234=Q234,D234,(IF(U234=Q235,D235,(IF(U234=Q236,D236)))))))))))</f>
        <v>0</v>
      </c>
      <c r="U234" s="40">
        <f t="shared" ref="U234" si="436">LARGE((Q231:Q236),1)</f>
        <v>0</v>
      </c>
      <c r="Y234" s="36">
        <f t="shared" si="388"/>
        <v>0</v>
      </c>
      <c r="Z234" s="19"/>
      <c r="AA234" s="19"/>
      <c r="AB234" s="19">
        <f t="shared" si="426"/>
        <v>0</v>
      </c>
      <c r="AC234" s="19"/>
      <c r="AE234" s="19"/>
      <c r="AF234" s="20">
        <f t="shared" si="427"/>
        <v>0.05</v>
      </c>
      <c r="AG234" s="19"/>
      <c r="AI234" s="19"/>
      <c r="AJ234" s="28">
        <f t="shared" si="428"/>
        <v>1.5</v>
      </c>
      <c r="AK234" s="19"/>
      <c r="AM234" s="19"/>
      <c r="AN234" s="19" t="str">
        <f t="shared" si="429"/>
        <v>No</v>
      </c>
      <c r="AR234" s="19" t="str">
        <f t="shared" si="417"/>
        <v>Not Applicable</v>
      </c>
      <c r="AU234" s="40">
        <f t="shared" si="430"/>
        <v>0</v>
      </c>
      <c r="BG234" s="26" t="str">
        <f>IF(AJ234&gt;4,"Re-check foundation size…",IF(AU234&lt;$U$2,"Pass!","Fail!"))</f>
        <v>Pass!</v>
      </c>
      <c r="BH234" s="49"/>
      <c r="BI234" s="51"/>
      <c r="BJ234" s="51"/>
      <c r="BK234" s="51"/>
      <c r="BL234" s="51"/>
      <c r="BM234" s="51"/>
    </row>
    <row r="235" spans="1:65" x14ac:dyDescent="0.25">
      <c r="A235" s="60"/>
      <c r="E235" s="40"/>
      <c r="F235" s="40"/>
      <c r="G235" s="40"/>
      <c r="H235" s="40"/>
      <c r="I235" s="40"/>
      <c r="P235" s="40">
        <f t="shared" si="363"/>
        <v>0</v>
      </c>
      <c r="Q235" s="40">
        <f t="shared" si="363"/>
        <v>0</v>
      </c>
      <c r="S235" s="6"/>
      <c r="BH235" s="49"/>
      <c r="BI235" s="51"/>
      <c r="BJ235" s="51"/>
      <c r="BK235" s="51"/>
      <c r="BL235" s="51"/>
      <c r="BM235" s="51"/>
    </row>
    <row r="236" spans="1:65" x14ac:dyDescent="0.25">
      <c r="A236" s="61"/>
      <c r="E236" s="40"/>
      <c r="F236" s="40"/>
      <c r="G236" s="40"/>
      <c r="H236" s="40"/>
      <c r="I236" s="40"/>
      <c r="P236" s="40">
        <f t="shared" si="363"/>
        <v>0</v>
      </c>
      <c r="Q236" s="40">
        <f t="shared" si="363"/>
        <v>0</v>
      </c>
      <c r="S236" s="6"/>
      <c r="BH236" s="49"/>
      <c r="BI236" s="51"/>
      <c r="BJ236" s="51"/>
      <c r="BK236" s="51"/>
      <c r="BL236" s="51"/>
      <c r="BM236" s="51"/>
    </row>
    <row r="237" spans="1:65" x14ac:dyDescent="0.25">
      <c r="A237" s="59" t="s">
        <v>135</v>
      </c>
      <c r="E237" s="40"/>
      <c r="F237" s="40"/>
      <c r="G237" s="40"/>
      <c r="H237" s="40"/>
      <c r="I237" s="40"/>
      <c r="P237" s="40">
        <f t="shared" si="363"/>
        <v>0</v>
      </c>
      <c r="Q237" s="40">
        <f t="shared" si="363"/>
        <v>0</v>
      </c>
      <c r="S237" s="6"/>
      <c r="BH237" s="49"/>
      <c r="BI237" s="51"/>
      <c r="BJ237" s="51"/>
      <c r="BK237" s="51"/>
      <c r="BL237" s="51"/>
      <c r="BM237" s="51"/>
    </row>
    <row r="238" spans="1:65" x14ac:dyDescent="0.25">
      <c r="A238" s="60"/>
      <c r="E238" s="40"/>
      <c r="F238" s="40"/>
      <c r="G238" s="40"/>
      <c r="H238" s="40"/>
      <c r="I238" s="40"/>
      <c r="P238" s="40">
        <f t="shared" si="363"/>
        <v>0</v>
      </c>
      <c r="Q238" s="40">
        <f t="shared" si="363"/>
        <v>0</v>
      </c>
      <c r="S238" s="6" t="e">
        <f>LARGE(D237:D242,1)</f>
        <v>#NUM!</v>
      </c>
      <c r="U238" s="40" t="e">
        <f>IF(S238=D237,(LARGE(P237:Q237,1)),(IF(S238=D238,(LARGE(P238:Q238,1)),(IF(S238=D239,(LARGE(P239:Q239,1)),(IF(S238=D240,(LARGE(P240:Q240,1)),(IF(S238=D241,(LARGE(P241:Q241,1)),(IF(S238=D242,(LARGE(P242:Q242,1)))))))))))))</f>
        <v>#NUM!</v>
      </c>
      <c r="Y238" s="36" t="e">
        <f t="shared" ref="Y238" si="437">SQRT((S238/$U$2)^2)</f>
        <v>#NUM!</v>
      </c>
      <c r="Z238" s="19"/>
      <c r="AA238" s="19"/>
      <c r="AB238" s="19" t="e">
        <f t="shared" ref="AB238:AB240" si="438">SQRT(Y238)</f>
        <v>#NUM!</v>
      </c>
      <c r="AC238" s="19"/>
      <c r="AE238" s="19"/>
      <c r="AF238" s="20" t="e">
        <f t="shared" ref="AF238:AF240" si="439">AB238+0.05</f>
        <v>#NUM!</v>
      </c>
      <c r="AG238" s="19"/>
      <c r="AI238" s="19"/>
      <c r="AJ238" s="28" t="e">
        <f t="shared" ref="AJ238:AJ240" si="440">IF(AF238&lt;=1.5,1.5,(IF(AF238&lt;=2,2,(IF(AF238&lt;=2.5,2.5,(IF(AF238&lt;=3,3,(IF(AF238&lt;=3.5,3.5,(IF(AF238&lt;=4,4,(IF(AF238&lt;=4.5,4.5,(IF(AF238&lt;=5,5,"Too f*cking big!")))))))))))))))</f>
        <v>#NUM!</v>
      </c>
      <c r="AK238" s="19"/>
      <c r="AM238" s="19"/>
      <c r="AN238" s="19" t="e">
        <f t="shared" ref="AN238:AN240" si="441">IF(ABS(U238)&gt;($U$3*AJ238),"Yes","No")</f>
        <v>#NUM!</v>
      </c>
      <c r="AR238" s="19" t="e">
        <f t="shared" si="417"/>
        <v>#NUM!</v>
      </c>
      <c r="AU238" s="40" t="e">
        <f t="shared" ref="AU238:AU240" si="442">IF(AR238="Not Applicable",S238/(AJ238^2),(S238/(AJ238^2))+AR238)</f>
        <v>#NUM!</v>
      </c>
      <c r="BG238" s="26" t="e">
        <f>IF(AJ238&gt;4,"Re-check foundation size…",IF(AU238&lt;$U$2,"Pass!","Fail!"))</f>
        <v>#NUM!</v>
      </c>
      <c r="BH238" s="49"/>
      <c r="BI238" s="51"/>
      <c r="BJ238" s="51"/>
      <c r="BK238" s="51"/>
      <c r="BL238" s="51"/>
      <c r="BM238" s="51"/>
    </row>
    <row r="239" spans="1:65" ht="15.75" x14ac:dyDescent="0.25">
      <c r="A239" s="60"/>
      <c r="E239" s="40"/>
      <c r="F239" s="40"/>
      <c r="G239" s="40"/>
      <c r="H239" s="40"/>
      <c r="I239" s="40"/>
      <c r="P239" s="40">
        <f t="shared" si="363"/>
        <v>0</v>
      </c>
      <c r="Q239" s="40">
        <f t="shared" si="363"/>
        <v>0</v>
      </c>
      <c r="S239" s="6">
        <f>IF(U239=P237,D237,(IF(U239=P238,D238,(IF(U239=P239,D239,(IF(U239=P240,D240,(IF(U239=P241,D241,(IF(U239=P242,D242)))))))))))</f>
        <v>0</v>
      </c>
      <c r="U239" s="40">
        <f t="shared" ref="U239" si="443">LARGE((P237:P242),1)</f>
        <v>0</v>
      </c>
      <c r="Y239" s="36">
        <f t="shared" si="388"/>
        <v>0</v>
      </c>
      <c r="Z239" s="19"/>
      <c r="AA239" s="19"/>
      <c r="AB239" s="19">
        <f t="shared" si="438"/>
        <v>0</v>
      </c>
      <c r="AC239" s="19"/>
      <c r="AE239" s="19"/>
      <c r="AF239" s="20">
        <f t="shared" si="439"/>
        <v>0.05</v>
      </c>
      <c r="AG239" s="19"/>
      <c r="AI239" s="19"/>
      <c r="AJ239" s="28">
        <f t="shared" si="440"/>
        <v>1.5</v>
      </c>
      <c r="AK239" s="19"/>
      <c r="AM239" s="19"/>
      <c r="AN239" s="19" t="str">
        <f t="shared" si="441"/>
        <v>No</v>
      </c>
      <c r="AR239" s="19" t="str">
        <f t="shared" si="417"/>
        <v>Not Applicable</v>
      </c>
      <c r="AU239" s="40">
        <f t="shared" si="442"/>
        <v>0</v>
      </c>
      <c r="AY239" s="54">
        <f>B237</f>
        <v>0</v>
      </c>
      <c r="AZ239" s="35" t="s">
        <v>87</v>
      </c>
      <c r="BA239" s="56" t="str">
        <f t="shared" ref="BA239" si="444">IF(S239=0,"No data…",IF(ISNUMBER(AJ238)=FALSE,"Too big!",IF(ISNUMBER(AJ239)=FALSE,"Too big!",IF(ISNUMBER(AJ240)=FALSE,"Too big!",LARGE(AJ238:AJ240,1)))))</f>
        <v>No data…</v>
      </c>
      <c r="BB239" s="56" t="s">
        <v>85</v>
      </c>
      <c r="BC239" s="58" t="str">
        <f t="shared" ref="BC239" si="445">IF(U239=0,"No data…",IF(ISNUMBER(AJ238)=FALSE,"Too big!",IF(ISNUMBER(AJ239)=FALSE,"Too big!",IF(ISNUMBER(AJ240)=FALSE,"Too big!",LARGE(AJ238:AJ240,1)))))</f>
        <v>No data…</v>
      </c>
      <c r="BD239" s="35" t="s">
        <v>86</v>
      </c>
      <c r="BG239" s="26" t="str">
        <f>IF(AJ239&gt;4,"Re-check foundation size…",IF(AU239&lt;$U$2,"Pass!","Fail!"))</f>
        <v>Pass!</v>
      </c>
      <c r="BH239" s="49"/>
      <c r="BI239" s="51" t="str">
        <f t="shared" ref="BI239" si="446">IF(D237&lt;0,"Warning! Uplift.",(IF(D238&lt;0,"Warning! Uplift.",(IF(D239&lt;0,"Warning! Uplift.",(IF(D240&lt;0,"Warning! Uplift.",(IF(D241&lt;0,"Warning! Uplift.",(IF(D242&lt;0,"Warning! Uplift.","/")))))))))))</f>
        <v>/</v>
      </c>
      <c r="BJ239" s="51"/>
      <c r="BK239" s="51"/>
      <c r="BL239" s="51" t="e">
        <f t="shared" ref="BL239" si="447">IF(U238&gt;$BT$23,"Warning! High shear.",(IF(U239&gt;$BT$23,"Warning! High shear.",(IF(U240&gt;$BT$23,"Warning! High Shear.","/")))))</f>
        <v>#NUM!</v>
      </c>
      <c r="BM239" s="51"/>
    </row>
    <row r="240" spans="1:65" x14ac:dyDescent="0.25">
      <c r="A240" s="60"/>
      <c r="E240" s="40"/>
      <c r="F240" s="40"/>
      <c r="G240" s="40"/>
      <c r="H240" s="40"/>
      <c r="I240" s="40"/>
      <c r="P240" s="40">
        <f t="shared" si="363"/>
        <v>0</v>
      </c>
      <c r="Q240" s="40">
        <f t="shared" si="363"/>
        <v>0</v>
      </c>
      <c r="S240" s="6">
        <f>IF(U240=Q237,D237,(IF(U240=Q238,D238,(IF(U240=Q239,D239,(IF(U240=Q240,D240,(IF(U240=Q241,D241,(IF(U240=Q242,D242)))))))))))</f>
        <v>0</v>
      </c>
      <c r="U240" s="40">
        <f t="shared" ref="U240" si="448">LARGE((Q237:Q242),1)</f>
        <v>0</v>
      </c>
      <c r="Y240" s="36">
        <f t="shared" si="388"/>
        <v>0</v>
      </c>
      <c r="Z240" s="19"/>
      <c r="AA240" s="19"/>
      <c r="AB240" s="19">
        <f t="shared" si="438"/>
        <v>0</v>
      </c>
      <c r="AC240" s="19"/>
      <c r="AE240" s="19"/>
      <c r="AF240" s="20">
        <f t="shared" si="439"/>
        <v>0.05</v>
      </c>
      <c r="AG240" s="19"/>
      <c r="AI240" s="19"/>
      <c r="AJ240" s="28">
        <f t="shared" si="440"/>
        <v>1.5</v>
      </c>
      <c r="AK240" s="19"/>
      <c r="AM240" s="19"/>
      <c r="AN240" s="19" t="str">
        <f t="shared" si="441"/>
        <v>No</v>
      </c>
      <c r="AR240" s="19" t="str">
        <f t="shared" si="417"/>
        <v>Not Applicable</v>
      </c>
      <c r="AU240" s="40">
        <f t="shared" si="442"/>
        <v>0</v>
      </c>
      <c r="BG240" s="26" t="str">
        <f>IF(AJ240&gt;4,"Re-check foundation size…",IF(AU240&lt;$U$2,"Pass!","Fail!"))</f>
        <v>Pass!</v>
      </c>
      <c r="BH240" s="49"/>
      <c r="BI240" s="51"/>
      <c r="BJ240" s="51"/>
      <c r="BK240" s="51"/>
      <c r="BL240" s="51"/>
      <c r="BM240" s="51"/>
    </row>
    <row r="241" spans="1:65" x14ac:dyDescent="0.25">
      <c r="A241" s="60"/>
      <c r="E241" s="40"/>
      <c r="F241" s="40"/>
      <c r="G241" s="40"/>
      <c r="H241" s="40"/>
      <c r="I241" s="40"/>
      <c r="P241" s="40">
        <f t="shared" si="363"/>
        <v>0</v>
      </c>
      <c r="Q241" s="40">
        <f t="shared" si="363"/>
        <v>0</v>
      </c>
      <c r="S241" s="6"/>
      <c r="BH241" s="49"/>
      <c r="BI241" s="51"/>
      <c r="BJ241" s="51"/>
      <c r="BK241" s="51"/>
      <c r="BL241" s="51"/>
      <c r="BM241" s="51"/>
    </row>
    <row r="242" spans="1:65" x14ac:dyDescent="0.25">
      <c r="A242" s="61"/>
      <c r="E242" s="40"/>
      <c r="F242" s="40"/>
      <c r="G242" s="40"/>
      <c r="H242" s="40"/>
      <c r="I242" s="40"/>
      <c r="P242" s="40">
        <f t="shared" si="363"/>
        <v>0</v>
      </c>
      <c r="Q242" s="40">
        <f t="shared" si="363"/>
        <v>0</v>
      </c>
      <c r="S242" s="6"/>
      <c r="BH242" s="49"/>
      <c r="BI242" s="51"/>
      <c r="BJ242" s="51"/>
      <c r="BK242" s="51"/>
      <c r="BL242" s="51"/>
      <c r="BM242" s="51"/>
    </row>
    <row r="243" spans="1:65" x14ac:dyDescent="0.25">
      <c r="A243" s="59" t="s">
        <v>136</v>
      </c>
      <c r="E243" s="40"/>
      <c r="F243" s="40"/>
      <c r="G243" s="40"/>
      <c r="H243" s="40"/>
      <c r="I243" s="40"/>
      <c r="P243" s="40">
        <f t="shared" si="363"/>
        <v>0</v>
      </c>
      <c r="Q243" s="40">
        <f t="shared" si="363"/>
        <v>0</v>
      </c>
      <c r="S243" s="6"/>
      <c r="BH243" s="49"/>
      <c r="BI243" s="51"/>
      <c r="BJ243" s="51"/>
      <c r="BK243" s="51"/>
      <c r="BL243" s="51"/>
      <c r="BM243" s="51"/>
    </row>
    <row r="244" spans="1:65" x14ac:dyDescent="0.25">
      <c r="A244" s="60"/>
      <c r="E244" s="40"/>
      <c r="F244" s="40"/>
      <c r="G244" s="40"/>
      <c r="H244" s="40"/>
      <c r="I244" s="40"/>
      <c r="P244" s="40">
        <f t="shared" si="363"/>
        <v>0</v>
      </c>
      <c r="Q244" s="40">
        <f t="shared" si="363"/>
        <v>0</v>
      </c>
      <c r="S244" s="6" t="e">
        <f>LARGE(D243:D248,1)</f>
        <v>#NUM!</v>
      </c>
      <c r="U244" s="40" t="e">
        <f>IF(S244=D243,(LARGE(P243:Q243,1)),(IF(S244=D244,(LARGE(P244:Q244,1)),(IF(S244=D245,(LARGE(P245:Q245,1)),(IF(S244=D246,(LARGE(P246:Q246,1)),(IF(S244=D247,(LARGE(P247:Q247,1)),(IF(S244=D248,(LARGE(P248:Q248,1)))))))))))))</f>
        <v>#NUM!</v>
      </c>
      <c r="Y244" s="36" t="e">
        <f t="shared" ref="Y244" si="449">SQRT((S244/$U$2)^2)</f>
        <v>#NUM!</v>
      </c>
      <c r="Z244" s="19"/>
      <c r="AA244" s="19"/>
      <c r="AB244" s="19" t="e">
        <f t="shared" ref="AB244:AB246" si="450">SQRT(Y244)</f>
        <v>#NUM!</v>
      </c>
      <c r="AC244" s="19"/>
      <c r="AE244" s="19"/>
      <c r="AF244" s="20" t="e">
        <f t="shared" ref="AF244:AF246" si="451">AB244+0.05</f>
        <v>#NUM!</v>
      </c>
      <c r="AG244" s="19"/>
      <c r="AI244" s="19"/>
      <c r="AJ244" s="28" t="e">
        <f t="shared" ref="AJ244:AJ246" si="452">IF(AF244&lt;=1.5,1.5,(IF(AF244&lt;=2,2,(IF(AF244&lt;=2.5,2.5,(IF(AF244&lt;=3,3,(IF(AF244&lt;=3.5,3.5,(IF(AF244&lt;=4,4,(IF(AF244&lt;=4.5,4.5,(IF(AF244&lt;=5,5,"Too f*cking big!")))))))))))))))</f>
        <v>#NUM!</v>
      </c>
      <c r="AK244" s="19"/>
      <c r="AM244" s="19"/>
      <c r="AN244" s="19" t="e">
        <f t="shared" ref="AN244:AN246" si="453">IF(ABS(U244)&gt;($U$3*AJ244),"Yes","No")</f>
        <v>#NUM!</v>
      </c>
      <c r="AR244" s="19" t="e">
        <f t="shared" si="417"/>
        <v>#NUM!</v>
      </c>
      <c r="AU244" s="40" t="e">
        <f t="shared" ref="AU244:AU246" si="454">IF(AR244="Not Applicable",S244/(AJ244^2),(S244/(AJ244^2))+AR244)</f>
        <v>#NUM!</v>
      </c>
      <c r="BG244" s="26" t="e">
        <f>IF(AJ244&gt;4,"Re-check foundation size…",IF(AU244&lt;$U$2,"Pass!","Fail!"))</f>
        <v>#NUM!</v>
      </c>
      <c r="BH244" s="49"/>
      <c r="BI244" s="51"/>
      <c r="BJ244" s="51"/>
      <c r="BK244" s="51"/>
      <c r="BL244" s="51"/>
      <c r="BM244" s="51"/>
    </row>
    <row r="245" spans="1:65" ht="15.75" x14ac:dyDescent="0.25">
      <c r="A245" s="60"/>
      <c r="E245" s="40"/>
      <c r="F245" s="40"/>
      <c r="G245" s="40"/>
      <c r="H245" s="40"/>
      <c r="I245" s="40"/>
      <c r="P245" s="40">
        <f t="shared" si="363"/>
        <v>0</v>
      </c>
      <c r="Q245" s="40">
        <f t="shared" si="363"/>
        <v>0</v>
      </c>
      <c r="S245" s="6">
        <f>IF(U245=P243,D243,(IF(U245=P244,D244,(IF(U245=P245,D245,(IF(U245=P246,D246,(IF(U245=P247,D247,(IF(U245=P248,D248)))))))))))</f>
        <v>0</v>
      </c>
      <c r="U245" s="40">
        <f t="shared" ref="U245" si="455">LARGE((P243:P248),1)</f>
        <v>0</v>
      </c>
      <c r="Y245" s="36">
        <f t="shared" si="388"/>
        <v>0</v>
      </c>
      <c r="Z245" s="19"/>
      <c r="AA245" s="19"/>
      <c r="AB245" s="19">
        <f t="shared" si="450"/>
        <v>0</v>
      </c>
      <c r="AC245" s="19"/>
      <c r="AE245" s="19"/>
      <c r="AF245" s="20">
        <f t="shared" si="451"/>
        <v>0.05</v>
      </c>
      <c r="AG245" s="19"/>
      <c r="AI245" s="19"/>
      <c r="AJ245" s="28">
        <f t="shared" si="452"/>
        <v>1.5</v>
      </c>
      <c r="AK245" s="19"/>
      <c r="AM245" s="19"/>
      <c r="AN245" s="19" t="str">
        <f t="shared" si="453"/>
        <v>No</v>
      </c>
      <c r="AR245" s="19" t="str">
        <f t="shared" si="417"/>
        <v>Not Applicable</v>
      </c>
      <c r="AU245" s="40">
        <f t="shared" si="454"/>
        <v>0</v>
      </c>
      <c r="AY245" s="54">
        <f>B243</f>
        <v>0</v>
      </c>
      <c r="AZ245" s="35" t="s">
        <v>87</v>
      </c>
      <c r="BA245" s="56" t="str">
        <f t="shared" ref="BA245" si="456">IF(S245=0,"No data…",IF(ISNUMBER(AJ244)=FALSE,"Too big!",IF(ISNUMBER(AJ245)=FALSE,"Too big!",IF(ISNUMBER(AJ246)=FALSE,"Too big!",LARGE(AJ244:AJ246,1)))))</f>
        <v>No data…</v>
      </c>
      <c r="BB245" s="56" t="s">
        <v>85</v>
      </c>
      <c r="BC245" s="58" t="str">
        <f t="shared" ref="BC245" si="457">IF(U245=0,"No data…",IF(ISNUMBER(AJ244)=FALSE,"Too big!",IF(ISNUMBER(AJ245)=FALSE,"Too big!",IF(ISNUMBER(AJ246)=FALSE,"Too big!",LARGE(AJ244:AJ246,1)))))</f>
        <v>No data…</v>
      </c>
      <c r="BD245" s="35" t="s">
        <v>86</v>
      </c>
      <c r="BG245" s="26" t="str">
        <f>IF(AJ245&gt;4,"Re-check foundation size…",IF(AU245&lt;$U$2,"Pass!","Fail!"))</f>
        <v>Pass!</v>
      </c>
      <c r="BH245" s="49"/>
      <c r="BI245" s="51" t="str">
        <f t="shared" ref="BI245" si="458">IF(D243&lt;0,"Warning! Uplift.",(IF(D244&lt;0,"Warning! Uplift.",(IF(D245&lt;0,"Warning! Uplift.",(IF(D246&lt;0,"Warning! Uplift.",(IF(D247&lt;0,"Warning! Uplift.",(IF(D248&lt;0,"Warning! Uplift.","/")))))))))))</f>
        <v>/</v>
      </c>
      <c r="BJ245" s="51"/>
      <c r="BK245" s="51"/>
      <c r="BL245" s="51" t="e">
        <f t="shared" ref="BL245" si="459">IF(U244&gt;$BT$23,"Warning! High shear.",(IF(U245&gt;$BT$23,"Warning! High shear.",(IF(U246&gt;$BT$23,"Warning! High Shear.","/")))))</f>
        <v>#NUM!</v>
      </c>
      <c r="BM245" s="51"/>
    </row>
    <row r="246" spans="1:65" x14ac:dyDescent="0.25">
      <c r="A246" s="60"/>
      <c r="E246" s="40"/>
      <c r="F246" s="40"/>
      <c r="G246" s="40"/>
      <c r="H246" s="40"/>
      <c r="I246" s="40"/>
      <c r="P246" s="40">
        <f t="shared" si="363"/>
        <v>0</v>
      </c>
      <c r="Q246" s="40">
        <f t="shared" si="363"/>
        <v>0</v>
      </c>
      <c r="S246" s="6">
        <f>IF(U246=Q243,D243,(IF(U246=Q244,D244,(IF(U246=Q245,D245,(IF(U246=Q246,D246,(IF(U246=Q247,D247,(IF(U246=Q248,D248)))))))))))</f>
        <v>0</v>
      </c>
      <c r="U246" s="40">
        <f t="shared" ref="U246" si="460">LARGE((Q243:Q248),1)</f>
        <v>0</v>
      </c>
      <c r="Y246" s="36">
        <f t="shared" si="388"/>
        <v>0</v>
      </c>
      <c r="Z246" s="19"/>
      <c r="AA246" s="19"/>
      <c r="AB246" s="19">
        <f t="shared" si="450"/>
        <v>0</v>
      </c>
      <c r="AC246" s="19"/>
      <c r="AE246" s="19"/>
      <c r="AF246" s="20">
        <f t="shared" si="451"/>
        <v>0.05</v>
      </c>
      <c r="AG246" s="19"/>
      <c r="AI246" s="19"/>
      <c r="AJ246" s="28">
        <f t="shared" si="452"/>
        <v>1.5</v>
      </c>
      <c r="AK246" s="19"/>
      <c r="AM246" s="19"/>
      <c r="AN246" s="19" t="str">
        <f t="shared" si="453"/>
        <v>No</v>
      </c>
      <c r="AR246" s="19" t="str">
        <f t="shared" si="417"/>
        <v>Not Applicable</v>
      </c>
      <c r="AU246" s="40">
        <f t="shared" si="454"/>
        <v>0</v>
      </c>
      <c r="BG246" s="26" t="str">
        <f>IF(AJ246&gt;4,"Re-check foundation size…",IF(AU246&lt;$U$2,"Pass!","Fail!"))</f>
        <v>Pass!</v>
      </c>
      <c r="BH246" s="49"/>
      <c r="BI246" s="51"/>
      <c r="BJ246" s="51"/>
      <c r="BK246" s="51"/>
      <c r="BL246" s="51"/>
      <c r="BM246" s="51"/>
    </row>
    <row r="247" spans="1:65" x14ac:dyDescent="0.25">
      <c r="A247" s="60"/>
      <c r="E247" s="40"/>
      <c r="F247" s="40"/>
      <c r="G247" s="40"/>
      <c r="H247" s="40"/>
      <c r="I247" s="40"/>
      <c r="P247" s="40">
        <f t="shared" si="363"/>
        <v>0</v>
      </c>
      <c r="Q247" s="40">
        <f t="shared" si="363"/>
        <v>0</v>
      </c>
      <c r="S247" s="6"/>
      <c r="BH247" s="49"/>
      <c r="BI247" s="51"/>
      <c r="BJ247" s="51"/>
      <c r="BK247" s="51"/>
      <c r="BL247" s="51"/>
      <c r="BM247" s="51"/>
    </row>
    <row r="248" spans="1:65" x14ac:dyDescent="0.25">
      <c r="A248" s="61"/>
      <c r="E248" s="40"/>
      <c r="F248" s="40"/>
      <c r="G248" s="40"/>
      <c r="H248" s="40"/>
      <c r="I248" s="40"/>
      <c r="P248" s="40">
        <f t="shared" si="363"/>
        <v>0</v>
      </c>
      <c r="Q248" s="40">
        <f t="shared" si="363"/>
        <v>0</v>
      </c>
      <c r="S248" s="6"/>
      <c r="BH248" s="49"/>
      <c r="BI248" s="51"/>
      <c r="BJ248" s="51"/>
      <c r="BK248" s="51"/>
      <c r="BL248" s="51"/>
      <c r="BM248" s="51"/>
    </row>
    <row r="249" spans="1:65" x14ac:dyDescent="0.25">
      <c r="A249" s="59" t="s">
        <v>137</v>
      </c>
      <c r="E249" s="40"/>
      <c r="F249" s="40"/>
      <c r="G249" s="40"/>
      <c r="H249" s="40"/>
      <c r="I249" s="40"/>
      <c r="P249" s="40">
        <f t="shared" si="363"/>
        <v>0</v>
      </c>
      <c r="Q249" s="40">
        <f t="shared" si="363"/>
        <v>0</v>
      </c>
      <c r="BH249" s="49"/>
      <c r="BI249" s="51"/>
      <c r="BJ249" s="51"/>
      <c r="BK249" s="51"/>
      <c r="BL249" s="51"/>
      <c r="BM249" s="51"/>
    </row>
    <row r="250" spans="1:65" x14ac:dyDescent="0.25">
      <c r="A250" s="60"/>
      <c r="E250" s="40"/>
      <c r="F250" s="40"/>
      <c r="G250" s="40"/>
      <c r="H250" s="40"/>
      <c r="I250" s="40"/>
      <c r="P250" s="40">
        <f t="shared" si="363"/>
        <v>0</v>
      </c>
      <c r="Q250" s="40">
        <f t="shared" si="363"/>
        <v>0</v>
      </c>
      <c r="S250" s="6" t="e">
        <f>LARGE(D249:D254,1)</f>
        <v>#NUM!</v>
      </c>
      <c r="U250" s="40" t="e">
        <f>IF(S250=D249,(LARGE(P249:Q249,1)),(IF(S250=D250,(LARGE(P250:Q250,1)),(IF(S250=D251,(LARGE(P251:Q251,1)),(IF(S250=D252,(LARGE(P252:Q252,1)),(IF(S250=D253,(LARGE(P253:Q253,1)),(IF(S250=D254,(LARGE(P254:Q254,1)))))))))))))</f>
        <v>#NUM!</v>
      </c>
      <c r="Y250" s="36" t="e">
        <f t="shared" ref="Y250" si="461">SQRT((S250/$U$2)^2)</f>
        <v>#NUM!</v>
      </c>
      <c r="Z250" s="19"/>
      <c r="AA250" s="19"/>
      <c r="AB250" s="19" t="e">
        <f t="shared" ref="AB250:AB252" si="462">SQRT(Y250)</f>
        <v>#NUM!</v>
      </c>
      <c r="AC250" s="19"/>
      <c r="AE250" s="19"/>
      <c r="AF250" s="20" t="e">
        <f t="shared" ref="AF250:AF252" si="463">AB250+0.05</f>
        <v>#NUM!</v>
      </c>
      <c r="AG250" s="19"/>
      <c r="AI250" s="19"/>
      <c r="AJ250" s="28" t="e">
        <f t="shared" ref="AJ250:AJ252" si="464">IF(AF250&lt;=1.5,1.5,(IF(AF250&lt;=2,2,(IF(AF250&lt;=2.5,2.5,(IF(AF250&lt;=3,3,(IF(AF250&lt;=3.5,3.5,(IF(AF250&lt;=4,4,(IF(AF250&lt;=4.5,4.5,(IF(AF250&lt;=5,5,"Too f*cking big!")))))))))))))))</f>
        <v>#NUM!</v>
      </c>
      <c r="AK250" s="19"/>
      <c r="AM250" s="19"/>
      <c r="AN250" s="19" t="e">
        <f t="shared" ref="AN250:AN252" si="465">IF(ABS(U250)&gt;($U$3*AJ250),"Yes","No")</f>
        <v>#NUM!</v>
      </c>
      <c r="AR250" s="19" t="e">
        <f t="shared" si="417"/>
        <v>#NUM!</v>
      </c>
      <c r="AU250" s="40" t="e">
        <f t="shared" ref="AU250:AU252" si="466">IF(AR250="Not Applicable",S250/(AJ250^2),(S250/(AJ250^2))+AR250)</f>
        <v>#NUM!</v>
      </c>
      <c r="BG250" s="26" t="e">
        <f>IF(AJ250&gt;4,"Re-check foundation size…",IF(AU250&lt;$U$2,"Pass!","Fail!"))</f>
        <v>#NUM!</v>
      </c>
      <c r="BH250" s="49"/>
      <c r="BI250" s="51"/>
      <c r="BJ250" s="51"/>
      <c r="BK250" s="51"/>
      <c r="BL250" s="51"/>
      <c r="BM250" s="51"/>
    </row>
    <row r="251" spans="1:65" ht="15.75" x14ac:dyDescent="0.25">
      <c r="A251" s="60"/>
      <c r="E251" s="40"/>
      <c r="F251" s="40"/>
      <c r="G251" s="40"/>
      <c r="H251" s="40"/>
      <c r="I251" s="40"/>
      <c r="P251" s="40">
        <f t="shared" si="363"/>
        <v>0</v>
      </c>
      <c r="Q251" s="40">
        <f t="shared" si="363"/>
        <v>0</v>
      </c>
      <c r="S251" s="6">
        <f>IF(U251=P249,D249,(IF(U251=P250,D250,(IF(U251=P251,D251,(IF(U251=P252,D252,(IF(U251=P253,D253,(IF(U251=P254,D254)))))))))))</f>
        <v>0</v>
      </c>
      <c r="U251" s="40">
        <f t="shared" ref="U251" si="467">LARGE((P249:P254),1)</f>
        <v>0</v>
      </c>
      <c r="Y251" s="36">
        <f t="shared" si="388"/>
        <v>0</v>
      </c>
      <c r="Z251" s="19"/>
      <c r="AA251" s="19"/>
      <c r="AB251" s="19">
        <f t="shared" si="462"/>
        <v>0</v>
      </c>
      <c r="AC251" s="19"/>
      <c r="AE251" s="19"/>
      <c r="AF251" s="20">
        <f t="shared" si="463"/>
        <v>0.05</v>
      </c>
      <c r="AG251" s="19"/>
      <c r="AI251" s="19"/>
      <c r="AJ251" s="28">
        <f t="shared" si="464"/>
        <v>1.5</v>
      </c>
      <c r="AK251" s="19"/>
      <c r="AM251" s="19"/>
      <c r="AN251" s="19" t="str">
        <f t="shared" si="465"/>
        <v>No</v>
      </c>
      <c r="AR251" s="19" t="str">
        <f t="shared" si="417"/>
        <v>Not Applicable</v>
      </c>
      <c r="AU251" s="40">
        <f t="shared" si="466"/>
        <v>0</v>
      </c>
      <c r="AY251" s="54">
        <f>B249</f>
        <v>0</v>
      </c>
      <c r="AZ251" s="35" t="s">
        <v>87</v>
      </c>
      <c r="BA251" s="56" t="str">
        <f t="shared" ref="BA251" si="468">IF(S251=0,"No data…",IF(ISNUMBER(AJ250)=FALSE,"Too big!",IF(ISNUMBER(AJ251)=FALSE,"Too big!",IF(ISNUMBER(AJ252)=FALSE,"Too big!",LARGE(AJ250:AJ252,1)))))</f>
        <v>No data…</v>
      </c>
      <c r="BB251" s="56" t="s">
        <v>85</v>
      </c>
      <c r="BC251" s="58" t="str">
        <f t="shared" ref="BC251" si="469">IF(U251=0,"No data…",IF(ISNUMBER(AJ250)=FALSE,"Too big!",IF(ISNUMBER(AJ251)=FALSE,"Too big!",IF(ISNUMBER(AJ252)=FALSE,"Too big!",LARGE(AJ250:AJ252,1)))))</f>
        <v>No data…</v>
      </c>
      <c r="BD251" s="35" t="s">
        <v>86</v>
      </c>
      <c r="BG251" s="26" t="str">
        <f>IF(AJ251&gt;4,"Re-check foundation size…",IF(AU251&lt;$U$2,"Pass!","Fail!"))</f>
        <v>Pass!</v>
      </c>
      <c r="BH251" s="49"/>
      <c r="BI251" s="51" t="str">
        <f t="shared" ref="BI251" si="470">IF(D249&lt;0,"Warning! Uplift.",(IF(D250&lt;0,"Warning! Uplift.",(IF(D251&lt;0,"Warning! Uplift.",(IF(D252&lt;0,"Warning! Uplift.",(IF(D253&lt;0,"Warning! Uplift.",(IF(D254&lt;0,"Warning! Uplift.","/")))))))))))</f>
        <v>/</v>
      </c>
      <c r="BJ251" s="51"/>
      <c r="BK251" s="51"/>
      <c r="BL251" s="51" t="e">
        <f t="shared" ref="BL251" si="471">IF(U250&gt;$BT$23,"Warning! High shear.",(IF(U251&gt;$BT$23,"Warning! High shear.",(IF(U252&gt;$BT$23,"Warning! High Shear.","/")))))</f>
        <v>#NUM!</v>
      </c>
      <c r="BM251" s="51"/>
    </row>
    <row r="252" spans="1:65" x14ac:dyDescent="0.25">
      <c r="A252" s="60"/>
      <c r="E252" s="40"/>
      <c r="F252" s="40"/>
      <c r="G252" s="40"/>
      <c r="H252" s="40"/>
      <c r="I252" s="40"/>
      <c r="P252" s="40">
        <f t="shared" si="363"/>
        <v>0</v>
      </c>
      <c r="Q252" s="40">
        <f t="shared" si="363"/>
        <v>0</v>
      </c>
      <c r="S252" s="6">
        <f>IF(U252=Q249,D249,(IF(U252=Q250,D250,(IF(U252=Q251,D251,(IF(U252=Q252,D252,(IF(U252=Q253,D253,(IF(U252=Q254,D254)))))))))))</f>
        <v>0</v>
      </c>
      <c r="U252" s="40">
        <f t="shared" ref="U252" si="472">LARGE((Q249:Q254),1)</f>
        <v>0</v>
      </c>
      <c r="Y252" s="36">
        <f t="shared" si="388"/>
        <v>0</v>
      </c>
      <c r="Z252" s="19"/>
      <c r="AA252" s="19"/>
      <c r="AB252" s="19">
        <f t="shared" si="462"/>
        <v>0</v>
      </c>
      <c r="AC252" s="19"/>
      <c r="AE252" s="19"/>
      <c r="AF252" s="20">
        <f t="shared" si="463"/>
        <v>0.05</v>
      </c>
      <c r="AG252" s="19"/>
      <c r="AI252" s="19"/>
      <c r="AJ252" s="28">
        <f t="shared" si="464"/>
        <v>1.5</v>
      </c>
      <c r="AK252" s="19"/>
      <c r="AM252" s="19"/>
      <c r="AN252" s="19" t="str">
        <f t="shared" si="465"/>
        <v>No</v>
      </c>
      <c r="AR252" s="19" t="str">
        <f t="shared" si="417"/>
        <v>Not Applicable</v>
      </c>
      <c r="AU252" s="40">
        <f t="shared" si="466"/>
        <v>0</v>
      </c>
      <c r="BG252" s="26" t="str">
        <f>IF(AJ252&gt;4,"Re-check foundation size…",IF(AU252&lt;$U$2,"Pass!","Fail!"))</f>
        <v>Pass!</v>
      </c>
      <c r="BH252" s="49"/>
      <c r="BI252" s="51"/>
      <c r="BJ252" s="51"/>
      <c r="BK252" s="51"/>
      <c r="BL252" s="51"/>
      <c r="BM252" s="51"/>
    </row>
    <row r="253" spans="1:65" x14ac:dyDescent="0.25">
      <c r="A253" s="60"/>
      <c r="E253" s="40"/>
      <c r="F253" s="40"/>
      <c r="G253" s="40"/>
      <c r="H253" s="40"/>
      <c r="I253" s="40"/>
      <c r="P253" s="40">
        <f t="shared" si="363"/>
        <v>0</v>
      </c>
      <c r="Q253" s="40">
        <f t="shared" si="363"/>
        <v>0</v>
      </c>
      <c r="S253" s="6"/>
      <c r="BH253" s="49"/>
      <c r="BI253" s="51"/>
      <c r="BJ253" s="51"/>
      <c r="BK253" s="51"/>
      <c r="BL253" s="51"/>
      <c r="BM253" s="51"/>
    </row>
    <row r="254" spans="1:65" x14ac:dyDescent="0.25">
      <c r="A254" s="61"/>
      <c r="E254" s="40"/>
      <c r="F254" s="40"/>
      <c r="G254" s="40"/>
      <c r="H254" s="40"/>
      <c r="I254" s="40"/>
      <c r="P254" s="40">
        <f t="shared" si="363"/>
        <v>0</v>
      </c>
      <c r="Q254" s="40">
        <f t="shared" si="363"/>
        <v>0</v>
      </c>
      <c r="S254" s="6"/>
      <c r="BH254" s="49"/>
      <c r="BI254" s="51"/>
      <c r="BJ254" s="51"/>
      <c r="BK254" s="51"/>
      <c r="BL254" s="51"/>
      <c r="BM254" s="51"/>
    </row>
    <row r="255" spans="1:65" x14ac:dyDescent="0.25">
      <c r="A255" s="59" t="s">
        <v>138</v>
      </c>
      <c r="E255" s="40"/>
      <c r="F255" s="40"/>
      <c r="G255" s="40"/>
      <c r="H255" s="40"/>
      <c r="I255" s="40"/>
      <c r="P255" s="40">
        <f t="shared" si="363"/>
        <v>0</v>
      </c>
      <c r="Q255" s="40">
        <f t="shared" si="363"/>
        <v>0</v>
      </c>
      <c r="S255" s="6"/>
      <c r="BH255" s="49"/>
      <c r="BI255" s="51"/>
      <c r="BJ255" s="51"/>
      <c r="BK255" s="51"/>
      <c r="BL255" s="51"/>
      <c r="BM255" s="51"/>
    </row>
    <row r="256" spans="1:65" x14ac:dyDescent="0.25">
      <c r="A256" s="60"/>
      <c r="E256" s="40"/>
      <c r="F256" s="40"/>
      <c r="G256" s="40"/>
      <c r="H256" s="40"/>
      <c r="I256" s="40"/>
      <c r="P256" s="40">
        <f t="shared" si="363"/>
        <v>0</v>
      </c>
      <c r="Q256" s="40">
        <f t="shared" si="363"/>
        <v>0</v>
      </c>
      <c r="S256" s="6" t="e">
        <f>LARGE(D255:D260,1)</f>
        <v>#NUM!</v>
      </c>
      <c r="U256" s="40" t="e">
        <f>IF(S256=D255,(LARGE(P255:Q255,1)),(IF(S256=D256,(LARGE(P256:Q256,1)),(IF(S256=D257,(LARGE(P257:Q257,1)),(IF(S256=D258,(LARGE(P258:Q258,1)),(IF(S256=D259,(LARGE(P259:Q259,1)),(IF(S256=D260,(LARGE(P260:Q260,1)))))))))))))</f>
        <v>#NUM!</v>
      </c>
      <c r="Y256" s="36" t="e">
        <f t="shared" ref="Y256" si="473">SQRT((S256/$U$2)^2)</f>
        <v>#NUM!</v>
      </c>
      <c r="Z256" s="19"/>
      <c r="AA256" s="19"/>
      <c r="AB256" s="19" t="e">
        <f t="shared" ref="AB256:AB258" si="474">SQRT(Y256)</f>
        <v>#NUM!</v>
      </c>
      <c r="AC256" s="19"/>
      <c r="AE256" s="19"/>
      <c r="AF256" s="20" t="e">
        <f t="shared" ref="AF256:AF258" si="475">AB256+0.05</f>
        <v>#NUM!</v>
      </c>
      <c r="AG256" s="19"/>
      <c r="AI256" s="19"/>
      <c r="AJ256" s="28" t="e">
        <f t="shared" ref="AJ256:AJ258" si="476">IF(AF256&lt;=1.5,1.5,(IF(AF256&lt;=2,2,(IF(AF256&lt;=2.5,2.5,(IF(AF256&lt;=3,3,(IF(AF256&lt;=3.5,3.5,(IF(AF256&lt;=4,4,(IF(AF256&lt;=4.5,4.5,(IF(AF256&lt;=5,5,"Too f*cking big!")))))))))))))))</f>
        <v>#NUM!</v>
      </c>
      <c r="AK256" s="19"/>
      <c r="AM256" s="19"/>
      <c r="AN256" s="19" t="e">
        <f t="shared" ref="AN256:AN258" si="477">IF(ABS(U256)&gt;($U$3*AJ256),"Yes","No")</f>
        <v>#NUM!</v>
      </c>
      <c r="AR256" s="19" t="e">
        <f t="shared" si="417"/>
        <v>#NUM!</v>
      </c>
      <c r="AU256" s="40" t="e">
        <f t="shared" ref="AU256:AU258" si="478">IF(AR256="Not Applicable",S256/(AJ256^2),(S256/(AJ256^2))+AR256)</f>
        <v>#NUM!</v>
      </c>
      <c r="BG256" s="26" t="e">
        <f>IF(AJ256&gt;4,"Re-check foundation size…",IF(AU256&lt;$U$2,"Pass!","Fail!"))</f>
        <v>#NUM!</v>
      </c>
      <c r="BH256" s="49"/>
      <c r="BI256" s="51"/>
      <c r="BJ256" s="51"/>
      <c r="BK256" s="51"/>
      <c r="BL256" s="51"/>
      <c r="BM256" s="51"/>
    </row>
    <row r="257" spans="1:65" ht="15.75" x14ac:dyDescent="0.25">
      <c r="A257" s="60"/>
      <c r="E257" s="40"/>
      <c r="F257" s="40"/>
      <c r="G257" s="40"/>
      <c r="H257" s="40"/>
      <c r="I257" s="40"/>
      <c r="P257" s="40">
        <f t="shared" si="363"/>
        <v>0</v>
      </c>
      <c r="Q257" s="40">
        <f t="shared" si="363"/>
        <v>0</v>
      </c>
      <c r="S257" s="6">
        <f>IF(U257=P255,D255,(IF(U257=P256,D256,(IF(U257=P257,D257,(IF(U257=P258,D258,(IF(U257=P259,D259,(IF(U257=P260,D260)))))))))))</f>
        <v>0</v>
      </c>
      <c r="U257" s="40">
        <f t="shared" ref="U257" si="479">LARGE((P255:P260),1)</f>
        <v>0</v>
      </c>
      <c r="Y257" s="36">
        <f t="shared" si="388"/>
        <v>0</v>
      </c>
      <c r="Z257" s="19"/>
      <c r="AA257" s="19"/>
      <c r="AB257" s="19">
        <f t="shared" si="474"/>
        <v>0</v>
      </c>
      <c r="AC257" s="19"/>
      <c r="AE257" s="19"/>
      <c r="AF257" s="20">
        <f t="shared" si="475"/>
        <v>0.05</v>
      </c>
      <c r="AG257" s="19"/>
      <c r="AI257" s="19"/>
      <c r="AJ257" s="28">
        <f t="shared" si="476"/>
        <v>1.5</v>
      </c>
      <c r="AK257" s="19"/>
      <c r="AM257" s="19"/>
      <c r="AN257" s="19" t="str">
        <f t="shared" si="477"/>
        <v>No</v>
      </c>
      <c r="AR257" s="19" t="str">
        <f t="shared" si="417"/>
        <v>Not Applicable</v>
      </c>
      <c r="AU257" s="40">
        <f t="shared" si="478"/>
        <v>0</v>
      </c>
      <c r="AY257" s="54">
        <f>B255</f>
        <v>0</v>
      </c>
      <c r="AZ257" s="35" t="s">
        <v>87</v>
      </c>
      <c r="BA257" s="56" t="str">
        <f t="shared" ref="BA257" si="480">IF(S257=0,"No data…",IF(ISNUMBER(AJ256)=FALSE,"Too big!",IF(ISNUMBER(AJ257)=FALSE,"Too big!",IF(ISNUMBER(AJ258)=FALSE,"Too big!",LARGE(AJ256:AJ258,1)))))</f>
        <v>No data…</v>
      </c>
      <c r="BB257" s="56" t="s">
        <v>85</v>
      </c>
      <c r="BC257" s="58" t="str">
        <f t="shared" ref="BC257" si="481">IF(U257=0,"No data…",IF(ISNUMBER(AJ256)=FALSE,"Too big!",IF(ISNUMBER(AJ257)=FALSE,"Too big!",IF(ISNUMBER(AJ258)=FALSE,"Too big!",LARGE(AJ256:AJ258,1)))))</f>
        <v>No data…</v>
      </c>
      <c r="BD257" s="35" t="s">
        <v>86</v>
      </c>
      <c r="BG257" s="26" t="str">
        <f>IF(AJ257&gt;4,"Re-check foundation size…",IF(AU257&lt;$U$2,"Pass!","Fail!"))</f>
        <v>Pass!</v>
      </c>
      <c r="BH257" s="49"/>
      <c r="BI257" s="51" t="str">
        <f t="shared" ref="BI257" si="482">IF(D255&lt;0,"Warning! Uplift.",(IF(D256&lt;0,"Warning! Uplift.",(IF(D257&lt;0,"Warning! Uplift.",(IF(D258&lt;0,"Warning! Uplift.",(IF(D259&lt;0,"Warning! Uplift.",(IF(D260&lt;0,"Warning! Uplift.","/")))))))))))</f>
        <v>/</v>
      </c>
      <c r="BJ257" s="51"/>
      <c r="BK257" s="51"/>
      <c r="BL257" s="51" t="e">
        <f t="shared" ref="BL257" si="483">IF(U256&gt;$BT$23,"Warning! High shear.",(IF(U257&gt;$BT$23,"Warning! High shear.",(IF(U258&gt;$BT$23,"Warning! High Shear.","/")))))</f>
        <v>#NUM!</v>
      </c>
      <c r="BM257" s="51"/>
    </row>
    <row r="258" spans="1:65" x14ac:dyDescent="0.25">
      <c r="A258" s="60"/>
      <c r="E258" s="40"/>
      <c r="F258" s="40"/>
      <c r="G258" s="40"/>
      <c r="H258" s="40"/>
      <c r="I258" s="40"/>
      <c r="P258" s="40">
        <f t="shared" si="363"/>
        <v>0</v>
      </c>
      <c r="Q258" s="40">
        <f t="shared" si="363"/>
        <v>0</v>
      </c>
      <c r="S258" s="6">
        <f>IF(U258=Q255,D255,(IF(U258=Q256,D256,(IF(U258=Q257,D257,(IF(U258=Q258,D258,(IF(U258=Q259,D259,(IF(U258=Q260,D260)))))))))))</f>
        <v>0</v>
      </c>
      <c r="U258" s="40">
        <f t="shared" ref="U258" si="484">LARGE((Q255:Q260),1)</f>
        <v>0</v>
      </c>
      <c r="Y258" s="36">
        <f t="shared" si="388"/>
        <v>0</v>
      </c>
      <c r="Z258" s="19"/>
      <c r="AA258" s="19"/>
      <c r="AB258" s="19">
        <f t="shared" si="474"/>
        <v>0</v>
      </c>
      <c r="AC258" s="19"/>
      <c r="AE258" s="19"/>
      <c r="AF258" s="20">
        <f t="shared" si="475"/>
        <v>0.05</v>
      </c>
      <c r="AG258" s="19"/>
      <c r="AI258" s="19"/>
      <c r="AJ258" s="28">
        <f t="shared" si="476"/>
        <v>1.5</v>
      </c>
      <c r="AK258" s="19"/>
      <c r="AM258" s="19"/>
      <c r="AN258" s="19" t="str">
        <f t="shared" si="477"/>
        <v>No</v>
      </c>
      <c r="AR258" s="19" t="str">
        <f t="shared" si="417"/>
        <v>Not Applicable</v>
      </c>
      <c r="AU258" s="40">
        <f t="shared" si="478"/>
        <v>0</v>
      </c>
      <c r="BG258" s="26" t="str">
        <f>IF(AJ258&gt;4,"Re-check foundation size…",IF(AU258&lt;$U$2,"Pass!","Fail!"))</f>
        <v>Pass!</v>
      </c>
      <c r="BH258" s="49"/>
      <c r="BI258" s="51"/>
      <c r="BJ258" s="51"/>
      <c r="BK258" s="51"/>
      <c r="BL258" s="51"/>
      <c r="BM258" s="51"/>
    </row>
    <row r="259" spans="1:65" x14ac:dyDescent="0.25">
      <c r="A259" s="60"/>
      <c r="E259" s="40"/>
      <c r="F259" s="40"/>
      <c r="G259" s="40"/>
      <c r="H259" s="40"/>
      <c r="I259" s="40"/>
      <c r="P259" s="40">
        <f t="shared" si="363"/>
        <v>0</v>
      </c>
      <c r="Q259" s="40">
        <f t="shared" si="363"/>
        <v>0</v>
      </c>
      <c r="S259" s="6"/>
      <c r="BH259" s="49"/>
      <c r="BI259" s="51"/>
      <c r="BJ259" s="51"/>
      <c r="BK259" s="51"/>
      <c r="BL259" s="51"/>
      <c r="BM259" s="51"/>
    </row>
    <row r="260" spans="1:65" x14ac:dyDescent="0.25">
      <c r="A260" s="61"/>
      <c r="E260" s="40"/>
      <c r="F260" s="40"/>
      <c r="G260" s="40"/>
      <c r="H260" s="40"/>
      <c r="I260" s="40"/>
      <c r="P260" s="40">
        <f t="shared" si="363"/>
        <v>0</v>
      </c>
      <c r="Q260" s="40">
        <f t="shared" si="363"/>
        <v>0</v>
      </c>
      <c r="S260" s="6"/>
      <c r="BH260" s="49"/>
      <c r="BI260" s="51"/>
      <c r="BJ260" s="51"/>
      <c r="BK260" s="51"/>
      <c r="BL260" s="51"/>
      <c r="BM260" s="51"/>
    </row>
    <row r="261" spans="1:65" x14ac:dyDescent="0.25">
      <c r="A261" s="59" t="s">
        <v>139</v>
      </c>
      <c r="E261" s="40"/>
      <c r="F261" s="40"/>
      <c r="G261" s="40"/>
      <c r="H261" s="40"/>
      <c r="I261" s="40"/>
      <c r="P261" s="40">
        <f t="shared" si="363"/>
        <v>0</v>
      </c>
      <c r="Q261" s="40">
        <f t="shared" si="363"/>
        <v>0</v>
      </c>
      <c r="S261" s="6"/>
      <c r="BH261" s="49"/>
      <c r="BI261" s="51"/>
      <c r="BJ261" s="51"/>
      <c r="BK261" s="51"/>
      <c r="BL261" s="51"/>
      <c r="BM261" s="51"/>
    </row>
    <row r="262" spans="1:65" x14ac:dyDescent="0.25">
      <c r="A262" s="60"/>
      <c r="E262" s="40"/>
      <c r="F262" s="40"/>
      <c r="G262" s="40"/>
      <c r="H262" s="40"/>
      <c r="I262" s="40"/>
      <c r="P262" s="40">
        <f t="shared" si="363"/>
        <v>0</v>
      </c>
      <c r="Q262" s="40">
        <f t="shared" si="363"/>
        <v>0</v>
      </c>
      <c r="S262" s="6" t="e">
        <f>LARGE(D261:D266,1)</f>
        <v>#NUM!</v>
      </c>
      <c r="U262" s="40" t="e">
        <f>IF(S262=D261,(LARGE(P261:Q261,1)),(IF(S262=D262,(LARGE(P262:Q262,1)),(IF(S262=D263,(LARGE(P263:Q263,1)),(IF(S262=D264,(LARGE(P264:Q264,1)),(IF(S262=D265,(LARGE(P265:Q265,1)),(IF(S262=D266,(LARGE(P266:Q266,1)))))))))))))</f>
        <v>#NUM!</v>
      </c>
      <c r="Y262" s="36" t="e">
        <f t="shared" ref="Y262" si="485">SQRT((S262/$U$2)^2)</f>
        <v>#NUM!</v>
      </c>
      <c r="Z262" s="19"/>
      <c r="AA262" s="19"/>
      <c r="AB262" s="19" t="e">
        <f t="shared" ref="AB262:AB264" si="486">SQRT(Y262)</f>
        <v>#NUM!</v>
      </c>
      <c r="AC262" s="19"/>
      <c r="AE262" s="19"/>
      <c r="AF262" s="20" t="e">
        <f t="shared" ref="AF262:AF264" si="487">AB262+0.05</f>
        <v>#NUM!</v>
      </c>
      <c r="AG262" s="19"/>
      <c r="AI262" s="19"/>
      <c r="AJ262" s="28" t="e">
        <f t="shared" ref="AJ262:AJ264" si="488">IF(AF262&lt;=1.5,1.5,(IF(AF262&lt;=2,2,(IF(AF262&lt;=2.5,2.5,(IF(AF262&lt;=3,3,(IF(AF262&lt;=3.5,3.5,(IF(AF262&lt;=4,4,(IF(AF262&lt;=4.5,4.5,(IF(AF262&lt;=5,5,"Too f*cking big!")))))))))))))))</f>
        <v>#NUM!</v>
      </c>
      <c r="AK262" s="19"/>
      <c r="AM262" s="19"/>
      <c r="AN262" s="19" t="e">
        <f t="shared" ref="AN262:AN264" si="489">IF(ABS(U262)&gt;($U$3*AJ262),"Yes","No")</f>
        <v>#NUM!</v>
      </c>
      <c r="AR262" s="19" t="e">
        <f t="shared" si="417"/>
        <v>#NUM!</v>
      </c>
      <c r="AU262" s="40" t="e">
        <f t="shared" ref="AU262:AU264" si="490">IF(AR262="Not Applicable",S262/(AJ262^2),(S262/(AJ262^2))+AR262)</f>
        <v>#NUM!</v>
      </c>
      <c r="BG262" s="26" t="e">
        <f>IF(AJ262&gt;4,"Re-check foundation size…",IF(AU262&lt;$U$2,"Pass!","Fail!"))</f>
        <v>#NUM!</v>
      </c>
      <c r="BH262" s="49"/>
      <c r="BI262" s="51"/>
      <c r="BJ262" s="51"/>
      <c r="BK262" s="51"/>
      <c r="BL262" s="51"/>
      <c r="BM262" s="51"/>
    </row>
    <row r="263" spans="1:65" ht="15.75" x14ac:dyDescent="0.25">
      <c r="A263" s="60"/>
      <c r="E263" s="40"/>
      <c r="F263" s="40"/>
      <c r="G263" s="40"/>
      <c r="H263" s="40"/>
      <c r="I263" s="40"/>
      <c r="P263" s="40">
        <f t="shared" si="363"/>
        <v>0</v>
      </c>
      <c r="Q263" s="40">
        <f t="shared" si="363"/>
        <v>0</v>
      </c>
      <c r="S263" s="6">
        <f>IF(U263=P261,D261,(IF(U263=P262,D262,(IF(U263=P263,D263,(IF(U263=P264,D264,(IF(U263=P265,D265,(IF(U263=P266,D266)))))))))))</f>
        <v>0</v>
      </c>
      <c r="U263" s="40">
        <f t="shared" ref="U263" si="491">LARGE((P261:P266),1)</f>
        <v>0</v>
      </c>
      <c r="Y263" s="36">
        <f t="shared" si="388"/>
        <v>0</v>
      </c>
      <c r="Z263" s="19"/>
      <c r="AA263" s="19"/>
      <c r="AB263" s="19">
        <f t="shared" si="486"/>
        <v>0</v>
      </c>
      <c r="AC263" s="19"/>
      <c r="AE263" s="19"/>
      <c r="AF263" s="20">
        <f t="shared" si="487"/>
        <v>0.05</v>
      </c>
      <c r="AG263" s="19"/>
      <c r="AI263" s="19"/>
      <c r="AJ263" s="28">
        <f t="shared" si="488"/>
        <v>1.5</v>
      </c>
      <c r="AK263" s="19"/>
      <c r="AM263" s="19"/>
      <c r="AN263" s="19" t="str">
        <f t="shared" si="489"/>
        <v>No</v>
      </c>
      <c r="AR263" s="19" t="str">
        <f t="shared" si="417"/>
        <v>Not Applicable</v>
      </c>
      <c r="AU263" s="40">
        <f t="shared" si="490"/>
        <v>0</v>
      </c>
      <c r="AY263" s="54">
        <f>B261</f>
        <v>0</v>
      </c>
      <c r="AZ263" s="35" t="s">
        <v>87</v>
      </c>
      <c r="BA263" s="56" t="str">
        <f t="shared" ref="BA263" si="492">IF(S263=0,"No data…",IF(ISNUMBER(AJ262)=FALSE,"Too big!",IF(ISNUMBER(AJ263)=FALSE,"Too big!",IF(ISNUMBER(AJ264)=FALSE,"Too big!",LARGE(AJ262:AJ264,1)))))</f>
        <v>No data…</v>
      </c>
      <c r="BB263" s="56" t="s">
        <v>85</v>
      </c>
      <c r="BC263" s="58" t="str">
        <f t="shared" ref="BC263" si="493">IF(U263=0,"No data…",IF(ISNUMBER(AJ262)=FALSE,"Too big!",IF(ISNUMBER(AJ263)=FALSE,"Too big!",IF(ISNUMBER(AJ264)=FALSE,"Too big!",LARGE(AJ262:AJ264,1)))))</f>
        <v>No data…</v>
      </c>
      <c r="BD263" s="35" t="s">
        <v>86</v>
      </c>
      <c r="BG263" s="26" t="str">
        <f>IF(AJ263&gt;4,"Re-check foundation size…",IF(AU263&lt;$U$2,"Pass!","Fail!"))</f>
        <v>Pass!</v>
      </c>
      <c r="BH263" s="49"/>
      <c r="BI263" s="51" t="str">
        <f t="shared" ref="BI263" si="494">IF(D261&lt;0,"Warning! Uplift.",(IF(D262&lt;0,"Warning! Uplift.",(IF(D263&lt;0,"Warning! Uplift.",(IF(D264&lt;0,"Warning! Uplift.",(IF(D265&lt;0,"Warning! Uplift.",(IF(D266&lt;0,"Warning! Uplift.","/")))))))))))</f>
        <v>/</v>
      </c>
      <c r="BJ263" s="51"/>
      <c r="BK263" s="51"/>
      <c r="BL263" s="51" t="e">
        <f t="shared" ref="BL263" si="495">IF(U262&gt;$BT$23,"Warning! High shear.",(IF(U263&gt;$BT$23,"Warning! High shear.",(IF(U264&gt;$BT$23,"Warning! High Shear.","/")))))</f>
        <v>#NUM!</v>
      </c>
      <c r="BM263" s="51"/>
    </row>
    <row r="264" spans="1:65" x14ac:dyDescent="0.25">
      <c r="A264" s="60"/>
      <c r="E264" s="40"/>
      <c r="F264" s="40"/>
      <c r="G264" s="40"/>
      <c r="H264" s="40"/>
      <c r="I264" s="40"/>
      <c r="P264" s="40">
        <f t="shared" si="363"/>
        <v>0</v>
      </c>
      <c r="Q264" s="40">
        <f t="shared" si="363"/>
        <v>0</v>
      </c>
      <c r="S264" s="6">
        <f>IF(U264=Q261,D261,(IF(U264=Q262,D262,(IF(U264=Q263,D263,(IF(U264=Q264,D264,(IF(U264=Q265,D265,(IF(U264=Q266,D266)))))))))))</f>
        <v>0</v>
      </c>
      <c r="U264" s="40">
        <f t="shared" ref="U264" si="496">LARGE((Q261:Q266),1)</f>
        <v>0</v>
      </c>
      <c r="Y264" s="36">
        <f t="shared" si="388"/>
        <v>0</v>
      </c>
      <c r="Z264" s="19"/>
      <c r="AA264" s="19"/>
      <c r="AB264" s="19">
        <f t="shared" si="486"/>
        <v>0</v>
      </c>
      <c r="AC264" s="19"/>
      <c r="AE264" s="19"/>
      <c r="AF264" s="20">
        <f t="shared" si="487"/>
        <v>0.05</v>
      </c>
      <c r="AG264" s="19"/>
      <c r="AI264" s="19"/>
      <c r="AJ264" s="28">
        <f t="shared" si="488"/>
        <v>1.5</v>
      </c>
      <c r="AK264" s="19"/>
      <c r="AM264" s="19"/>
      <c r="AN264" s="19" t="str">
        <f t="shared" si="489"/>
        <v>No</v>
      </c>
      <c r="AR264" s="19" t="str">
        <f t="shared" si="417"/>
        <v>Not Applicable</v>
      </c>
      <c r="AU264" s="40">
        <f t="shared" si="490"/>
        <v>0</v>
      </c>
      <c r="BG264" s="26" t="str">
        <f>IF(AJ264&gt;4,"Re-check foundation size…",IF(AU264&lt;$U$2,"Pass!","Fail!"))</f>
        <v>Pass!</v>
      </c>
      <c r="BH264" s="49"/>
      <c r="BI264" s="51"/>
      <c r="BJ264" s="51"/>
      <c r="BK264" s="51"/>
      <c r="BL264" s="51"/>
      <c r="BM264" s="51"/>
    </row>
    <row r="265" spans="1:65" x14ac:dyDescent="0.25">
      <c r="A265" s="60"/>
      <c r="E265" s="40"/>
      <c r="F265" s="40"/>
      <c r="G265" s="40"/>
      <c r="H265" s="40"/>
      <c r="I265" s="40"/>
      <c r="P265" s="40">
        <f t="shared" ref="P265:Q296" si="497">ABS(E265)</f>
        <v>0</v>
      </c>
      <c r="Q265" s="40">
        <f t="shared" si="497"/>
        <v>0</v>
      </c>
      <c r="S265" s="6"/>
      <c r="BH265" s="49"/>
      <c r="BI265" s="51"/>
      <c r="BJ265" s="51"/>
      <c r="BK265" s="51"/>
      <c r="BL265" s="51"/>
      <c r="BM265" s="51"/>
    </row>
    <row r="266" spans="1:65" x14ac:dyDescent="0.25">
      <c r="A266" s="61"/>
      <c r="E266" s="40"/>
      <c r="F266" s="40"/>
      <c r="G266" s="40"/>
      <c r="H266" s="40"/>
      <c r="I266" s="40"/>
      <c r="P266" s="40">
        <f t="shared" si="497"/>
        <v>0</v>
      </c>
      <c r="Q266" s="40">
        <f t="shared" si="497"/>
        <v>0</v>
      </c>
      <c r="S266" s="6"/>
      <c r="BH266" s="49"/>
      <c r="BI266" s="51"/>
      <c r="BJ266" s="51"/>
      <c r="BK266" s="51"/>
      <c r="BL266" s="51"/>
      <c r="BM266" s="51"/>
    </row>
    <row r="267" spans="1:65" x14ac:dyDescent="0.25">
      <c r="A267" s="59" t="s">
        <v>140</v>
      </c>
      <c r="E267" s="40"/>
      <c r="F267" s="40"/>
      <c r="G267" s="40"/>
      <c r="H267" s="40"/>
      <c r="I267" s="40"/>
      <c r="P267" s="40">
        <f t="shared" si="497"/>
        <v>0</v>
      </c>
      <c r="Q267" s="40">
        <f t="shared" si="497"/>
        <v>0</v>
      </c>
      <c r="S267" s="6"/>
      <c r="BH267" s="49"/>
      <c r="BI267" s="51"/>
      <c r="BJ267" s="51"/>
      <c r="BK267" s="51"/>
      <c r="BL267" s="51"/>
      <c r="BM267" s="51"/>
    </row>
    <row r="268" spans="1:65" x14ac:dyDescent="0.25">
      <c r="A268" s="60"/>
      <c r="E268" s="40"/>
      <c r="F268" s="40"/>
      <c r="G268" s="40"/>
      <c r="H268" s="40"/>
      <c r="I268" s="40"/>
      <c r="P268" s="40">
        <f t="shared" si="497"/>
        <v>0</v>
      </c>
      <c r="Q268" s="40">
        <f t="shared" si="497"/>
        <v>0</v>
      </c>
      <c r="S268" s="6" t="e">
        <f>LARGE(D267:D272,1)</f>
        <v>#NUM!</v>
      </c>
      <c r="U268" s="40" t="e">
        <f>IF(S268=D267,(LARGE(P267:Q267,1)),(IF(S268=D268,(LARGE(P268:Q268,1)),(IF(S268=D269,(LARGE(P269:Q269,1)),(IF(S268=D270,(LARGE(P270:Q270,1)),(IF(S268=D271,(LARGE(P271:Q271,1)),(IF(S268=D272,(LARGE(P272:Q272,1)))))))))))))</f>
        <v>#NUM!</v>
      </c>
      <c r="Y268" s="36" t="e">
        <f t="shared" ref="Y268" si="498">SQRT((S268/$U$2)^2)</f>
        <v>#NUM!</v>
      </c>
      <c r="Z268" s="19"/>
      <c r="AA268" s="19"/>
      <c r="AB268" s="19" t="e">
        <f t="shared" ref="AB268:AB270" si="499">SQRT(Y268)</f>
        <v>#NUM!</v>
      </c>
      <c r="AC268" s="19"/>
      <c r="AE268" s="19"/>
      <c r="AF268" s="20" t="e">
        <f t="shared" ref="AF268:AF270" si="500">AB268+0.05</f>
        <v>#NUM!</v>
      </c>
      <c r="AG268" s="19"/>
      <c r="AI268" s="19"/>
      <c r="AJ268" s="28" t="e">
        <f t="shared" ref="AJ268:AJ270" si="501">IF(AF268&lt;=1.5,1.5,(IF(AF268&lt;=2,2,(IF(AF268&lt;=2.5,2.5,(IF(AF268&lt;=3,3,(IF(AF268&lt;=3.5,3.5,(IF(AF268&lt;=4,4,(IF(AF268&lt;=4.5,4.5,(IF(AF268&lt;=5,5,"Too f*cking big!")))))))))))))))</f>
        <v>#NUM!</v>
      </c>
      <c r="AK268" s="19"/>
      <c r="AM268" s="19"/>
      <c r="AN268" s="19" t="e">
        <f t="shared" ref="AN268:AN270" si="502">IF(ABS(U268)&gt;($U$3*AJ268),"Yes","No")</f>
        <v>#NUM!</v>
      </c>
      <c r="AR268" s="19" t="e">
        <f t="shared" si="417"/>
        <v>#NUM!</v>
      </c>
      <c r="AU268" s="40" t="e">
        <f t="shared" ref="AU268:AU270" si="503">IF(AR268="Not Applicable",S268/(AJ268^2),(S268/(AJ268^2))+AR268)</f>
        <v>#NUM!</v>
      </c>
      <c r="BG268" s="26" t="e">
        <f>IF(AJ268&gt;4,"Re-check foundation size…",IF(AU268&lt;$U$2,"Pass!","Fail!"))</f>
        <v>#NUM!</v>
      </c>
      <c r="BH268" s="49"/>
      <c r="BI268" s="51"/>
      <c r="BJ268" s="51"/>
      <c r="BK268" s="51"/>
      <c r="BL268" s="51"/>
      <c r="BM268" s="51"/>
    </row>
    <row r="269" spans="1:65" ht="15.75" x14ac:dyDescent="0.25">
      <c r="A269" s="60"/>
      <c r="E269" s="40"/>
      <c r="F269" s="40"/>
      <c r="G269" s="40"/>
      <c r="H269" s="40"/>
      <c r="I269" s="40"/>
      <c r="P269" s="40">
        <f t="shared" si="497"/>
        <v>0</v>
      </c>
      <c r="Q269" s="40">
        <f t="shared" si="497"/>
        <v>0</v>
      </c>
      <c r="S269" s="6">
        <f>IF(U269=P267,D267,(IF(U269=P268,D268,(IF(U269=P269,D269,(IF(U269=P270,D270,(IF(U269=P271,D271,(IF(U269=P272,D272)))))))))))</f>
        <v>0</v>
      </c>
      <c r="U269" s="40">
        <f t="shared" ref="U269" si="504">LARGE((P267:P272),1)</f>
        <v>0</v>
      </c>
      <c r="Y269" s="36">
        <f t="shared" si="388"/>
        <v>0</v>
      </c>
      <c r="Z269" s="19"/>
      <c r="AA269" s="19"/>
      <c r="AB269" s="19">
        <f t="shared" si="499"/>
        <v>0</v>
      </c>
      <c r="AC269" s="19"/>
      <c r="AE269" s="19"/>
      <c r="AF269" s="20">
        <f t="shared" si="500"/>
        <v>0.05</v>
      </c>
      <c r="AG269" s="19"/>
      <c r="AI269" s="19"/>
      <c r="AJ269" s="28">
        <f t="shared" si="501"/>
        <v>1.5</v>
      </c>
      <c r="AK269" s="19"/>
      <c r="AM269" s="19"/>
      <c r="AN269" s="19" t="str">
        <f t="shared" si="502"/>
        <v>No</v>
      </c>
      <c r="AR269" s="19" t="str">
        <f t="shared" si="417"/>
        <v>Not Applicable</v>
      </c>
      <c r="AU269" s="40">
        <f t="shared" si="503"/>
        <v>0</v>
      </c>
      <c r="AY269" s="54">
        <f>B267</f>
        <v>0</v>
      </c>
      <c r="AZ269" s="35" t="s">
        <v>87</v>
      </c>
      <c r="BA269" s="56" t="str">
        <f t="shared" ref="BA269" si="505">IF(S269=0,"No data…",IF(ISNUMBER(AJ268)=FALSE,"Too big!",IF(ISNUMBER(AJ269)=FALSE,"Too big!",IF(ISNUMBER(AJ270)=FALSE,"Too big!",LARGE(AJ268:AJ270,1)))))</f>
        <v>No data…</v>
      </c>
      <c r="BB269" s="56" t="s">
        <v>85</v>
      </c>
      <c r="BC269" s="58" t="str">
        <f t="shared" ref="BC269" si="506">IF(U269=0,"No data…",IF(ISNUMBER(AJ268)=FALSE,"Too big!",IF(ISNUMBER(AJ269)=FALSE,"Too big!",IF(ISNUMBER(AJ270)=FALSE,"Too big!",LARGE(AJ268:AJ270,1)))))</f>
        <v>No data…</v>
      </c>
      <c r="BD269" s="35" t="s">
        <v>86</v>
      </c>
      <c r="BG269" s="26" t="str">
        <f>IF(AJ269&gt;4,"Re-check foundation size…",IF(AU269&lt;$U$2,"Pass!","Fail!"))</f>
        <v>Pass!</v>
      </c>
      <c r="BH269" s="49"/>
      <c r="BI269" s="51" t="str">
        <f t="shared" ref="BI269" si="507">IF(D267&lt;0,"Warning! Uplift.",(IF(D268&lt;0,"Warning! Uplift.",(IF(D269&lt;0,"Warning! Uplift.",(IF(D270&lt;0,"Warning! Uplift.",(IF(D271&lt;0,"Warning! Uplift.",(IF(D272&lt;0,"Warning! Uplift.","/")))))))))))</f>
        <v>/</v>
      </c>
      <c r="BJ269" s="51"/>
      <c r="BK269" s="51"/>
      <c r="BL269" s="51" t="e">
        <f t="shared" ref="BL269" si="508">IF(U268&gt;$BT$23,"Warning! High shear.",(IF(U269&gt;$BT$23,"Warning! High shear.",(IF(U270&gt;$BT$23,"Warning! High Shear.","/")))))</f>
        <v>#NUM!</v>
      </c>
      <c r="BM269" s="51"/>
    </row>
    <row r="270" spans="1:65" x14ac:dyDescent="0.25">
      <c r="A270" s="60"/>
      <c r="E270" s="40"/>
      <c r="F270" s="40"/>
      <c r="G270" s="40"/>
      <c r="H270" s="40"/>
      <c r="I270" s="40"/>
      <c r="P270" s="40">
        <f t="shared" si="497"/>
        <v>0</v>
      </c>
      <c r="Q270" s="40">
        <f t="shared" si="497"/>
        <v>0</v>
      </c>
      <c r="S270" s="6">
        <f>IF(U270=Q267,D267,(IF(U270=Q268,D268,(IF(U270=Q269,D269,(IF(U270=Q270,D270,(IF(U270=Q271,D271,(IF(U270=Q272,D272)))))))))))</f>
        <v>0</v>
      </c>
      <c r="U270" s="40">
        <f t="shared" ref="U270" si="509">LARGE((Q267:Q272),1)</f>
        <v>0</v>
      </c>
      <c r="Y270" s="36">
        <f t="shared" si="388"/>
        <v>0</v>
      </c>
      <c r="Z270" s="19"/>
      <c r="AA270" s="19"/>
      <c r="AB270" s="19">
        <f t="shared" si="499"/>
        <v>0</v>
      </c>
      <c r="AC270" s="19"/>
      <c r="AE270" s="19"/>
      <c r="AF270" s="20">
        <f t="shared" si="500"/>
        <v>0.05</v>
      </c>
      <c r="AG270" s="19"/>
      <c r="AI270" s="19"/>
      <c r="AJ270" s="28">
        <f t="shared" si="501"/>
        <v>1.5</v>
      </c>
      <c r="AK270" s="19"/>
      <c r="AM270" s="19"/>
      <c r="AN270" s="19" t="str">
        <f t="shared" si="502"/>
        <v>No</v>
      </c>
      <c r="AR270" s="19" t="str">
        <f t="shared" si="417"/>
        <v>Not Applicable</v>
      </c>
      <c r="AU270" s="40">
        <f t="shared" si="503"/>
        <v>0</v>
      </c>
      <c r="BG270" s="26" t="str">
        <f>IF(AJ270&gt;4,"Re-check foundation size…",IF(AU270&lt;$U$2,"Pass!","Fail!"))</f>
        <v>Pass!</v>
      </c>
      <c r="BH270" s="49"/>
      <c r="BI270" s="51"/>
      <c r="BJ270" s="51"/>
      <c r="BK270" s="51"/>
      <c r="BL270" s="51"/>
      <c r="BM270" s="51"/>
    </row>
    <row r="271" spans="1:65" x14ac:dyDescent="0.25">
      <c r="A271" s="60"/>
      <c r="E271" s="40"/>
      <c r="F271" s="40"/>
      <c r="G271" s="40"/>
      <c r="H271" s="40"/>
      <c r="I271" s="40"/>
      <c r="P271" s="40">
        <f t="shared" si="497"/>
        <v>0</v>
      </c>
      <c r="Q271" s="40">
        <f t="shared" si="497"/>
        <v>0</v>
      </c>
      <c r="S271" s="6"/>
      <c r="BH271" s="49"/>
      <c r="BI271" s="51"/>
      <c r="BJ271" s="51"/>
      <c r="BK271" s="51"/>
      <c r="BL271" s="51"/>
      <c r="BM271" s="51"/>
    </row>
    <row r="272" spans="1:65" x14ac:dyDescent="0.25">
      <c r="A272" s="61"/>
      <c r="E272" s="40"/>
      <c r="F272" s="40"/>
      <c r="G272" s="40"/>
      <c r="H272" s="40"/>
      <c r="I272" s="40"/>
      <c r="P272" s="40">
        <f t="shared" si="497"/>
        <v>0</v>
      </c>
      <c r="Q272" s="40">
        <f t="shared" si="497"/>
        <v>0</v>
      </c>
      <c r="S272" s="6"/>
      <c r="BH272" s="49"/>
      <c r="BI272" s="51"/>
      <c r="BJ272" s="51"/>
      <c r="BK272" s="51"/>
      <c r="BL272" s="51"/>
      <c r="BM272" s="51"/>
    </row>
    <row r="273" spans="1:65" x14ac:dyDescent="0.25">
      <c r="A273" s="59" t="s">
        <v>141</v>
      </c>
      <c r="E273" s="40"/>
      <c r="F273" s="40"/>
      <c r="G273" s="40"/>
      <c r="H273" s="40"/>
      <c r="I273" s="40"/>
      <c r="P273" s="40">
        <f t="shared" si="497"/>
        <v>0</v>
      </c>
      <c r="Q273" s="40">
        <f t="shared" si="497"/>
        <v>0</v>
      </c>
      <c r="BH273" s="49"/>
      <c r="BI273" s="51"/>
      <c r="BJ273" s="51"/>
      <c r="BK273" s="51"/>
      <c r="BL273" s="51"/>
      <c r="BM273" s="51"/>
    </row>
    <row r="274" spans="1:65" x14ac:dyDescent="0.25">
      <c r="A274" s="60"/>
      <c r="E274" s="40"/>
      <c r="F274" s="40"/>
      <c r="G274" s="40"/>
      <c r="H274" s="40"/>
      <c r="I274" s="40"/>
      <c r="P274" s="40">
        <f t="shared" si="497"/>
        <v>0</v>
      </c>
      <c r="Q274" s="40">
        <f t="shared" si="497"/>
        <v>0</v>
      </c>
      <c r="S274" s="6" t="e">
        <f>LARGE(D273:D278,1)</f>
        <v>#NUM!</v>
      </c>
      <c r="U274" s="40" t="e">
        <f>IF(S274=D273,(LARGE(P273:Q273,1)),(IF(S274=D274,(LARGE(P274:Q274,1)),(IF(S274=D275,(LARGE(P275:Q275,1)),(IF(S274=D276,(LARGE(P276:Q276,1)),(IF(S274=D277,(LARGE(P277:Q277,1)),(IF(S274=D278,(LARGE(P278:Q278,1)))))))))))))</f>
        <v>#NUM!</v>
      </c>
      <c r="Y274" s="36" t="e">
        <f t="shared" ref="Y274" si="510">SQRT((S274/$U$2)^2)</f>
        <v>#NUM!</v>
      </c>
      <c r="Z274" s="19"/>
      <c r="AA274" s="19"/>
      <c r="AB274" s="19" t="e">
        <f t="shared" ref="AB274:AB276" si="511">SQRT(Y274)</f>
        <v>#NUM!</v>
      </c>
      <c r="AC274" s="19"/>
      <c r="AE274" s="19"/>
      <c r="AF274" s="20" t="e">
        <f t="shared" ref="AF274:AF276" si="512">AB274+0.05</f>
        <v>#NUM!</v>
      </c>
      <c r="AG274" s="19"/>
      <c r="AI274" s="19"/>
      <c r="AJ274" s="28" t="e">
        <f t="shared" ref="AJ274:AJ276" si="513">IF(AF274&lt;=1.5,1.5,(IF(AF274&lt;=2,2,(IF(AF274&lt;=2.5,2.5,(IF(AF274&lt;=3,3,(IF(AF274&lt;=3.5,3.5,(IF(AF274&lt;=4,4,(IF(AF274&lt;=4.5,4.5,(IF(AF274&lt;=5,5,"Too f*cking big!")))))))))))))))</f>
        <v>#NUM!</v>
      </c>
      <c r="AK274" s="19"/>
      <c r="AM274" s="19"/>
      <c r="AN274" s="19" t="e">
        <f t="shared" ref="AN274:AN276" si="514">IF(ABS(U274)&gt;($U$3*AJ274),"Yes","No")</f>
        <v>#NUM!</v>
      </c>
      <c r="AR274" s="19" t="e">
        <f t="shared" si="417"/>
        <v>#NUM!</v>
      </c>
      <c r="AU274" s="40" t="e">
        <f t="shared" ref="AU274:AU276" si="515">IF(AR274="Not Applicable",S274/(AJ274^2),(S274/(AJ274^2))+AR274)</f>
        <v>#NUM!</v>
      </c>
      <c r="BG274" s="26" t="e">
        <f>IF(AJ274&gt;4,"Re-check foundation size…",IF(AU274&lt;$U$2,"Pass!","Fail!"))</f>
        <v>#NUM!</v>
      </c>
      <c r="BH274" s="49"/>
      <c r="BI274" s="51"/>
      <c r="BJ274" s="51"/>
      <c r="BK274" s="51"/>
      <c r="BL274" s="51"/>
      <c r="BM274" s="51"/>
    </row>
    <row r="275" spans="1:65" ht="15.75" x14ac:dyDescent="0.25">
      <c r="A275" s="60"/>
      <c r="E275" s="40"/>
      <c r="F275" s="40"/>
      <c r="G275" s="40"/>
      <c r="H275" s="40"/>
      <c r="I275" s="40"/>
      <c r="P275" s="40">
        <f t="shared" si="497"/>
        <v>0</v>
      </c>
      <c r="Q275" s="40">
        <f t="shared" si="497"/>
        <v>0</v>
      </c>
      <c r="S275" s="6">
        <f>IF(U275=P273,D273,(IF(U275=P274,D274,(IF(U275=P275,D275,(IF(U275=P276,D276,(IF(U275=P277,D277,(IF(U275=P278,D278)))))))))))</f>
        <v>0</v>
      </c>
      <c r="U275" s="40">
        <f t="shared" ref="U275" si="516">LARGE((P273:P278),1)</f>
        <v>0</v>
      </c>
      <c r="Y275" s="36">
        <f t="shared" si="388"/>
        <v>0</v>
      </c>
      <c r="Z275" s="19"/>
      <c r="AA275" s="19"/>
      <c r="AB275" s="19">
        <f t="shared" si="511"/>
        <v>0</v>
      </c>
      <c r="AC275" s="19"/>
      <c r="AE275" s="19"/>
      <c r="AF275" s="20">
        <f t="shared" si="512"/>
        <v>0.05</v>
      </c>
      <c r="AG275" s="19"/>
      <c r="AI275" s="19"/>
      <c r="AJ275" s="28">
        <f t="shared" si="513"/>
        <v>1.5</v>
      </c>
      <c r="AK275" s="19"/>
      <c r="AM275" s="19"/>
      <c r="AN275" s="19" t="str">
        <f t="shared" si="514"/>
        <v>No</v>
      </c>
      <c r="AR275" s="19" t="str">
        <f t="shared" si="417"/>
        <v>Not Applicable</v>
      </c>
      <c r="AU275" s="40">
        <f t="shared" si="515"/>
        <v>0</v>
      </c>
      <c r="AY275" s="54">
        <f>B273</f>
        <v>0</v>
      </c>
      <c r="AZ275" s="35" t="s">
        <v>87</v>
      </c>
      <c r="BA275" s="56" t="str">
        <f t="shared" ref="BA275" si="517">IF(S275=0,"No data…",IF(ISNUMBER(AJ274)=FALSE,"Too big!",IF(ISNUMBER(AJ275)=FALSE,"Too big!",IF(ISNUMBER(AJ276)=FALSE,"Too big!",LARGE(AJ274:AJ276,1)))))</f>
        <v>No data…</v>
      </c>
      <c r="BB275" s="56" t="s">
        <v>85</v>
      </c>
      <c r="BC275" s="58" t="str">
        <f t="shared" ref="BC275" si="518">IF(U275=0,"No data…",IF(ISNUMBER(AJ274)=FALSE,"Too big!",IF(ISNUMBER(AJ275)=FALSE,"Too big!",IF(ISNUMBER(AJ276)=FALSE,"Too big!",LARGE(AJ274:AJ276,1)))))</f>
        <v>No data…</v>
      </c>
      <c r="BD275" s="35" t="s">
        <v>86</v>
      </c>
      <c r="BG275" s="26" t="str">
        <f>IF(AJ275&gt;4,"Re-check foundation size…",IF(AU275&lt;$U$2,"Pass!","Fail!"))</f>
        <v>Pass!</v>
      </c>
      <c r="BH275" s="49"/>
      <c r="BI275" s="51" t="str">
        <f t="shared" ref="BI275" si="519">IF(D273&lt;0,"Warning! Uplift.",(IF(D274&lt;0,"Warning! Uplift.",(IF(D275&lt;0,"Warning! Uplift.",(IF(D276&lt;0,"Warning! Uplift.",(IF(D277&lt;0,"Warning! Uplift.",(IF(D278&lt;0,"Warning! Uplift.","/")))))))))))</f>
        <v>/</v>
      </c>
      <c r="BJ275" s="51"/>
      <c r="BK275" s="51"/>
      <c r="BL275" s="51" t="e">
        <f t="shared" ref="BL275" si="520">IF(U274&gt;$BT$23,"Warning! High shear.",(IF(U275&gt;$BT$23,"Warning! High shear.",(IF(U276&gt;$BT$23,"Warning! High Shear.","/")))))</f>
        <v>#NUM!</v>
      </c>
      <c r="BM275" s="51"/>
    </row>
    <row r="276" spans="1:65" x14ac:dyDescent="0.25">
      <c r="A276" s="60"/>
      <c r="E276" s="40"/>
      <c r="F276" s="40"/>
      <c r="G276" s="40"/>
      <c r="H276" s="40"/>
      <c r="I276" s="40"/>
      <c r="P276" s="40">
        <f t="shared" si="497"/>
        <v>0</v>
      </c>
      <c r="Q276" s="40">
        <f t="shared" si="497"/>
        <v>0</v>
      </c>
      <c r="S276" s="6">
        <f>IF(U276=Q273,D273,(IF(U276=Q274,D274,(IF(U276=Q275,D275,(IF(U276=Q276,D276,(IF(U276=Q277,D277,(IF(U276=Q278,D278)))))))))))</f>
        <v>0</v>
      </c>
      <c r="U276" s="40">
        <f t="shared" ref="U276" si="521">LARGE((Q273:Q278),1)</f>
        <v>0</v>
      </c>
      <c r="Y276" s="36">
        <f t="shared" si="388"/>
        <v>0</v>
      </c>
      <c r="Z276" s="19"/>
      <c r="AA276" s="19"/>
      <c r="AB276" s="19">
        <f t="shared" si="511"/>
        <v>0</v>
      </c>
      <c r="AC276" s="19"/>
      <c r="AE276" s="19"/>
      <c r="AF276" s="20">
        <f t="shared" si="512"/>
        <v>0.05</v>
      </c>
      <c r="AG276" s="19"/>
      <c r="AI276" s="19"/>
      <c r="AJ276" s="28">
        <f t="shared" si="513"/>
        <v>1.5</v>
      </c>
      <c r="AK276" s="19"/>
      <c r="AM276" s="19"/>
      <c r="AN276" s="19" t="str">
        <f t="shared" si="514"/>
        <v>No</v>
      </c>
      <c r="AR276" s="19" t="str">
        <f t="shared" si="417"/>
        <v>Not Applicable</v>
      </c>
      <c r="AU276" s="40">
        <f t="shared" si="515"/>
        <v>0</v>
      </c>
      <c r="BG276" s="26" t="str">
        <f>IF(AJ276&gt;4,"Re-check foundation size…",IF(AU276&lt;$U$2,"Pass!","Fail!"))</f>
        <v>Pass!</v>
      </c>
      <c r="BH276" s="49"/>
      <c r="BI276" s="51"/>
      <c r="BJ276" s="51"/>
      <c r="BK276" s="51"/>
      <c r="BL276" s="51"/>
      <c r="BM276" s="51"/>
    </row>
    <row r="277" spans="1:65" x14ac:dyDescent="0.25">
      <c r="A277" s="60"/>
      <c r="E277" s="40"/>
      <c r="F277" s="40"/>
      <c r="G277" s="40"/>
      <c r="H277" s="40"/>
      <c r="I277" s="40"/>
      <c r="P277" s="40">
        <f t="shared" si="497"/>
        <v>0</v>
      </c>
      <c r="Q277" s="40">
        <f t="shared" si="497"/>
        <v>0</v>
      </c>
      <c r="S277" s="6"/>
      <c r="BH277" s="49"/>
      <c r="BI277" s="51"/>
      <c r="BJ277" s="51"/>
      <c r="BK277" s="51"/>
      <c r="BL277" s="51"/>
      <c r="BM277" s="51"/>
    </row>
    <row r="278" spans="1:65" x14ac:dyDescent="0.25">
      <c r="A278" s="61"/>
      <c r="E278" s="40"/>
      <c r="F278" s="40"/>
      <c r="G278" s="40"/>
      <c r="H278" s="40"/>
      <c r="I278" s="40"/>
      <c r="P278" s="40">
        <f t="shared" si="497"/>
        <v>0</v>
      </c>
      <c r="Q278" s="40">
        <f t="shared" si="497"/>
        <v>0</v>
      </c>
      <c r="S278" s="6"/>
      <c r="BH278" s="49"/>
      <c r="BI278" s="51"/>
      <c r="BJ278" s="51"/>
      <c r="BK278" s="51"/>
      <c r="BL278" s="51"/>
      <c r="BM278" s="51"/>
    </row>
    <row r="279" spans="1:65" x14ac:dyDescent="0.25">
      <c r="A279" s="59" t="s">
        <v>142</v>
      </c>
      <c r="E279" s="40"/>
      <c r="F279" s="40"/>
      <c r="G279" s="40"/>
      <c r="H279" s="40"/>
      <c r="I279" s="40"/>
      <c r="P279" s="40">
        <f t="shared" si="497"/>
        <v>0</v>
      </c>
      <c r="Q279" s="40">
        <f t="shared" si="497"/>
        <v>0</v>
      </c>
      <c r="S279" s="6"/>
      <c r="BH279" s="49"/>
      <c r="BI279" s="51"/>
      <c r="BJ279" s="51"/>
      <c r="BK279" s="51"/>
      <c r="BL279" s="51"/>
      <c r="BM279" s="51"/>
    </row>
    <row r="280" spans="1:65" x14ac:dyDescent="0.25">
      <c r="A280" s="60"/>
      <c r="E280" s="40"/>
      <c r="F280" s="40"/>
      <c r="G280" s="40"/>
      <c r="H280" s="40"/>
      <c r="I280" s="40"/>
      <c r="P280" s="40">
        <f t="shared" si="497"/>
        <v>0</v>
      </c>
      <c r="Q280" s="40">
        <f t="shared" si="497"/>
        <v>0</v>
      </c>
      <c r="S280" s="6" t="e">
        <f>LARGE(D279:D284,1)</f>
        <v>#NUM!</v>
      </c>
      <c r="U280" s="40" t="e">
        <f>IF(S280=D279,(LARGE(P279:Q279,1)),(IF(S280=D280,(LARGE(P280:Q280,1)),(IF(S280=D281,(LARGE(P281:Q281,1)),(IF(S280=D282,(LARGE(P282:Q282,1)),(IF(S280=D283,(LARGE(P283:Q283,1)),(IF(S280=D284,(LARGE(P284:Q284,1)))))))))))))</f>
        <v>#NUM!</v>
      </c>
      <c r="Y280" s="36" t="e">
        <f t="shared" ref="Y280:Y306" si="522">SQRT((S280/$U$2)^2)</f>
        <v>#NUM!</v>
      </c>
      <c r="Z280" s="19"/>
      <c r="AA280" s="19"/>
      <c r="AB280" s="19" t="e">
        <f t="shared" ref="AB280:AB282" si="523">SQRT(Y280)</f>
        <v>#NUM!</v>
      </c>
      <c r="AC280" s="19"/>
      <c r="AE280" s="19"/>
      <c r="AF280" s="20" t="e">
        <f t="shared" ref="AF280:AF282" si="524">AB280+0.05</f>
        <v>#NUM!</v>
      </c>
      <c r="AG280" s="19"/>
      <c r="AI280" s="19"/>
      <c r="AJ280" s="28" t="e">
        <f t="shared" ref="AJ280:AJ282" si="525">IF(AF280&lt;=1.5,1.5,(IF(AF280&lt;=2,2,(IF(AF280&lt;=2.5,2.5,(IF(AF280&lt;=3,3,(IF(AF280&lt;=3.5,3.5,(IF(AF280&lt;=4,4,(IF(AF280&lt;=4.5,4.5,(IF(AF280&lt;=5,5,"Too f*cking big!")))))))))))))))</f>
        <v>#NUM!</v>
      </c>
      <c r="AK280" s="19"/>
      <c r="AM280" s="19"/>
      <c r="AN280" s="19" t="e">
        <f t="shared" ref="AN280:AN282" si="526">IF(ABS(U280)&gt;($U$3*AJ280),"Yes","No")</f>
        <v>#NUM!</v>
      </c>
      <c r="AR280" s="19" t="e">
        <f t="shared" si="417"/>
        <v>#NUM!</v>
      </c>
      <c r="AU280" s="40" t="e">
        <f t="shared" ref="AU280:AU282" si="527">IF(AR280="Not Applicable",S280/(AJ280^2),(S280/(AJ280^2))+AR280)</f>
        <v>#NUM!</v>
      </c>
      <c r="BG280" s="26" t="e">
        <f>IF(AJ280&gt;4,"Re-check foundation size…",IF(AU280&lt;$U$2,"Pass!","Fail!"))</f>
        <v>#NUM!</v>
      </c>
      <c r="BH280" s="49"/>
      <c r="BI280" s="51"/>
      <c r="BJ280" s="51"/>
      <c r="BK280" s="51"/>
      <c r="BL280" s="51"/>
      <c r="BM280" s="51"/>
    </row>
    <row r="281" spans="1:65" ht="15.75" x14ac:dyDescent="0.25">
      <c r="A281" s="60"/>
      <c r="E281" s="40"/>
      <c r="F281" s="40"/>
      <c r="G281" s="40"/>
      <c r="H281" s="40"/>
      <c r="I281" s="40"/>
      <c r="P281" s="40">
        <f t="shared" si="497"/>
        <v>0</v>
      </c>
      <c r="Q281" s="40">
        <f t="shared" si="497"/>
        <v>0</v>
      </c>
      <c r="S281" s="6">
        <f>IF(U281=P279,D279,(IF(U281=P280,D280,(IF(U281=P281,D281,(IF(U281=P282,D282,(IF(U281=P283,D283,(IF(U281=P284,D284)))))))))))</f>
        <v>0</v>
      </c>
      <c r="U281" s="40">
        <f t="shared" ref="U281" si="528">LARGE((P279:P284),1)</f>
        <v>0</v>
      </c>
      <c r="Y281" s="36">
        <f t="shared" si="522"/>
        <v>0</v>
      </c>
      <c r="Z281" s="19"/>
      <c r="AA281" s="19"/>
      <c r="AB281" s="19">
        <f t="shared" si="523"/>
        <v>0</v>
      </c>
      <c r="AC281" s="19"/>
      <c r="AE281" s="19"/>
      <c r="AF281" s="20">
        <f t="shared" si="524"/>
        <v>0.05</v>
      </c>
      <c r="AG281" s="19"/>
      <c r="AI281" s="19"/>
      <c r="AJ281" s="28">
        <f t="shared" si="525"/>
        <v>1.5</v>
      </c>
      <c r="AK281" s="19"/>
      <c r="AM281" s="19"/>
      <c r="AN281" s="19" t="str">
        <f t="shared" si="526"/>
        <v>No</v>
      </c>
      <c r="AR281" s="19" t="str">
        <f t="shared" si="417"/>
        <v>Not Applicable</v>
      </c>
      <c r="AU281" s="40">
        <f t="shared" si="527"/>
        <v>0</v>
      </c>
      <c r="AY281" s="54">
        <f>B279</f>
        <v>0</v>
      </c>
      <c r="AZ281" s="35" t="s">
        <v>87</v>
      </c>
      <c r="BA281" s="56" t="str">
        <f t="shared" ref="BA281" si="529">IF(S281=0,"No data…",IF(ISNUMBER(AJ280)=FALSE,"Too big!",IF(ISNUMBER(AJ281)=FALSE,"Too big!",IF(ISNUMBER(AJ282)=FALSE,"Too big!",LARGE(AJ280:AJ282,1)))))</f>
        <v>No data…</v>
      </c>
      <c r="BB281" s="56" t="s">
        <v>85</v>
      </c>
      <c r="BC281" s="58" t="str">
        <f t="shared" ref="BC281" si="530">IF(U281=0,"No data…",IF(ISNUMBER(AJ280)=FALSE,"Too big!",IF(ISNUMBER(AJ281)=FALSE,"Too big!",IF(ISNUMBER(AJ282)=FALSE,"Too big!",LARGE(AJ280:AJ282,1)))))</f>
        <v>No data…</v>
      </c>
      <c r="BD281" s="35" t="s">
        <v>86</v>
      </c>
      <c r="BG281" s="26" t="str">
        <f>IF(AJ281&gt;4,"Re-check foundation size…",IF(AU281&lt;$U$2,"Pass!","Fail!"))</f>
        <v>Pass!</v>
      </c>
      <c r="BH281" s="49"/>
      <c r="BI281" s="51" t="str">
        <f t="shared" ref="BI281" si="531">IF(D279&lt;0,"Warning! Uplift.",(IF(D280&lt;0,"Warning! Uplift.",(IF(D281&lt;0,"Warning! Uplift.",(IF(D282&lt;0,"Warning! Uplift.",(IF(D283&lt;0,"Warning! Uplift.",(IF(D284&lt;0,"Warning! Uplift.","/")))))))))))</f>
        <v>/</v>
      </c>
      <c r="BJ281" s="51"/>
      <c r="BK281" s="51"/>
      <c r="BL281" s="51" t="e">
        <f t="shared" ref="BL281" si="532">IF(U280&gt;$BT$23,"Warning! High shear.",(IF(U281&gt;$BT$23,"Warning! High shear.",(IF(U282&gt;$BT$23,"Warning! High Shear.","/")))))</f>
        <v>#NUM!</v>
      </c>
      <c r="BM281" s="51"/>
    </row>
    <row r="282" spans="1:65" x14ac:dyDescent="0.25">
      <c r="A282" s="60"/>
      <c r="E282" s="40"/>
      <c r="F282" s="40"/>
      <c r="G282" s="40"/>
      <c r="H282" s="40"/>
      <c r="I282" s="40"/>
      <c r="P282" s="40">
        <f t="shared" si="497"/>
        <v>0</v>
      </c>
      <c r="Q282" s="40">
        <f t="shared" si="497"/>
        <v>0</v>
      </c>
      <c r="S282" s="6">
        <f>IF(U282=Q279,D279,(IF(U282=Q280,D280,(IF(U282=Q281,D281,(IF(U282=Q282,D282,(IF(U282=Q283,D283,(IF(U282=Q284,D284)))))))))))</f>
        <v>0</v>
      </c>
      <c r="U282" s="40">
        <f t="shared" ref="U282" si="533">LARGE((Q279:Q284),1)</f>
        <v>0</v>
      </c>
      <c r="Y282" s="36">
        <f t="shared" si="522"/>
        <v>0</v>
      </c>
      <c r="Z282" s="19"/>
      <c r="AA282" s="19"/>
      <c r="AB282" s="19">
        <f t="shared" si="523"/>
        <v>0</v>
      </c>
      <c r="AC282" s="19"/>
      <c r="AE282" s="19"/>
      <c r="AF282" s="20">
        <f t="shared" si="524"/>
        <v>0.05</v>
      </c>
      <c r="AG282" s="19"/>
      <c r="AI282" s="19"/>
      <c r="AJ282" s="28">
        <f t="shared" si="525"/>
        <v>1.5</v>
      </c>
      <c r="AK282" s="19"/>
      <c r="AM282" s="19"/>
      <c r="AN282" s="19" t="str">
        <f t="shared" si="526"/>
        <v>No</v>
      </c>
      <c r="AR282" s="19" t="str">
        <f t="shared" si="417"/>
        <v>Not Applicable</v>
      </c>
      <c r="AU282" s="40">
        <f t="shared" si="527"/>
        <v>0</v>
      </c>
      <c r="BG282" s="26" t="str">
        <f>IF(AJ282&gt;4,"Re-check foundation size…",IF(AU282&lt;$U$2,"Pass!","Fail!"))</f>
        <v>Pass!</v>
      </c>
      <c r="BH282" s="49"/>
      <c r="BI282" s="51"/>
      <c r="BJ282" s="51"/>
      <c r="BK282" s="51"/>
      <c r="BL282" s="51"/>
      <c r="BM282" s="51"/>
    </row>
    <row r="283" spans="1:65" x14ac:dyDescent="0.25">
      <c r="A283" s="60"/>
      <c r="E283" s="40"/>
      <c r="F283" s="40"/>
      <c r="G283" s="40"/>
      <c r="H283" s="40"/>
      <c r="I283" s="40"/>
      <c r="P283" s="40">
        <f t="shared" si="497"/>
        <v>0</v>
      </c>
      <c r="Q283" s="40">
        <f t="shared" si="497"/>
        <v>0</v>
      </c>
      <c r="S283" s="6"/>
      <c r="BH283" s="49"/>
      <c r="BI283" s="51"/>
      <c r="BJ283" s="51"/>
      <c r="BK283" s="51"/>
      <c r="BL283" s="51"/>
      <c r="BM283" s="51"/>
    </row>
    <row r="284" spans="1:65" x14ac:dyDescent="0.25">
      <c r="A284" s="61"/>
      <c r="E284" s="40"/>
      <c r="F284" s="40"/>
      <c r="G284" s="40"/>
      <c r="H284" s="40"/>
      <c r="I284" s="40"/>
      <c r="P284" s="40">
        <f t="shared" si="497"/>
        <v>0</v>
      </c>
      <c r="Q284" s="40">
        <f t="shared" si="497"/>
        <v>0</v>
      </c>
      <c r="S284" s="6"/>
      <c r="BH284" s="49"/>
      <c r="BI284" s="51"/>
      <c r="BJ284" s="51"/>
      <c r="BK284" s="51"/>
      <c r="BL284" s="51"/>
      <c r="BM284" s="51"/>
    </row>
    <row r="285" spans="1:65" x14ac:dyDescent="0.25">
      <c r="A285" s="59" t="s">
        <v>143</v>
      </c>
      <c r="E285" s="40"/>
      <c r="F285" s="40"/>
      <c r="G285" s="40"/>
      <c r="H285" s="40"/>
      <c r="I285" s="40"/>
      <c r="P285" s="40">
        <f t="shared" si="497"/>
        <v>0</v>
      </c>
      <c r="Q285" s="40">
        <f t="shared" si="497"/>
        <v>0</v>
      </c>
      <c r="S285" s="6"/>
      <c r="BH285" s="49"/>
      <c r="BI285" s="51"/>
      <c r="BJ285" s="51"/>
      <c r="BK285" s="51"/>
      <c r="BL285" s="51"/>
      <c r="BM285" s="51"/>
    </row>
    <row r="286" spans="1:65" x14ac:dyDescent="0.25">
      <c r="A286" s="60"/>
      <c r="E286" s="40"/>
      <c r="F286" s="40"/>
      <c r="G286" s="40"/>
      <c r="H286" s="40"/>
      <c r="I286" s="40"/>
      <c r="P286" s="40">
        <f t="shared" si="497"/>
        <v>0</v>
      </c>
      <c r="Q286" s="40">
        <f t="shared" si="497"/>
        <v>0</v>
      </c>
      <c r="S286" s="6" t="e">
        <f>LARGE(D285:D290,1)</f>
        <v>#NUM!</v>
      </c>
      <c r="U286" s="40" t="e">
        <f>IF(S286=D285,(LARGE(P285:Q285,1)),(IF(S286=D286,(LARGE(P286:Q286,1)),(IF(S286=D287,(LARGE(P287:Q287,1)),(IF(S286=D288,(LARGE(P288:Q288,1)),(IF(S286=D289,(LARGE(P289:Q289,1)),(IF(S286=D290,(LARGE(P290:Q290,1)))))))))))))</f>
        <v>#NUM!</v>
      </c>
      <c r="Y286" s="36" t="e">
        <f t="shared" ref="Y286" si="534">SQRT((S286/$U$2)^2)</f>
        <v>#NUM!</v>
      </c>
      <c r="Z286" s="19"/>
      <c r="AA286" s="19"/>
      <c r="AB286" s="19" t="e">
        <f t="shared" ref="AB286:AB288" si="535">SQRT(Y286)</f>
        <v>#NUM!</v>
      </c>
      <c r="AC286" s="19"/>
      <c r="AE286" s="19"/>
      <c r="AF286" s="20" t="e">
        <f t="shared" ref="AF286:AF288" si="536">AB286+0.05</f>
        <v>#NUM!</v>
      </c>
      <c r="AG286" s="19"/>
      <c r="AI286" s="19"/>
      <c r="AJ286" s="28" t="e">
        <f t="shared" ref="AJ286:AJ288" si="537">IF(AF286&lt;=1.5,1.5,(IF(AF286&lt;=2,2,(IF(AF286&lt;=2.5,2.5,(IF(AF286&lt;=3,3,(IF(AF286&lt;=3.5,3.5,(IF(AF286&lt;=4,4,(IF(AF286&lt;=4.5,4.5,(IF(AF286&lt;=5,5,"Too f*cking big!")))))))))))))))</f>
        <v>#NUM!</v>
      </c>
      <c r="AK286" s="19"/>
      <c r="AM286" s="19"/>
      <c r="AN286" s="19" t="e">
        <f t="shared" ref="AN286:AN288" si="538">IF(ABS(U286)&gt;($U$3*AJ286),"Yes","No")</f>
        <v>#NUM!</v>
      </c>
      <c r="AR286" s="19" t="e">
        <f t="shared" si="417"/>
        <v>#NUM!</v>
      </c>
      <c r="AU286" s="40" t="e">
        <f t="shared" ref="AU286:AU288" si="539">IF(AR286="Not Applicable",S286/(AJ286^2),(S286/(AJ286^2))+AR286)</f>
        <v>#NUM!</v>
      </c>
      <c r="BG286" s="26" t="e">
        <f>IF(AJ286&gt;4,"Re-check foundation size…",IF(AU286&lt;$U$2,"Pass!","Fail!"))</f>
        <v>#NUM!</v>
      </c>
      <c r="BH286" s="49"/>
      <c r="BI286" s="51"/>
      <c r="BJ286" s="51"/>
      <c r="BK286" s="51"/>
      <c r="BL286" s="51"/>
      <c r="BM286" s="51"/>
    </row>
    <row r="287" spans="1:65" ht="15.75" x14ac:dyDescent="0.25">
      <c r="A287" s="60"/>
      <c r="E287" s="40"/>
      <c r="F287" s="40"/>
      <c r="G287" s="40"/>
      <c r="H287" s="40"/>
      <c r="I287" s="40"/>
      <c r="P287" s="40">
        <f t="shared" si="497"/>
        <v>0</v>
      </c>
      <c r="Q287" s="40">
        <f t="shared" si="497"/>
        <v>0</v>
      </c>
      <c r="S287" s="6">
        <f>IF(U287=P285,D285,(IF(U287=P286,D286,(IF(U287=P287,D287,(IF(U287=P288,D288,(IF(U287=P289,D289,(IF(U287=P290,D290)))))))))))</f>
        <v>0</v>
      </c>
      <c r="U287" s="40">
        <f t="shared" ref="U287" si="540">LARGE((P285:P290),1)</f>
        <v>0</v>
      </c>
      <c r="Y287" s="36">
        <f t="shared" si="522"/>
        <v>0</v>
      </c>
      <c r="Z287" s="19"/>
      <c r="AA287" s="19"/>
      <c r="AB287" s="19">
        <f t="shared" si="535"/>
        <v>0</v>
      </c>
      <c r="AC287" s="19"/>
      <c r="AE287" s="19"/>
      <c r="AF287" s="20">
        <f t="shared" si="536"/>
        <v>0.05</v>
      </c>
      <c r="AG287" s="19"/>
      <c r="AI287" s="19"/>
      <c r="AJ287" s="28">
        <f t="shared" si="537"/>
        <v>1.5</v>
      </c>
      <c r="AK287" s="19"/>
      <c r="AM287" s="19"/>
      <c r="AN287" s="19" t="str">
        <f t="shared" si="538"/>
        <v>No</v>
      </c>
      <c r="AR287" s="19" t="str">
        <f t="shared" si="417"/>
        <v>Not Applicable</v>
      </c>
      <c r="AU287" s="40">
        <f t="shared" si="539"/>
        <v>0</v>
      </c>
      <c r="AY287" s="54">
        <f>B285</f>
        <v>0</v>
      </c>
      <c r="AZ287" s="35" t="s">
        <v>87</v>
      </c>
      <c r="BA287" s="56" t="str">
        <f t="shared" ref="BA287" si="541">IF(S287=0,"No data…",IF(ISNUMBER(AJ286)=FALSE,"Too big!",IF(ISNUMBER(AJ287)=FALSE,"Too big!",IF(ISNUMBER(AJ288)=FALSE,"Too big!",LARGE(AJ286:AJ288,1)))))</f>
        <v>No data…</v>
      </c>
      <c r="BB287" s="56" t="s">
        <v>85</v>
      </c>
      <c r="BC287" s="58" t="str">
        <f t="shared" ref="BC287" si="542">IF(U287=0,"No data…",IF(ISNUMBER(AJ286)=FALSE,"Too big!",IF(ISNUMBER(AJ287)=FALSE,"Too big!",IF(ISNUMBER(AJ288)=FALSE,"Too big!",LARGE(AJ286:AJ288,1)))))</f>
        <v>No data…</v>
      </c>
      <c r="BD287" s="35" t="s">
        <v>86</v>
      </c>
      <c r="BG287" s="26" t="str">
        <f>IF(AJ287&gt;4,"Re-check foundation size…",IF(AU287&lt;$U$2,"Pass!","Fail!"))</f>
        <v>Pass!</v>
      </c>
      <c r="BH287" s="49"/>
      <c r="BI287" s="51" t="str">
        <f t="shared" ref="BI287" si="543">IF(D285&lt;0,"Warning! Uplift.",(IF(D286&lt;0,"Warning! Uplift.",(IF(D287&lt;0,"Warning! Uplift.",(IF(D288&lt;0,"Warning! Uplift.",(IF(D289&lt;0,"Warning! Uplift.",(IF(D290&lt;0,"Warning! Uplift.","/")))))))))))</f>
        <v>/</v>
      </c>
      <c r="BJ287" s="51"/>
      <c r="BK287" s="51"/>
      <c r="BL287" s="51" t="e">
        <f t="shared" ref="BL287" si="544">IF(U286&gt;$BT$23,"Warning! High shear.",(IF(U287&gt;$BT$23,"Warning! High shear.",(IF(U288&gt;$BT$23,"Warning! High Shear.","/")))))</f>
        <v>#NUM!</v>
      </c>
      <c r="BM287" s="51"/>
    </row>
    <row r="288" spans="1:65" x14ac:dyDescent="0.25">
      <c r="A288" s="60"/>
      <c r="E288" s="40"/>
      <c r="F288" s="40"/>
      <c r="G288" s="40"/>
      <c r="H288" s="40"/>
      <c r="I288" s="40"/>
      <c r="P288" s="40">
        <f t="shared" si="497"/>
        <v>0</v>
      </c>
      <c r="Q288" s="40">
        <f t="shared" si="497"/>
        <v>0</v>
      </c>
      <c r="S288" s="6">
        <f>IF(U288=Q285,D285,(IF(U288=Q286,D286,(IF(U288=Q287,D287,(IF(U288=Q288,D288,(IF(U288=Q289,D289,(IF(U288=Q290,D290)))))))))))</f>
        <v>0</v>
      </c>
      <c r="U288" s="40">
        <f t="shared" ref="U288" si="545">LARGE((Q285:Q290),1)</f>
        <v>0</v>
      </c>
      <c r="Y288" s="36">
        <f t="shared" si="522"/>
        <v>0</v>
      </c>
      <c r="Z288" s="19"/>
      <c r="AA288" s="19"/>
      <c r="AB288" s="19">
        <f t="shared" si="535"/>
        <v>0</v>
      </c>
      <c r="AC288" s="19"/>
      <c r="AE288" s="19"/>
      <c r="AF288" s="20">
        <f t="shared" si="536"/>
        <v>0.05</v>
      </c>
      <c r="AG288" s="19"/>
      <c r="AI288" s="19"/>
      <c r="AJ288" s="28">
        <f t="shared" si="537"/>
        <v>1.5</v>
      </c>
      <c r="AK288" s="19"/>
      <c r="AM288" s="19"/>
      <c r="AN288" s="19" t="str">
        <f t="shared" si="538"/>
        <v>No</v>
      </c>
      <c r="AR288" s="19" t="str">
        <f t="shared" si="417"/>
        <v>Not Applicable</v>
      </c>
      <c r="AU288" s="40">
        <f t="shared" si="539"/>
        <v>0</v>
      </c>
      <c r="BG288" s="26" t="str">
        <f>IF(AJ288&gt;4,"Re-check foundation size…",IF(AU288&lt;$U$2,"Pass!","Fail!"))</f>
        <v>Pass!</v>
      </c>
      <c r="BH288" s="49"/>
      <c r="BI288" s="51"/>
      <c r="BJ288" s="51"/>
      <c r="BK288" s="51"/>
      <c r="BL288" s="51"/>
      <c r="BM288" s="51"/>
    </row>
    <row r="289" spans="1:65" x14ac:dyDescent="0.25">
      <c r="A289" s="60"/>
      <c r="E289" s="40"/>
      <c r="F289" s="40"/>
      <c r="G289" s="40"/>
      <c r="H289" s="40"/>
      <c r="I289" s="40"/>
      <c r="P289" s="40">
        <f t="shared" si="497"/>
        <v>0</v>
      </c>
      <c r="Q289" s="40">
        <f t="shared" si="497"/>
        <v>0</v>
      </c>
      <c r="S289" s="6"/>
      <c r="BH289" s="49"/>
      <c r="BI289" s="51"/>
      <c r="BJ289" s="51"/>
      <c r="BK289" s="51"/>
      <c r="BL289" s="51"/>
      <c r="BM289" s="51"/>
    </row>
    <row r="290" spans="1:65" x14ac:dyDescent="0.25">
      <c r="A290" s="61"/>
      <c r="E290" s="40"/>
      <c r="F290" s="40"/>
      <c r="G290" s="40"/>
      <c r="H290" s="40"/>
      <c r="I290" s="40"/>
      <c r="P290" s="40">
        <f t="shared" si="497"/>
        <v>0</v>
      </c>
      <c r="Q290" s="40">
        <f t="shared" si="497"/>
        <v>0</v>
      </c>
      <c r="S290" s="6"/>
      <c r="BH290" s="49"/>
      <c r="BI290" s="51"/>
      <c r="BJ290" s="51"/>
      <c r="BK290" s="51"/>
      <c r="BL290" s="51"/>
      <c r="BM290" s="51"/>
    </row>
    <row r="291" spans="1:65" x14ac:dyDescent="0.25">
      <c r="A291" s="59" t="s">
        <v>144</v>
      </c>
      <c r="E291" s="40"/>
      <c r="F291" s="40"/>
      <c r="G291" s="40"/>
      <c r="H291" s="40"/>
      <c r="I291" s="40"/>
      <c r="P291" s="40">
        <f t="shared" si="497"/>
        <v>0</v>
      </c>
      <c r="Q291" s="40">
        <f t="shared" si="497"/>
        <v>0</v>
      </c>
      <c r="S291" s="6"/>
      <c r="BH291" s="49"/>
      <c r="BI291" s="51"/>
      <c r="BJ291" s="51"/>
      <c r="BK291" s="51"/>
      <c r="BL291" s="51"/>
      <c r="BM291" s="51"/>
    </row>
    <row r="292" spans="1:65" x14ac:dyDescent="0.25">
      <c r="A292" s="60"/>
      <c r="E292" s="40"/>
      <c r="F292" s="40"/>
      <c r="G292" s="40"/>
      <c r="H292" s="40"/>
      <c r="I292" s="40"/>
      <c r="P292" s="40">
        <f t="shared" si="497"/>
        <v>0</v>
      </c>
      <c r="Q292" s="40">
        <f t="shared" si="497"/>
        <v>0</v>
      </c>
      <c r="S292" s="6" t="e">
        <f>LARGE(D291:D296,1)</f>
        <v>#NUM!</v>
      </c>
      <c r="U292" s="40" t="e">
        <f>IF(S292=D291,(LARGE(P291:Q291,1)),(IF(S292=D292,(LARGE(P292:Q292,1)),(IF(S292=D293,(LARGE(P293:Q293,1)),(IF(S292=D294,(LARGE(P294:Q294,1)),(IF(S292=D295,(LARGE(P295:Q295,1)),(IF(S292=D296,(LARGE(P296:Q296,1)))))))))))))</f>
        <v>#NUM!</v>
      </c>
      <c r="Y292" s="36" t="e">
        <f t="shared" ref="Y292" si="546">SQRT((S292/$U$2)^2)</f>
        <v>#NUM!</v>
      </c>
      <c r="Z292" s="19"/>
      <c r="AA292" s="19"/>
      <c r="AB292" s="19" t="e">
        <f t="shared" ref="AB292:AB294" si="547">SQRT(Y292)</f>
        <v>#NUM!</v>
      </c>
      <c r="AC292" s="19"/>
      <c r="AE292" s="19"/>
      <c r="AF292" s="20" t="e">
        <f t="shared" ref="AF292:AF294" si="548">AB292+0.05</f>
        <v>#NUM!</v>
      </c>
      <c r="AG292" s="19"/>
      <c r="AI292" s="19"/>
      <c r="AJ292" s="28" t="e">
        <f t="shared" ref="AJ292:AJ294" si="549">IF(AF292&lt;=1.5,1.5,(IF(AF292&lt;=2,2,(IF(AF292&lt;=2.5,2.5,(IF(AF292&lt;=3,3,(IF(AF292&lt;=3.5,3.5,(IF(AF292&lt;=4,4,(IF(AF292&lt;=4.5,4.5,(IF(AF292&lt;=5,5,"Too f*cking big!")))))))))))))))</f>
        <v>#NUM!</v>
      </c>
      <c r="AK292" s="19"/>
      <c r="AM292" s="19"/>
      <c r="AN292" s="19" t="e">
        <f t="shared" ref="AN292:AN294" si="550">IF(ABS(U292)&gt;($U$3*AJ292),"Yes","No")</f>
        <v>#NUM!</v>
      </c>
      <c r="AR292" s="19" t="e">
        <f t="shared" ref="AR292:AR306" si="551">IF(AN292="Yes",(((SQRT(U292^2)))*$U$4)/((AJ292*(AJ292^2))/6),"Not Applicable")</f>
        <v>#NUM!</v>
      </c>
      <c r="AU292" s="40" t="e">
        <f t="shared" ref="AU292:AU294" si="552">IF(AR292="Not Applicable",S292/(AJ292^2),(S292/(AJ292^2))+AR292)</f>
        <v>#NUM!</v>
      </c>
      <c r="BG292" s="26" t="e">
        <f>IF(AJ292&gt;4,"Re-check foundation size…",IF(AU292&lt;$U$2,"Pass!","Fail!"))</f>
        <v>#NUM!</v>
      </c>
      <c r="BH292" s="49"/>
      <c r="BI292" s="51"/>
      <c r="BJ292" s="51"/>
      <c r="BK292" s="51"/>
      <c r="BL292" s="51"/>
      <c r="BM292" s="51"/>
    </row>
    <row r="293" spans="1:65" ht="15.75" x14ac:dyDescent="0.25">
      <c r="A293" s="60"/>
      <c r="E293" s="40"/>
      <c r="F293" s="40"/>
      <c r="G293" s="40"/>
      <c r="H293" s="40"/>
      <c r="I293" s="40"/>
      <c r="P293" s="40">
        <f t="shared" si="497"/>
        <v>0</v>
      </c>
      <c r="Q293" s="40">
        <f t="shared" si="497"/>
        <v>0</v>
      </c>
      <c r="S293" s="6">
        <f>IF(U293=P291,D291,(IF(U293=P292,D292,(IF(U293=P293,D293,(IF(U293=P294,D294,(IF(U293=P295,D295,(IF(U293=P296,D296)))))))))))</f>
        <v>0</v>
      </c>
      <c r="U293" s="40">
        <f t="shared" ref="U293" si="553">LARGE((P291:P296),1)</f>
        <v>0</v>
      </c>
      <c r="Y293" s="36">
        <f t="shared" si="522"/>
        <v>0</v>
      </c>
      <c r="Z293" s="19"/>
      <c r="AA293" s="19"/>
      <c r="AB293" s="19">
        <f t="shared" si="547"/>
        <v>0</v>
      </c>
      <c r="AC293" s="19"/>
      <c r="AE293" s="19"/>
      <c r="AF293" s="20">
        <f t="shared" si="548"/>
        <v>0.05</v>
      </c>
      <c r="AG293" s="19"/>
      <c r="AI293" s="19"/>
      <c r="AJ293" s="28">
        <f t="shared" si="549"/>
        <v>1.5</v>
      </c>
      <c r="AK293" s="19"/>
      <c r="AM293" s="19"/>
      <c r="AN293" s="19" t="str">
        <f t="shared" si="550"/>
        <v>No</v>
      </c>
      <c r="AR293" s="19" t="str">
        <f t="shared" si="551"/>
        <v>Not Applicable</v>
      </c>
      <c r="AU293" s="40">
        <f t="shared" si="552"/>
        <v>0</v>
      </c>
      <c r="AY293" s="54">
        <f>B291</f>
        <v>0</v>
      </c>
      <c r="AZ293" s="35" t="s">
        <v>87</v>
      </c>
      <c r="BA293" s="56" t="str">
        <f t="shared" ref="BA293" si="554">IF(S293=0,"No data…",IF(ISNUMBER(AJ292)=FALSE,"Too big!",IF(ISNUMBER(AJ293)=FALSE,"Too big!",IF(ISNUMBER(AJ294)=FALSE,"Too big!",LARGE(AJ292:AJ294,1)))))</f>
        <v>No data…</v>
      </c>
      <c r="BB293" s="56" t="s">
        <v>85</v>
      </c>
      <c r="BC293" s="58" t="str">
        <f t="shared" ref="BC293" si="555">IF(U293=0,"No data…",IF(ISNUMBER(AJ292)=FALSE,"Too big!",IF(ISNUMBER(AJ293)=FALSE,"Too big!",IF(ISNUMBER(AJ294)=FALSE,"Too big!",LARGE(AJ292:AJ294,1)))))</f>
        <v>No data…</v>
      </c>
      <c r="BD293" s="35" t="s">
        <v>86</v>
      </c>
      <c r="BG293" s="26" t="str">
        <f>IF(AJ293&gt;4,"Re-check foundation size…",IF(AU293&lt;$U$2,"Pass!","Fail!"))</f>
        <v>Pass!</v>
      </c>
      <c r="BH293" s="49"/>
      <c r="BI293" s="51" t="str">
        <f t="shared" ref="BI293" si="556">IF(D291&lt;0,"Warning! Uplift.",(IF(D292&lt;0,"Warning! Uplift.",(IF(D293&lt;0,"Warning! Uplift.",(IF(D294&lt;0,"Warning! Uplift.",(IF(D295&lt;0,"Warning! Uplift.",(IF(D296&lt;0,"Warning! Uplift.","/")))))))))))</f>
        <v>/</v>
      </c>
      <c r="BJ293" s="51"/>
      <c r="BK293" s="51"/>
      <c r="BL293" s="51" t="e">
        <f t="shared" ref="BL293" si="557">IF(U292&gt;$BT$23,"Warning! High shear.",(IF(U293&gt;$BT$23,"Warning! High shear.",(IF(U294&gt;$BT$23,"Warning! High Shear.","/")))))</f>
        <v>#NUM!</v>
      </c>
      <c r="BM293" s="51"/>
    </row>
    <row r="294" spans="1:65" x14ac:dyDescent="0.25">
      <c r="A294" s="60"/>
      <c r="E294" s="40"/>
      <c r="F294" s="40"/>
      <c r="G294" s="40"/>
      <c r="H294" s="40"/>
      <c r="I294" s="40"/>
      <c r="P294" s="40">
        <f t="shared" si="497"/>
        <v>0</v>
      </c>
      <c r="Q294" s="40">
        <f t="shared" si="497"/>
        <v>0</v>
      </c>
      <c r="S294" s="6">
        <f>IF(U294=Q291,D291,(IF(U294=Q292,D292,(IF(U294=Q293,D293,(IF(U294=Q294,D294,(IF(U294=Q295,D295,(IF(U294=Q296,D296)))))))))))</f>
        <v>0</v>
      </c>
      <c r="U294" s="40">
        <f t="shared" ref="U294" si="558">LARGE((Q291:Q296),1)</f>
        <v>0</v>
      </c>
      <c r="Y294" s="36">
        <f t="shared" si="522"/>
        <v>0</v>
      </c>
      <c r="Z294" s="19"/>
      <c r="AA294" s="19"/>
      <c r="AB294" s="19">
        <f t="shared" si="547"/>
        <v>0</v>
      </c>
      <c r="AC294" s="19"/>
      <c r="AE294" s="19"/>
      <c r="AF294" s="20">
        <f t="shared" si="548"/>
        <v>0.05</v>
      </c>
      <c r="AG294" s="19"/>
      <c r="AI294" s="19"/>
      <c r="AJ294" s="28">
        <f t="shared" si="549"/>
        <v>1.5</v>
      </c>
      <c r="AK294" s="19"/>
      <c r="AM294" s="19"/>
      <c r="AN294" s="19" t="str">
        <f t="shared" si="550"/>
        <v>No</v>
      </c>
      <c r="AR294" s="19" t="str">
        <f t="shared" si="551"/>
        <v>Not Applicable</v>
      </c>
      <c r="AU294" s="40">
        <f t="shared" si="552"/>
        <v>0</v>
      </c>
      <c r="BG294" s="26" t="str">
        <f>IF(AJ294&gt;4,"Re-check foundation size…",IF(AU294&lt;$U$2,"Pass!","Fail!"))</f>
        <v>Pass!</v>
      </c>
      <c r="BH294" s="49"/>
      <c r="BI294" s="51"/>
      <c r="BJ294" s="51"/>
      <c r="BK294" s="51"/>
      <c r="BL294" s="51"/>
      <c r="BM294" s="51"/>
    </row>
    <row r="295" spans="1:65" x14ac:dyDescent="0.25">
      <c r="A295" s="60"/>
      <c r="E295" s="40"/>
      <c r="F295" s="40"/>
      <c r="G295" s="40"/>
      <c r="H295" s="40"/>
      <c r="I295" s="40"/>
      <c r="P295" s="40">
        <f t="shared" si="497"/>
        <v>0</v>
      </c>
      <c r="Q295" s="40">
        <f t="shared" si="497"/>
        <v>0</v>
      </c>
      <c r="S295" s="6"/>
      <c r="BH295" s="49"/>
      <c r="BI295" s="51"/>
      <c r="BJ295" s="51"/>
      <c r="BK295" s="51"/>
      <c r="BL295" s="51"/>
      <c r="BM295" s="51"/>
    </row>
    <row r="296" spans="1:65" x14ac:dyDescent="0.25">
      <c r="A296" s="61"/>
      <c r="E296" s="40"/>
      <c r="F296" s="40"/>
      <c r="G296" s="40"/>
      <c r="H296" s="40"/>
      <c r="I296" s="40"/>
      <c r="P296" s="40">
        <f t="shared" si="497"/>
        <v>0</v>
      </c>
      <c r="Q296" s="40">
        <f t="shared" si="497"/>
        <v>0</v>
      </c>
      <c r="S296" s="6"/>
      <c r="BH296" s="49"/>
      <c r="BI296" s="51"/>
      <c r="BJ296" s="51"/>
      <c r="BK296" s="51"/>
      <c r="BL296" s="51"/>
      <c r="BM296" s="51"/>
    </row>
    <row r="297" spans="1:65" x14ac:dyDescent="0.25">
      <c r="A297" s="59" t="s">
        <v>145</v>
      </c>
      <c r="E297" s="40"/>
      <c r="F297" s="40"/>
      <c r="G297" s="40"/>
      <c r="H297" s="40"/>
      <c r="P297" s="40">
        <f t="shared" ref="P297:Q308" si="559">ABS(E297)</f>
        <v>0</v>
      </c>
      <c r="Q297" s="40">
        <f t="shared" si="559"/>
        <v>0</v>
      </c>
      <c r="BH297" s="49"/>
      <c r="BI297" s="51"/>
      <c r="BJ297" s="51"/>
      <c r="BK297" s="51"/>
      <c r="BL297" s="51"/>
      <c r="BM297" s="51"/>
    </row>
    <row r="298" spans="1:65" x14ac:dyDescent="0.25">
      <c r="A298" s="60"/>
      <c r="E298" s="40"/>
      <c r="F298" s="40"/>
      <c r="G298" s="40"/>
      <c r="H298" s="40"/>
      <c r="P298" s="40">
        <f t="shared" si="559"/>
        <v>0</v>
      </c>
      <c r="Q298" s="40">
        <f t="shared" si="559"/>
        <v>0</v>
      </c>
      <c r="S298" s="6" t="e">
        <f t="shared" ref="S298" si="560">LARGE(D297:D302,1)</f>
        <v>#NUM!</v>
      </c>
      <c r="U298" s="40" t="e">
        <f t="shared" ref="U298" si="561">IF(S298=D297,(LARGE(P297:Q297,1)),(IF(S298=D298,(LARGE(P298:Q298,1)),(IF(S298=D299,(LARGE(P299:Q299,1)),(IF(S298=D300,(LARGE(P300:Q300,1)),(IF(S298=D301,(LARGE(P301:Q301,1)),(IF(S298=D302,(LARGE(P302:Q302,1)))))))))))))</f>
        <v>#NUM!</v>
      </c>
      <c r="Y298" s="36" t="e">
        <f t="shared" ref="Y298" si="562">SQRT((S298/$U$2)^2)</f>
        <v>#NUM!</v>
      </c>
      <c r="Z298" s="19"/>
      <c r="AA298" s="19"/>
      <c r="AB298" s="19" t="e">
        <f t="shared" ref="AB298:AB300" si="563">SQRT(Y298)</f>
        <v>#NUM!</v>
      </c>
      <c r="AC298" s="19"/>
      <c r="AE298" s="19"/>
      <c r="AF298" s="20" t="e">
        <f t="shared" ref="AF298:AF300" si="564">AB298+0.05</f>
        <v>#NUM!</v>
      </c>
      <c r="AG298" s="19"/>
      <c r="AI298" s="19"/>
      <c r="AJ298" s="28" t="e">
        <f t="shared" ref="AJ298:AJ300" si="565">IF(AF298&lt;=1.5,1.5,(IF(AF298&lt;=2,2,(IF(AF298&lt;=2.5,2.5,(IF(AF298&lt;=3,3,(IF(AF298&lt;=3.5,3.5,(IF(AF298&lt;=4,4,(IF(AF298&lt;=4.5,4.5,(IF(AF298&lt;=5,5,"Too f*cking big!")))))))))))))))</f>
        <v>#NUM!</v>
      </c>
      <c r="AK298" s="19"/>
      <c r="AM298" s="19"/>
      <c r="AN298" s="19" t="e">
        <f t="shared" ref="AN298:AN300" si="566">IF(ABS(U298)&gt;($U$3*AJ298),"Yes","No")</f>
        <v>#NUM!</v>
      </c>
      <c r="AR298" s="19" t="e">
        <f t="shared" si="551"/>
        <v>#NUM!</v>
      </c>
      <c r="AU298" s="40" t="e">
        <f t="shared" ref="AU298:AU300" si="567">IF(AR298="Not Applicable",S298/(AJ298^2),(S298/(AJ298^2))+AR298)</f>
        <v>#NUM!</v>
      </c>
      <c r="BG298" s="26" t="e">
        <f>IF(AJ298&gt;4,"Re-check foundation size…",IF(AU298&lt;$U$2,"Pass!","Fail!"))</f>
        <v>#NUM!</v>
      </c>
      <c r="BH298" s="49"/>
      <c r="BI298" s="51"/>
      <c r="BJ298" s="51"/>
      <c r="BK298" s="51"/>
      <c r="BL298" s="51"/>
      <c r="BM298" s="51"/>
    </row>
    <row r="299" spans="1:65" ht="15.75" x14ac:dyDescent="0.25">
      <c r="A299" s="60"/>
      <c r="E299" s="40"/>
      <c r="F299" s="40"/>
      <c r="G299" s="40"/>
      <c r="H299" s="40"/>
      <c r="P299" s="40">
        <f t="shared" si="559"/>
        <v>0</v>
      </c>
      <c r="Q299" s="40">
        <f t="shared" si="559"/>
        <v>0</v>
      </c>
      <c r="S299" s="6">
        <f t="shared" ref="S299" si="568">IF(U299=P297,D297,(IF(U299=P298,D298,(IF(U299=P299,D299,(IF(U299=P300,D300,(IF(U299=P301,D301,(IF(U299=P302,D302)))))))))))</f>
        <v>0</v>
      </c>
      <c r="U299" s="40">
        <f t="shared" ref="U299" si="569">LARGE((P297:P302),1)</f>
        <v>0</v>
      </c>
      <c r="Y299" s="36">
        <f t="shared" si="522"/>
        <v>0</v>
      </c>
      <c r="Z299" s="19"/>
      <c r="AA299" s="19"/>
      <c r="AB299" s="19">
        <f t="shared" si="563"/>
        <v>0</v>
      </c>
      <c r="AC299" s="19"/>
      <c r="AE299" s="19"/>
      <c r="AF299" s="20">
        <f t="shared" si="564"/>
        <v>0.05</v>
      </c>
      <c r="AG299" s="19"/>
      <c r="AI299" s="19"/>
      <c r="AJ299" s="28">
        <f t="shared" si="565"/>
        <v>1.5</v>
      </c>
      <c r="AK299" s="19"/>
      <c r="AM299" s="19"/>
      <c r="AN299" s="19" t="str">
        <f t="shared" si="566"/>
        <v>No</v>
      </c>
      <c r="AR299" s="19" t="str">
        <f t="shared" si="551"/>
        <v>Not Applicable</v>
      </c>
      <c r="AU299" s="40">
        <f t="shared" si="567"/>
        <v>0</v>
      </c>
      <c r="AY299" s="54">
        <f>B297</f>
        <v>0</v>
      </c>
      <c r="AZ299" s="35" t="s">
        <v>87</v>
      </c>
      <c r="BA299" s="56" t="str">
        <f t="shared" ref="BA299" si="570">IF(S299=0,"No data…",IF(ISNUMBER(AJ298)=FALSE,"Too big!",IF(ISNUMBER(AJ299)=FALSE,"Too big!",IF(ISNUMBER(AJ300)=FALSE,"Too big!",LARGE(AJ298:AJ300,1)))))</f>
        <v>No data…</v>
      </c>
      <c r="BB299" s="56" t="s">
        <v>85</v>
      </c>
      <c r="BC299" s="58" t="str">
        <f t="shared" ref="BC299" si="571">IF(U299=0,"No data…",IF(ISNUMBER(AJ298)=FALSE,"Too big!",IF(ISNUMBER(AJ299)=FALSE,"Too big!",IF(ISNUMBER(AJ300)=FALSE,"Too big!",LARGE(AJ298:AJ300,1)))))</f>
        <v>No data…</v>
      </c>
      <c r="BD299" s="35" t="s">
        <v>86</v>
      </c>
      <c r="BG299" s="26" t="str">
        <f>IF(AJ299&gt;4,"Re-check foundation size…",IF(AU299&lt;$U$2,"Pass!","Fail!"))</f>
        <v>Pass!</v>
      </c>
      <c r="BH299" s="49"/>
      <c r="BI299" s="51" t="str">
        <f t="shared" ref="BI299" si="572">IF(D297&lt;0,"Warning! Uplift.",(IF(D298&lt;0,"Warning! Uplift.",(IF(D299&lt;0,"Warning! Uplift.",(IF(D300&lt;0,"Warning! Uplift.",(IF(D301&lt;0,"Warning! Uplift.",(IF(D302&lt;0,"Warning! Uplift.","/")))))))))))</f>
        <v>/</v>
      </c>
      <c r="BJ299" s="51"/>
      <c r="BK299" s="51"/>
      <c r="BL299" s="51" t="e">
        <f t="shared" ref="BL299" si="573">IF(U298&gt;$BT$23,"Warning! High shear.",(IF(U299&gt;$BT$23,"Warning! High shear.",(IF(U300&gt;$BT$23,"Warning! High Shear.","/")))))</f>
        <v>#NUM!</v>
      </c>
      <c r="BM299" s="51"/>
    </row>
    <row r="300" spans="1:65" x14ac:dyDescent="0.25">
      <c r="A300" s="60"/>
      <c r="E300" s="40"/>
      <c r="F300" s="40"/>
      <c r="G300" s="40"/>
      <c r="H300" s="40"/>
      <c r="P300" s="40">
        <f t="shared" si="559"/>
        <v>0</v>
      </c>
      <c r="Q300" s="40">
        <f t="shared" si="559"/>
        <v>0</v>
      </c>
      <c r="S300" s="6">
        <f t="shared" ref="S300" si="574">IF(U300=Q297,D297,(IF(U300=Q298,D298,(IF(U300=Q299,D299,(IF(U300=Q300,D300,(IF(U300=Q301,D301,(IF(U300=Q302,D302)))))))))))</f>
        <v>0</v>
      </c>
      <c r="U300" s="40">
        <f t="shared" ref="U300" si="575">LARGE((Q297:Q302),1)</f>
        <v>0</v>
      </c>
      <c r="Y300" s="36">
        <f t="shared" si="522"/>
        <v>0</v>
      </c>
      <c r="Z300" s="19"/>
      <c r="AA300" s="19"/>
      <c r="AB300" s="19">
        <f t="shared" si="563"/>
        <v>0</v>
      </c>
      <c r="AC300" s="19"/>
      <c r="AE300" s="19"/>
      <c r="AF300" s="20">
        <f t="shared" si="564"/>
        <v>0.05</v>
      </c>
      <c r="AG300" s="19"/>
      <c r="AI300" s="19"/>
      <c r="AJ300" s="28">
        <f t="shared" si="565"/>
        <v>1.5</v>
      </c>
      <c r="AK300" s="19"/>
      <c r="AM300" s="19"/>
      <c r="AN300" s="19" t="str">
        <f t="shared" si="566"/>
        <v>No</v>
      </c>
      <c r="AR300" s="19" t="str">
        <f t="shared" si="551"/>
        <v>Not Applicable</v>
      </c>
      <c r="AU300" s="40">
        <f t="shared" si="567"/>
        <v>0</v>
      </c>
      <c r="BG300" s="26" t="str">
        <f>IF(AJ300&gt;4,"Re-check foundation size…",IF(AU300&lt;$U$2,"Pass!","Fail!"))</f>
        <v>Pass!</v>
      </c>
      <c r="BH300" s="49"/>
      <c r="BI300" s="51"/>
      <c r="BJ300" s="51"/>
      <c r="BK300" s="51"/>
      <c r="BL300" s="51"/>
      <c r="BM300" s="51"/>
    </row>
    <row r="301" spans="1:65" x14ac:dyDescent="0.25">
      <c r="A301" s="60"/>
      <c r="E301" s="40"/>
      <c r="F301" s="40"/>
      <c r="G301" s="40"/>
      <c r="H301" s="40"/>
      <c r="P301" s="40">
        <f t="shared" si="559"/>
        <v>0</v>
      </c>
      <c r="Q301" s="40">
        <f t="shared" si="559"/>
        <v>0</v>
      </c>
      <c r="S301" s="6"/>
      <c r="BH301" s="49"/>
      <c r="BI301" s="51"/>
      <c r="BJ301" s="51"/>
      <c r="BK301" s="51"/>
      <c r="BL301" s="51"/>
      <c r="BM301" s="51"/>
    </row>
    <row r="302" spans="1:65" x14ac:dyDescent="0.25">
      <c r="A302" s="61"/>
      <c r="E302" s="40"/>
      <c r="F302" s="40"/>
      <c r="G302" s="40"/>
      <c r="H302" s="40"/>
      <c r="P302" s="40">
        <f t="shared" si="559"/>
        <v>0</v>
      </c>
      <c r="Q302" s="40">
        <f t="shared" si="559"/>
        <v>0</v>
      </c>
      <c r="S302" s="6"/>
      <c r="BH302" s="49"/>
      <c r="BI302" s="51"/>
      <c r="BJ302" s="51"/>
      <c r="BK302" s="51"/>
      <c r="BL302" s="51"/>
      <c r="BM302" s="51"/>
    </row>
    <row r="303" spans="1:65" x14ac:dyDescent="0.25">
      <c r="A303" s="59" t="s">
        <v>146</v>
      </c>
      <c r="E303" s="40"/>
      <c r="F303" s="40"/>
      <c r="G303" s="40"/>
      <c r="H303" s="40"/>
      <c r="P303" s="40">
        <f t="shared" si="559"/>
        <v>0</v>
      </c>
      <c r="Q303" s="40">
        <f t="shared" si="559"/>
        <v>0</v>
      </c>
      <c r="S303" s="6"/>
      <c r="BH303" s="49"/>
      <c r="BI303" s="51"/>
      <c r="BJ303" s="51"/>
      <c r="BK303" s="51"/>
      <c r="BL303" s="51"/>
      <c r="BM303" s="51"/>
    </row>
    <row r="304" spans="1:65" x14ac:dyDescent="0.25">
      <c r="A304" s="60"/>
      <c r="E304" s="40"/>
      <c r="F304" s="40"/>
      <c r="G304" s="40"/>
      <c r="H304" s="40"/>
      <c r="P304" s="40">
        <f t="shared" si="559"/>
        <v>0</v>
      </c>
      <c r="Q304" s="40">
        <f t="shared" si="559"/>
        <v>0</v>
      </c>
      <c r="S304" s="6" t="e">
        <f t="shared" ref="S304" si="576">LARGE(D303:D308,1)</f>
        <v>#NUM!</v>
      </c>
      <c r="U304" s="40" t="e">
        <f t="shared" ref="U304" si="577">IF(S304=D303,(LARGE(P303:Q303,1)),(IF(S304=D304,(LARGE(P304:Q304,1)),(IF(S304=D305,(LARGE(P305:Q305,1)),(IF(S304=D306,(LARGE(P306:Q306,1)),(IF(S304=D307,(LARGE(P307:Q307,1)),(IF(S304=D308,(LARGE(P308:Q308,1)))))))))))))</f>
        <v>#NUM!</v>
      </c>
      <c r="Y304" s="36" t="e">
        <f t="shared" ref="Y304" si="578">SQRT((S304/$U$2)^2)</f>
        <v>#NUM!</v>
      </c>
      <c r="Z304" s="19"/>
      <c r="AA304" s="19"/>
      <c r="AB304" s="19" t="e">
        <f t="shared" ref="AB304:AB306" si="579">SQRT(Y304)</f>
        <v>#NUM!</v>
      </c>
      <c r="AC304" s="19"/>
      <c r="AE304" s="19"/>
      <c r="AF304" s="20" t="e">
        <f t="shared" ref="AF304:AF306" si="580">AB304+0.05</f>
        <v>#NUM!</v>
      </c>
      <c r="AG304" s="19"/>
      <c r="AI304" s="19"/>
      <c r="AJ304" s="28" t="e">
        <f t="shared" ref="AJ304:AJ306" si="581">IF(AF304&lt;=1.5,1.5,(IF(AF304&lt;=2,2,(IF(AF304&lt;=2.5,2.5,(IF(AF304&lt;=3,3,(IF(AF304&lt;=3.5,3.5,(IF(AF304&lt;=4,4,(IF(AF304&lt;=4.5,4.5,(IF(AF304&lt;=5,5,"Too f*cking big!")))))))))))))))</f>
        <v>#NUM!</v>
      </c>
      <c r="AK304" s="19"/>
      <c r="AM304" s="19"/>
      <c r="AN304" s="19" t="e">
        <f t="shared" ref="AN304:AN306" si="582">IF(ABS(U304)&gt;($U$3*AJ304),"Yes","No")</f>
        <v>#NUM!</v>
      </c>
      <c r="AR304" s="19" t="e">
        <f t="shared" si="551"/>
        <v>#NUM!</v>
      </c>
      <c r="AU304" s="40" t="e">
        <f t="shared" ref="AU304:AU306" si="583">IF(AR304="Not Applicable",S304/(AJ304^2),(S304/(AJ304^2))+AR304)</f>
        <v>#NUM!</v>
      </c>
      <c r="BG304" s="26" t="e">
        <f>IF(AJ304&gt;4,"Re-check foundation size…",IF(AU304&lt;$U$2,"Pass!","Fail!"))</f>
        <v>#NUM!</v>
      </c>
      <c r="BH304" s="49"/>
      <c r="BI304" s="51"/>
      <c r="BJ304" s="51"/>
      <c r="BK304" s="51"/>
      <c r="BL304" s="51"/>
      <c r="BM304" s="51"/>
    </row>
    <row r="305" spans="1:65" ht="15.75" x14ac:dyDescent="0.25">
      <c r="A305" s="60"/>
      <c r="E305" s="40"/>
      <c r="F305" s="40"/>
      <c r="G305" s="40"/>
      <c r="H305" s="40"/>
      <c r="P305" s="40">
        <f t="shared" si="559"/>
        <v>0</v>
      </c>
      <c r="Q305" s="40">
        <f t="shared" si="559"/>
        <v>0</v>
      </c>
      <c r="S305" s="6">
        <f t="shared" ref="S305" si="584">IF(U305=P303,D303,(IF(U305=P304,D304,(IF(U305=P305,D305,(IF(U305=P306,D306,(IF(U305=P307,D307,(IF(U305=P308,D308)))))))))))</f>
        <v>0</v>
      </c>
      <c r="U305" s="40">
        <f t="shared" ref="U305" si="585">LARGE((P303:P308),1)</f>
        <v>0</v>
      </c>
      <c r="Y305" s="36">
        <f t="shared" si="522"/>
        <v>0</v>
      </c>
      <c r="Z305" s="19"/>
      <c r="AA305" s="19"/>
      <c r="AB305" s="19">
        <f t="shared" si="579"/>
        <v>0</v>
      </c>
      <c r="AC305" s="19"/>
      <c r="AE305" s="19"/>
      <c r="AF305" s="20">
        <f t="shared" si="580"/>
        <v>0.05</v>
      </c>
      <c r="AG305" s="19"/>
      <c r="AI305" s="19"/>
      <c r="AJ305" s="28">
        <f t="shared" si="581"/>
        <v>1.5</v>
      </c>
      <c r="AK305" s="19"/>
      <c r="AM305" s="19"/>
      <c r="AN305" s="19" t="str">
        <f t="shared" si="582"/>
        <v>No</v>
      </c>
      <c r="AR305" s="19" t="str">
        <f t="shared" si="551"/>
        <v>Not Applicable</v>
      </c>
      <c r="AU305" s="40">
        <f t="shared" si="583"/>
        <v>0</v>
      </c>
      <c r="AY305" s="54">
        <f>B303</f>
        <v>0</v>
      </c>
      <c r="AZ305" s="35" t="s">
        <v>87</v>
      </c>
      <c r="BA305" s="56" t="str">
        <f t="shared" ref="BA305" si="586">IF(S305=0,"No data…",IF(ISNUMBER(AJ304)=FALSE,"Too big!",IF(ISNUMBER(AJ305)=FALSE,"Too big!",IF(ISNUMBER(AJ306)=FALSE,"Too big!",LARGE(AJ304:AJ306,1)))))</f>
        <v>No data…</v>
      </c>
      <c r="BB305" s="56" t="s">
        <v>85</v>
      </c>
      <c r="BC305" s="58" t="str">
        <f t="shared" ref="BC305" si="587">IF(U305=0,"No data…",IF(ISNUMBER(AJ304)=FALSE,"Too big!",IF(ISNUMBER(AJ305)=FALSE,"Too big!",IF(ISNUMBER(AJ306)=FALSE,"Too big!",LARGE(AJ304:AJ306,1)))))</f>
        <v>No data…</v>
      </c>
      <c r="BD305" s="35" t="s">
        <v>86</v>
      </c>
      <c r="BG305" s="26" t="str">
        <f>IF(AJ305&gt;4,"Re-check foundation size…",IF(AU305&lt;$U$2,"Pass!","Fail!"))</f>
        <v>Pass!</v>
      </c>
      <c r="BH305" s="49"/>
      <c r="BI305" s="51" t="str">
        <f t="shared" ref="BI305" si="588">IF(D303&lt;0,"Warning! Uplift.",(IF(D304&lt;0,"Warning! Uplift.",(IF(D305&lt;0,"Warning! Uplift.",(IF(D306&lt;0,"Warning! Uplift.",(IF(D307&lt;0,"Warning! Uplift.",(IF(D308&lt;0,"Warning! Uplift.","/")))))))))))</f>
        <v>/</v>
      </c>
      <c r="BJ305" s="51"/>
      <c r="BK305" s="51"/>
      <c r="BL305" s="51" t="e">
        <f t="shared" ref="BL305" si="589">IF(U304&gt;$BT$23,"Warning! High shear.",(IF(U305&gt;$BT$23,"Warning! High shear.",(IF(U306&gt;$BT$23,"Warning! High Shear.","/")))))</f>
        <v>#NUM!</v>
      </c>
      <c r="BM305" s="51"/>
    </row>
    <row r="306" spans="1:65" x14ac:dyDescent="0.25">
      <c r="A306" s="60"/>
      <c r="E306" s="40"/>
      <c r="F306" s="40"/>
      <c r="G306" s="40"/>
      <c r="H306" s="40"/>
      <c r="P306" s="40">
        <f t="shared" si="559"/>
        <v>0</v>
      </c>
      <c r="Q306" s="40">
        <f t="shared" si="559"/>
        <v>0</v>
      </c>
      <c r="S306" s="6">
        <f t="shared" ref="S306" si="590">IF(U306=Q303,D303,(IF(U306=Q304,D304,(IF(U306=Q305,D305,(IF(U306=Q306,D306,(IF(U306=Q307,D307,(IF(U306=Q308,D308)))))))))))</f>
        <v>0</v>
      </c>
      <c r="U306" s="40">
        <f t="shared" ref="U306" si="591">LARGE((Q303:Q308),1)</f>
        <v>0</v>
      </c>
      <c r="Y306" s="36">
        <f t="shared" si="522"/>
        <v>0</v>
      </c>
      <c r="Z306" s="19"/>
      <c r="AA306" s="19"/>
      <c r="AB306" s="19">
        <f t="shared" si="579"/>
        <v>0</v>
      </c>
      <c r="AC306" s="19"/>
      <c r="AE306" s="19"/>
      <c r="AF306" s="20">
        <f t="shared" si="580"/>
        <v>0.05</v>
      </c>
      <c r="AG306" s="19"/>
      <c r="AI306" s="19"/>
      <c r="AJ306" s="28">
        <f t="shared" si="581"/>
        <v>1.5</v>
      </c>
      <c r="AK306" s="19"/>
      <c r="AM306" s="19"/>
      <c r="AN306" s="19" t="str">
        <f t="shared" si="582"/>
        <v>No</v>
      </c>
      <c r="AR306" s="19" t="str">
        <f t="shared" si="551"/>
        <v>Not Applicable</v>
      </c>
      <c r="AU306" s="40">
        <f t="shared" si="583"/>
        <v>0</v>
      </c>
      <c r="BG306" s="26" t="str">
        <f>IF(AJ306&gt;4,"Re-check foundation size…",IF(AU306&lt;$U$2,"Pass!","Fail!"))</f>
        <v>Pass!</v>
      </c>
      <c r="BH306" s="49"/>
      <c r="BI306" s="51"/>
      <c r="BJ306" s="51"/>
      <c r="BK306" s="51"/>
      <c r="BL306" s="51"/>
      <c r="BM306" s="51"/>
    </row>
    <row r="307" spans="1:65" x14ac:dyDescent="0.25">
      <c r="A307" s="60"/>
      <c r="E307" s="40"/>
      <c r="F307" s="40"/>
      <c r="G307" s="40"/>
      <c r="H307" s="40"/>
      <c r="P307" s="40">
        <f t="shared" si="559"/>
        <v>0</v>
      </c>
      <c r="Q307" s="40">
        <f t="shared" si="559"/>
        <v>0</v>
      </c>
      <c r="S307" s="6"/>
      <c r="BH307" s="49"/>
      <c r="BI307" s="49"/>
      <c r="BJ307" s="49"/>
      <c r="BK307" s="49"/>
      <c r="BL307" s="49"/>
      <c r="BM307" s="49"/>
    </row>
    <row r="308" spans="1:65" x14ac:dyDescent="0.25">
      <c r="A308" s="61"/>
      <c r="E308" s="40"/>
      <c r="F308" s="40"/>
      <c r="G308" s="40"/>
      <c r="H308" s="40"/>
      <c r="P308" s="40">
        <f t="shared" si="559"/>
        <v>0</v>
      </c>
      <c r="Q308" s="40">
        <f t="shared" si="559"/>
        <v>0</v>
      </c>
      <c r="S308" s="6"/>
      <c r="BH308" s="49"/>
      <c r="BI308" s="49"/>
      <c r="BJ308" s="49"/>
      <c r="BK308" s="49"/>
      <c r="BL308" s="49"/>
      <c r="BM308" s="49"/>
    </row>
    <row r="309" spans="1:65" x14ac:dyDescent="0.25">
      <c r="A309" s="6"/>
      <c r="E309" s="40"/>
      <c r="F309" s="40"/>
      <c r="G309" s="40"/>
      <c r="H309" s="40"/>
      <c r="BH309" s="49"/>
      <c r="BI309" s="49"/>
      <c r="BJ309" s="49"/>
      <c r="BK309" s="49"/>
      <c r="BL309" s="49"/>
      <c r="BM309" s="49"/>
    </row>
    <row r="310" spans="1:65" x14ac:dyDescent="0.25">
      <c r="A310" s="6"/>
      <c r="E310" s="40"/>
      <c r="F310" s="40"/>
      <c r="G310" s="40"/>
      <c r="H310" s="40"/>
      <c r="BH310" s="49"/>
      <c r="BI310" s="49"/>
      <c r="BJ310" s="49"/>
      <c r="BK310" s="49"/>
      <c r="BL310" s="49"/>
      <c r="BM310" s="49"/>
    </row>
    <row r="311" spans="1:65" ht="15.75" x14ac:dyDescent="0.25">
      <c r="A311" s="6"/>
      <c r="E311" s="40"/>
      <c r="F311" s="40"/>
      <c r="G311" s="40"/>
      <c r="H311" s="40"/>
      <c r="BA311" s="56"/>
      <c r="BH311" s="49"/>
      <c r="BI311" s="49"/>
      <c r="BJ311" s="49"/>
      <c r="BK311" s="49"/>
      <c r="BL311" s="49"/>
      <c r="BM311" s="49"/>
    </row>
    <row r="312" spans="1:65" x14ac:dyDescent="0.25">
      <c r="A312" s="6"/>
      <c r="E312" s="40"/>
      <c r="F312" s="40"/>
      <c r="G312" s="40"/>
      <c r="H312" s="40"/>
      <c r="BH312" s="49"/>
      <c r="BI312" s="49"/>
      <c r="BJ312" s="49"/>
      <c r="BK312" s="49"/>
      <c r="BL312" s="49"/>
      <c r="BM312" s="49"/>
    </row>
    <row r="313" spans="1:65" x14ac:dyDescent="0.25">
      <c r="A313" s="6"/>
      <c r="E313" s="40"/>
      <c r="F313" s="40"/>
      <c r="G313" s="40"/>
      <c r="H313" s="40"/>
      <c r="BH313" s="49"/>
      <c r="BI313" s="49"/>
      <c r="BJ313" s="49"/>
      <c r="BK313" s="49"/>
      <c r="BL313" s="49"/>
      <c r="BM313" s="49"/>
    </row>
    <row r="314" spans="1:65" x14ac:dyDescent="0.25">
      <c r="A314" s="6"/>
      <c r="E314" s="40"/>
      <c r="F314" s="40"/>
      <c r="G314" s="40"/>
      <c r="H314" s="40"/>
      <c r="BH314" s="49"/>
      <c r="BI314" s="49"/>
      <c r="BJ314" s="49"/>
      <c r="BK314" s="49"/>
      <c r="BL314" s="49"/>
      <c r="BM314" s="49"/>
    </row>
    <row r="315" spans="1:65" x14ac:dyDescent="0.25">
      <c r="A315" s="6"/>
      <c r="E315" s="40"/>
      <c r="F315" s="40"/>
      <c r="G315" s="40"/>
      <c r="H315" s="40"/>
      <c r="BH315" s="49"/>
      <c r="BI315" s="49"/>
      <c r="BJ315" s="49"/>
      <c r="BK315" s="49"/>
      <c r="BL315" s="49"/>
      <c r="BM315" s="49"/>
    </row>
    <row r="316" spans="1:65" x14ac:dyDescent="0.25">
      <c r="A316" s="6"/>
      <c r="E316" s="40"/>
      <c r="F316" s="40"/>
      <c r="G316" s="40"/>
      <c r="H316" s="40"/>
      <c r="BH316" s="49"/>
      <c r="BI316" s="49"/>
      <c r="BJ316" s="49"/>
      <c r="BK316" s="49"/>
      <c r="BL316" s="49"/>
      <c r="BM316" s="49"/>
    </row>
    <row r="317" spans="1:65" ht="15.75" x14ac:dyDescent="0.25">
      <c r="A317" s="6"/>
      <c r="E317" s="40"/>
      <c r="F317" s="40"/>
      <c r="G317" s="40"/>
      <c r="H317" s="40"/>
      <c r="BA317" s="56"/>
      <c r="BH317" s="49"/>
      <c r="BI317" s="49"/>
      <c r="BJ317" s="49"/>
      <c r="BK317" s="49"/>
      <c r="BL317" s="49"/>
      <c r="BM317" s="49"/>
    </row>
    <row r="318" spans="1:65" x14ac:dyDescent="0.25">
      <c r="A318" s="6"/>
      <c r="E318" s="40"/>
      <c r="F318" s="40"/>
      <c r="G318" s="40"/>
      <c r="H318" s="40"/>
      <c r="BH318" s="49"/>
      <c r="BI318" s="49"/>
      <c r="BJ318" s="49"/>
      <c r="BK318" s="49"/>
      <c r="BL318" s="49"/>
      <c r="BM318" s="49"/>
    </row>
    <row r="319" spans="1:65" x14ac:dyDescent="0.25">
      <c r="A319" s="6"/>
      <c r="E319" s="40"/>
      <c r="F319" s="40"/>
      <c r="G319" s="40"/>
      <c r="H319" s="40"/>
      <c r="BH319" s="49"/>
      <c r="BI319" s="49"/>
      <c r="BJ319" s="49"/>
      <c r="BK319" s="49"/>
      <c r="BL319" s="49"/>
      <c r="BM319" s="49"/>
    </row>
    <row r="320" spans="1:65" x14ac:dyDescent="0.25">
      <c r="A320" s="6"/>
      <c r="E320" s="40"/>
      <c r="F320" s="40"/>
      <c r="G320" s="40"/>
      <c r="H320" s="40"/>
      <c r="BH320" s="49"/>
      <c r="BI320" s="49"/>
      <c r="BJ320" s="49"/>
      <c r="BK320" s="49"/>
      <c r="BL320" s="49"/>
      <c r="BM320" s="49"/>
    </row>
    <row r="321" spans="1:65" x14ac:dyDescent="0.25">
      <c r="A321" s="6"/>
      <c r="E321" s="40"/>
      <c r="F321" s="40"/>
      <c r="G321" s="40"/>
      <c r="H321" s="40"/>
      <c r="BH321" s="49"/>
      <c r="BI321" s="49"/>
      <c r="BJ321" s="49"/>
      <c r="BK321" s="49"/>
      <c r="BL321" s="49"/>
      <c r="BM321" s="49"/>
    </row>
    <row r="322" spans="1:65" x14ac:dyDescent="0.25">
      <c r="A322" s="6"/>
      <c r="E322" s="40"/>
      <c r="F322" s="40"/>
      <c r="G322" s="40"/>
      <c r="H322" s="40"/>
      <c r="BH322" s="49"/>
      <c r="BI322" s="49"/>
      <c r="BJ322" s="49"/>
      <c r="BK322" s="49"/>
      <c r="BL322" s="49"/>
      <c r="BM322" s="49"/>
    </row>
    <row r="323" spans="1:65" ht="15.75" x14ac:dyDescent="0.25">
      <c r="A323" s="6"/>
      <c r="E323" s="40"/>
      <c r="F323" s="40"/>
      <c r="G323" s="40"/>
      <c r="H323" s="40"/>
      <c r="BA323" s="56"/>
      <c r="BH323" s="49"/>
      <c r="BI323" s="49"/>
      <c r="BJ323" s="49"/>
      <c r="BK323" s="49"/>
      <c r="BL323" s="49"/>
      <c r="BM323" s="49"/>
    </row>
    <row r="324" spans="1:65" x14ac:dyDescent="0.25">
      <c r="A324" s="6"/>
      <c r="E324" s="40"/>
      <c r="F324" s="40"/>
      <c r="G324" s="40"/>
      <c r="H324" s="40"/>
      <c r="BH324" s="49"/>
      <c r="BI324" s="49"/>
      <c r="BJ324" s="49"/>
      <c r="BK324" s="49"/>
      <c r="BL324" s="49"/>
      <c r="BM324" s="49"/>
    </row>
    <row r="325" spans="1:65" x14ac:dyDescent="0.25">
      <c r="A325" s="6"/>
      <c r="E325" s="40"/>
      <c r="F325" s="40"/>
      <c r="G325" s="40"/>
      <c r="H325" s="40"/>
      <c r="BH325" s="49"/>
      <c r="BI325" s="49"/>
      <c r="BJ325" s="49"/>
      <c r="BK325" s="49"/>
      <c r="BL325" s="49"/>
      <c r="BM325" s="49"/>
    </row>
    <row r="326" spans="1:65" x14ac:dyDescent="0.25">
      <c r="A326" s="6"/>
      <c r="E326" s="40"/>
      <c r="F326" s="40"/>
      <c r="G326" s="40"/>
      <c r="H326" s="40"/>
      <c r="BH326" s="49"/>
      <c r="BI326" s="49"/>
      <c r="BJ326" s="49"/>
      <c r="BK326" s="49"/>
      <c r="BL326" s="49"/>
      <c r="BM326" s="49"/>
    </row>
    <row r="327" spans="1:65" x14ac:dyDescent="0.25">
      <c r="A327" s="6"/>
      <c r="E327" s="40"/>
      <c r="F327" s="40"/>
      <c r="G327" s="40"/>
      <c r="H327" s="40"/>
      <c r="BH327" s="49"/>
      <c r="BI327" s="49"/>
      <c r="BJ327" s="49"/>
      <c r="BK327" s="49"/>
      <c r="BL327" s="49"/>
      <c r="BM327" s="49"/>
    </row>
    <row r="328" spans="1:65" x14ac:dyDescent="0.25">
      <c r="A328" s="6"/>
      <c r="E328" s="40"/>
      <c r="F328" s="40"/>
      <c r="G328" s="40"/>
      <c r="H328" s="40"/>
      <c r="BH328" s="49"/>
      <c r="BI328" s="49"/>
      <c r="BJ328" s="49"/>
      <c r="BK328" s="49"/>
      <c r="BL328" s="49"/>
      <c r="BM328" s="49"/>
    </row>
    <row r="329" spans="1:65" ht="15.75" x14ac:dyDescent="0.25">
      <c r="A329" s="6"/>
      <c r="E329" s="40"/>
      <c r="F329" s="40"/>
      <c r="G329" s="40"/>
      <c r="H329" s="40"/>
      <c r="BA329" s="56"/>
      <c r="BH329" s="49"/>
      <c r="BI329" s="49"/>
      <c r="BJ329" s="49"/>
      <c r="BK329" s="49"/>
      <c r="BL329" s="49"/>
      <c r="BM329" s="49"/>
    </row>
    <row r="330" spans="1:65" x14ac:dyDescent="0.25">
      <c r="A330" s="6"/>
      <c r="E330" s="40"/>
      <c r="F330" s="40"/>
      <c r="G330" s="40"/>
      <c r="H330" s="40"/>
      <c r="BH330" s="49"/>
      <c r="BI330" s="49"/>
      <c r="BJ330" s="49"/>
      <c r="BK330" s="49"/>
      <c r="BL330" s="49"/>
      <c r="BM330" s="49"/>
    </row>
    <row r="331" spans="1:65" x14ac:dyDescent="0.25">
      <c r="A331" s="6"/>
      <c r="E331" s="40"/>
      <c r="F331" s="40"/>
      <c r="G331" s="40"/>
      <c r="H331" s="40"/>
      <c r="BH331" s="49"/>
      <c r="BI331" s="49"/>
      <c r="BJ331" s="49"/>
      <c r="BK331" s="49"/>
      <c r="BL331" s="49"/>
      <c r="BM331" s="49"/>
    </row>
    <row r="332" spans="1:65" x14ac:dyDescent="0.25">
      <c r="A332" s="6"/>
      <c r="E332" s="40"/>
      <c r="F332" s="40"/>
      <c r="G332" s="40"/>
      <c r="H332" s="40"/>
      <c r="BH332" s="49"/>
      <c r="BI332" s="49"/>
      <c r="BJ332" s="49"/>
      <c r="BK332" s="49"/>
      <c r="BL332" s="49"/>
      <c r="BM332" s="49"/>
    </row>
    <row r="333" spans="1:65" x14ac:dyDescent="0.25">
      <c r="A333" s="6"/>
      <c r="E333" s="40"/>
      <c r="F333" s="40"/>
      <c r="G333" s="40"/>
      <c r="H333" s="40"/>
      <c r="BH333" s="49"/>
      <c r="BI333" s="49"/>
      <c r="BJ333" s="49"/>
      <c r="BK333" s="49"/>
      <c r="BL333" s="49"/>
      <c r="BM333" s="49"/>
    </row>
    <row r="334" spans="1:65" x14ac:dyDescent="0.25">
      <c r="A334" s="6"/>
      <c r="E334" s="40"/>
      <c r="F334" s="40"/>
      <c r="G334" s="40"/>
      <c r="H334" s="40"/>
      <c r="BH334" s="49"/>
      <c r="BI334" s="49"/>
      <c r="BJ334" s="49"/>
      <c r="BK334" s="49"/>
      <c r="BL334" s="49"/>
      <c r="BM334" s="49"/>
    </row>
    <row r="335" spans="1:65" ht="15.75" x14ac:dyDescent="0.25">
      <c r="A335" s="6"/>
      <c r="E335" s="40"/>
      <c r="F335" s="40"/>
      <c r="G335" s="40"/>
      <c r="H335" s="40"/>
      <c r="BA335" s="56"/>
      <c r="BH335" s="49"/>
      <c r="BI335" s="49"/>
      <c r="BJ335" s="49"/>
      <c r="BK335" s="49"/>
      <c r="BL335" s="49"/>
      <c r="BM335" s="49"/>
    </row>
    <row r="336" spans="1:65" x14ac:dyDescent="0.25">
      <c r="A336" s="6"/>
      <c r="E336" s="40"/>
      <c r="F336" s="40"/>
      <c r="G336" s="40"/>
      <c r="H336" s="40"/>
      <c r="BH336" s="49"/>
      <c r="BI336" s="49"/>
      <c r="BJ336" s="49"/>
      <c r="BK336" s="49"/>
      <c r="BL336" s="49"/>
      <c r="BM336" s="49"/>
    </row>
    <row r="337" spans="1:65" x14ac:dyDescent="0.25">
      <c r="A337" s="6"/>
      <c r="E337" s="40"/>
      <c r="F337" s="40"/>
      <c r="G337" s="40"/>
      <c r="H337" s="40"/>
      <c r="BH337" s="49"/>
      <c r="BI337" s="49"/>
      <c r="BJ337" s="49"/>
      <c r="BK337" s="49"/>
      <c r="BL337" s="49"/>
      <c r="BM337" s="49"/>
    </row>
    <row r="338" spans="1:65" x14ac:dyDescent="0.25">
      <c r="A338" s="6"/>
      <c r="E338" s="40"/>
      <c r="F338" s="40"/>
      <c r="G338" s="40"/>
      <c r="H338" s="40"/>
      <c r="BH338" s="49"/>
      <c r="BI338" s="49"/>
      <c r="BJ338" s="49"/>
      <c r="BK338" s="49"/>
      <c r="BL338" s="49"/>
      <c r="BM338" s="49"/>
    </row>
    <row r="339" spans="1:65" x14ac:dyDescent="0.25">
      <c r="A339" s="6"/>
      <c r="E339" s="40"/>
      <c r="F339" s="40"/>
      <c r="G339" s="40"/>
      <c r="H339" s="40"/>
      <c r="BH339" s="49"/>
      <c r="BI339" s="49"/>
      <c r="BJ339" s="49"/>
      <c r="BK339" s="49"/>
      <c r="BL339" s="49"/>
      <c r="BM339" s="49"/>
    </row>
    <row r="340" spans="1:65" x14ac:dyDescent="0.25">
      <c r="A340" s="6"/>
      <c r="E340" s="40"/>
      <c r="F340" s="40"/>
      <c r="G340" s="40"/>
      <c r="H340" s="40"/>
      <c r="BH340" s="49"/>
      <c r="BI340" s="49"/>
      <c r="BJ340" s="49"/>
      <c r="BK340" s="49"/>
      <c r="BL340" s="49"/>
      <c r="BM340" s="49"/>
    </row>
    <row r="341" spans="1:65" ht="15.75" x14ac:dyDescent="0.25">
      <c r="A341" s="6"/>
      <c r="E341" s="40"/>
      <c r="F341" s="40"/>
      <c r="G341" s="40"/>
      <c r="H341" s="40"/>
      <c r="BA341" s="56"/>
      <c r="BH341" s="49"/>
      <c r="BI341" s="49"/>
      <c r="BJ341" s="49"/>
      <c r="BK341" s="49"/>
      <c r="BL341" s="49"/>
      <c r="BM341" s="49"/>
    </row>
    <row r="342" spans="1:65" x14ac:dyDescent="0.25">
      <c r="A342" s="6"/>
      <c r="E342" s="40"/>
      <c r="F342" s="40"/>
      <c r="G342" s="40"/>
      <c r="H342" s="40"/>
      <c r="BH342" s="49"/>
      <c r="BI342" s="49"/>
      <c r="BJ342" s="49"/>
      <c r="BK342" s="49"/>
      <c r="BL342" s="49"/>
      <c r="BM342" s="49"/>
    </row>
    <row r="343" spans="1:65" x14ac:dyDescent="0.25">
      <c r="A343" s="6"/>
      <c r="E343" s="40"/>
      <c r="F343" s="40"/>
      <c r="G343" s="40"/>
      <c r="H343" s="40"/>
      <c r="BH343" s="49"/>
      <c r="BI343" s="49"/>
      <c r="BJ343" s="49"/>
      <c r="BK343" s="49"/>
      <c r="BL343" s="49"/>
      <c r="BM343" s="49"/>
    </row>
    <row r="344" spans="1:65" x14ac:dyDescent="0.25">
      <c r="A344" s="6"/>
      <c r="E344" s="40"/>
      <c r="F344" s="40"/>
      <c r="G344" s="40"/>
      <c r="H344" s="40"/>
      <c r="BH344" s="49"/>
      <c r="BI344" s="49"/>
      <c r="BJ344" s="49"/>
      <c r="BK344" s="49"/>
      <c r="BL344" s="49"/>
      <c r="BM344" s="49"/>
    </row>
    <row r="345" spans="1:65" x14ac:dyDescent="0.25">
      <c r="A345" s="6"/>
      <c r="E345" s="40"/>
      <c r="F345" s="40"/>
      <c r="G345" s="40"/>
      <c r="H345" s="40"/>
      <c r="BH345" s="49"/>
      <c r="BI345" s="49"/>
      <c r="BJ345" s="49"/>
      <c r="BK345" s="49"/>
      <c r="BL345" s="49"/>
      <c r="BM345" s="49"/>
    </row>
    <row r="346" spans="1:65" x14ac:dyDescent="0.25">
      <c r="A346" s="6"/>
      <c r="E346" s="40"/>
      <c r="F346" s="40"/>
      <c r="G346" s="40"/>
      <c r="H346" s="40"/>
      <c r="BH346" s="49"/>
      <c r="BI346" s="49"/>
      <c r="BJ346" s="49"/>
      <c r="BK346" s="49"/>
      <c r="BL346" s="49"/>
      <c r="BM346" s="49"/>
    </row>
    <row r="347" spans="1:65" ht="15.75" x14ac:dyDescent="0.25">
      <c r="A347" s="6"/>
      <c r="E347" s="40"/>
      <c r="F347" s="40"/>
      <c r="G347" s="40"/>
      <c r="H347" s="40"/>
      <c r="BA347" s="56"/>
      <c r="BH347" s="49"/>
      <c r="BI347" s="49"/>
      <c r="BJ347" s="49"/>
      <c r="BK347" s="49"/>
      <c r="BL347" s="49"/>
      <c r="BM347" s="49"/>
    </row>
    <row r="348" spans="1:65" x14ac:dyDescent="0.25">
      <c r="A348" s="6"/>
      <c r="E348" s="40"/>
      <c r="F348" s="40"/>
      <c r="G348" s="40"/>
      <c r="H348" s="40"/>
      <c r="BH348" s="49"/>
      <c r="BI348" s="49"/>
      <c r="BJ348" s="49"/>
      <c r="BK348" s="49"/>
      <c r="BL348" s="49"/>
      <c r="BM348" s="49"/>
    </row>
    <row r="349" spans="1:65" x14ac:dyDescent="0.25">
      <c r="A349" s="6"/>
      <c r="E349" s="40"/>
      <c r="F349" s="40"/>
      <c r="G349" s="40"/>
      <c r="H349" s="40"/>
      <c r="BH349" s="49"/>
      <c r="BI349" s="49"/>
      <c r="BJ349" s="49"/>
      <c r="BK349" s="49"/>
      <c r="BL349" s="49"/>
      <c r="BM349" s="49"/>
    </row>
    <row r="350" spans="1:65" x14ac:dyDescent="0.25">
      <c r="A350" s="6"/>
      <c r="E350" s="40"/>
      <c r="F350" s="40"/>
      <c r="G350" s="40"/>
      <c r="H350" s="40"/>
      <c r="BH350" s="49"/>
      <c r="BI350" s="49"/>
      <c r="BJ350" s="49"/>
      <c r="BK350" s="49"/>
      <c r="BL350" s="49"/>
      <c r="BM350" s="49"/>
    </row>
    <row r="351" spans="1:65" x14ac:dyDescent="0.25">
      <c r="A351" s="6"/>
      <c r="E351" s="40"/>
      <c r="F351" s="40"/>
      <c r="G351" s="40"/>
      <c r="H351" s="40"/>
      <c r="BH351" s="49"/>
      <c r="BI351" s="49"/>
      <c r="BJ351" s="49"/>
      <c r="BK351" s="49"/>
      <c r="BL351" s="49"/>
      <c r="BM351" s="49"/>
    </row>
    <row r="352" spans="1:65" x14ac:dyDescent="0.25">
      <c r="A352" s="6"/>
      <c r="E352" s="40"/>
      <c r="F352" s="40"/>
      <c r="G352" s="40"/>
      <c r="H352" s="40"/>
      <c r="BH352" s="49"/>
      <c r="BI352" s="49"/>
      <c r="BJ352" s="49"/>
      <c r="BK352" s="49"/>
      <c r="BL352" s="49"/>
      <c r="BM352" s="49"/>
    </row>
    <row r="353" spans="1:65" ht="15.75" x14ac:dyDescent="0.25">
      <c r="A353" s="6"/>
      <c r="E353" s="40"/>
      <c r="F353" s="40"/>
      <c r="G353" s="40"/>
      <c r="H353" s="40"/>
      <c r="BA353" s="56"/>
      <c r="BH353" s="49"/>
      <c r="BI353" s="49"/>
      <c r="BJ353" s="49"/>
      <c r="BK353" s="49"/>
      <c r="BL353" s="49"/>
      <c r="BM353" s="49"/>
    </row>
    <row r="354" spans="1:65" x14ac:dyDescent="0.25">
      <c r="A354" s="6"/>
      <c r="E354" s="40"/>
      <c r="F354" s="40"/>
      <c r="G354" s="40"/>
      <c r="H354" s="40"/>
      <c r="BH354" s="49"/>
      <c r="BI354" s="49"/>
      <c r="BJ354" s="49"/>
      <c r="BK354" s="49"/>
      <c r="BL354" s="49"/>
      <c r="BM354" s="49"/>
    </row>
    <row r="355" spans="1:65" x14ac:dyDescent="0.25">
      <c r="A355" s="6"/>
      <c r="E355" s="40"/>
      <c r="F355" s="40"/>
      <c r="G355" s="40"/>
      <c r="H355" s="40"/>
      <c r="BH355" s="49"/>
      <c r="BI355" s="49"/>
      <c r="BJ355" s="49"/>
      <c r="BK355" s="49"/>
      <c r="BL355" s="49"/>
      <c r="BM355" s="49"/>
    </row>
    <row r="356" spans="1:65" x14ac:dyDescent="0.25">
      <c r="A356" s="6"/>
      <c r="E356" s="40"/>
      <c r="F356" s="40"/>
      <c r="G356" s="40"/>
      <c r="H356" s="40"/>
      <c r="BH356" s="49"/>
      <c r="BI356" s="49"/>
      <c r="BJ356" s="49"/>
      <c r="BK356" s="49"/>
      <c r="BL356" s="49"/>
      <c r="BM356" s="49"/>
    </row>
    <row r="357" spans="1:65" x14ac:dyDescent="0.25">
      <c r="A357" s="6"/>
      <c r="E357" s="40"/>
      <c r="F357" s="40"/>
      <c r="G357" s="40"/>
      <c r="H357" s="40"/>
      <c r="BH357" s="49"/>
      <c r="BI357" s="49"/>
      <c r="BJ357" s="49"/>
      <c r="BK357" s="49"/>
      <c r="BL357" s="49"/>
      <c r="BM357" s="49"/>
    </row>
    <row r="358" spans="1:65" x14ac:dyDescent="0.25">
      <c r="A358" s="6"/>
      <c r="E358" s="40"/>
      <c r="F358" s="40"/>
      <c r="G358" s="40"/>
      <c r="H358" s="40"/>
      <c r="BH358" s="49"/>
      <c r="BI358" s="49"/>
      <c r="BJ358" s="49"/>
      <c r="BK358" s="49"/>
      <c r="BL358" s="49"/>
      <c r="BM358" s="49"/>
    </row>
    <row r="359" spans="1:65" ht="15.75" x14ac:dyDescent="0.25">
      <c r="A359" s="6"/>
      <c r="E359" s="40"/>
      <c r="F359" s="40"/>
      <c r="G359" s="40"/>
      <c r="H359" s="40"/>
      <c r="BA359" s="56"/>
      <c r="BH359" s="49"/>
      <c r="BI359" s="49"/>
      <c r="BJ359" s="49"/>
      <c r="BK359" s="49"/>
      <c r="BL359" s="49"/>
      <c r="BM359" s="49"/>
    </row>
    <row r="360" spans="1:65" x14ac:dyDescent="0.25">
      <c r="A360" s="6"/>
      <c r="E360" s="40"/>
      <c r="F360" s="40"/>
      <c r="G360" s="40"/>
      <c r="H360" s="40"/>
      <c r="BH360" s="49"/>
      <c r="BI360" s="49"/>
      <c r="BJ360" s="49"/>
      <c r="BK360" s="49"/>
      <c r="BL360" s="49"/>
      <c r="BM360" s="49"/>
    </row>
    <row r="361" spans="1:65" x14ac:dyDescent="0.25">
      <c r="A361" s="6"/>
      <c r="E361" s="40"/>
      <c r="F361" s="40"/>
      <c r="G361" s="40"/>
      <c r="H361" s="40"/>
      <c r="BH361" s="49"/>
      <c r="BI361" s="49"/>
      <c r="BJ361" s="49"/>
      <c r="BK361" s="49"/>
      <c r="BL361" s="49"/>
      <c r="BM361" s="49"/>
    </row>
    <row r="362" spans="1:65" x14ac:dyDescent="0.25">
      <c r="A362" s="6"/>
      <c r="E362" s="40"/>
      <c r="F362" s="40"/>
      <c r="G362" s="40"/>
      <c r="H362" s="40"/>
      <c r="BH362" s="49"/>
      <c r="BI362" s="49"/>
      <c r="BJ362" s="49"/>
      <c r="BK362" s="49"/>
      <c r="BL362" s="49"/>
      <c r="BM362" s="49"/>
    </row>
    <row r="363" spans="1:65" x14ac:dyDescent="0.25">
      <c r="A363" s="6"/>
      <c r="E363" s="40"/>
      <c r="F363" s="40"/>
      <c r="G363" s="40"/>
      <c r="H363" s="40"/>
      <c r="BH363" s="49"/>
      <c r="BI363" s="49"/>
      <c r="BJ363" s="49"/>
      <c r="BK363" s="49"/>
      <c r="BL363" s="49"/>
      <c r="BM363" s="49"/>
    </row>
    <row r="364" spans="1:65" x14ac:dyDescent="0.25">
      <c r="A364" s="6"/>
      <c r="E364" s="40"/>
      <c r="F364" s="40"/>
      <c r="G364" s="40"/>
      <c r="H364" s="40"/>
      <c r="BH364" s="49"/>
      <c r="BI364" s="49"/>
      <c r="BJ364" s="49"/>
      <c r="BK364" s="49"/>
      <c r="BL364" s="49"/>
      <c r="BM364" s="49"/>
    </row>
    <row r="365" spans="1:65" ht="15.75" x14ac:dyDescent="0.25">
      <c r="A365" s="6"/>
      <c r="E365" s="40"/>
      <c r="F365" s="40"/>
      <c r="G365" s="40"/>
      <c r="H365" s="40"/>
      <c r="BA365" s="56"/>
      <c r="BH365" s="49"/>
      <c r="BI365" s="49"/>
      <c r="BJ365" s="49"/>
      <c r="BK365" s="49"/>
      <c r="BL365" s="49"/>
      <c r="BM365" s="49"/>
    </row>
    <row r="366" spans="1:65" x14ac:dyDescent="0.25">
      <c r="A366" s="6"/>
      <c r="E366" s="40"/>
      <c r="F366" s="40"/>
      <c r="G366" s="40"/>
      <c r="H366" s="40"/>
      <c r="BH366" s="49"/>
      <c r="BI366" s="49"/>
      <c r="BJ366" s="49"/>
      <c r="BK366" s="49"/>
      <c r="BL366" s="49"/>
      <c r="BM366" s="49"/>
    </row>
    <row r="367" spans="1:65" x14ac:dyDescent="0.25">
      <c r="A367" s="6"/>
      <c r="E367" s="40"/>
      <c r="F367" s="40"/>
      <c r="G367" s="40"/>
      <c r="H367" s="40"/>
      <c r="BH367" s="49"/>
      <c r="BI367" s="49"/>
      <c r="BJ367" s="49"/>
      <c r="BK367" s="49"/>
      <c r="BL367" s="49"/>
      <c r="BM367" s="49"/>
    </row>
    <row r="368" spans="1:65" x14ac:dyDescent="0.25">
      <c r="A368" s="6"/>
      <c r="E368" s="40"/>
      <c r="F368" s="40"/>
      <c r="G368" s="40"/>
      <c r="H368" s="40"/>
      <c r="BH368" s="49"/>
      <c r="BI368" s="49"/>
      <c r="BJ368" s="49"/>
      <c r="BK368" s="49"/>
      <c r="BL368" s="49"/>
      <c r="BM368" s="49"/>
    </row>
    <row r="369" spans="1:65" x14ac:dyDescent="0.25">
      <c r="A369" s="6"/>
      <c r="E369" s="40"/>
      <c r="F369" s="40"/>
      <c r="G369" s="40"/>
      <c r="H369" s="40"/>
      <c r="BH369" s="49"/>
      <c r="BI369" s="49"/>
      <c r="BJ369" s="49"/>
      <c r="BK369" s="49"/>
      <c r="BL369" s="49"/>
      <c r="BM369" s="49"/>
    </row>
    <row r="370" spans="1:65" x14ac:dyDescent="0.25">
      <c r="A370" s="6"/>
      <c r="E370" s="40"/>
      <c r="F370" s="40"/>
      <c r="G370" s="40"/>
      <c r="H370" s="40"/>
      <c r="BH370" s="49"/>
      <c r="BI370" s="49"/>
      <c r="BJ370" s="49"/>
      <c r="BK370" s="49"/>
      <c r="BL370" s="49"/>
      <c r="BM370" s="49"/>
    </row>
    <row r="371" spans="1:65" ht="15.75" x14ac:dyDescent="0.25">
      <c r="A371" s="6"/>
      <c r="E371" s="40"/>
      <c r="F371" s="40"/>
      <c r="G371" s="40"/>
      <c r="H371" s="40"/>
      <c r="BA371" s="56"/>
      <c r="BH371" s="49"/>
      <c r="BI371" s="49"/>
      <c r="BJ371" s="49"/>
      <c r="BK371" s="49"/>
      <c r="BL371" s="49"/>
      <c r="BM371" s="49"/>
    </row>
    <row r="372" spans="1:65" x14ac:dyDescent="0.25">
      <c r="A372" s="6"/>
      <c r="E372" s="40"/>
      <c r="F372" s="40"/>
      <c r="G372" s="40"/>
      <c r="H372" s="40"/>
      <c r="BH372" s="49"/>
      <c r="BI372" s="49"/>
      <c r="BJ372" s="49"/>
      <c r="BK372" s="49"/>
      <c r="BL372" s="49"/>
      <c r="BM372" s="49"/>
    </row>
    <row r="373" spans="1:65" x14ac:dyDescent="0.25">
      <c r="A373" s="6"/>
      <c r="E373" s="40"/>
      <c r="F373" s="40"/>
      <c r="G373" s="40"/>
      <c r="H373" s="40"/>
      <c r="BH373" s="49"/>
      <c r="BI373" s="49"/>
      <c r="BJ373" s="49"/>
      <c r="BK373" s="49"/>
      <c r="BL373" s="49"/>
      <c r="BM373" s="49"/>
    </row>
    <row r="374" spans="1:65" x14ac:dyDescent="0.25">
      <c r="A374" s="6"/>
      <c r="E374" s="40"/>
      <c r="F374" s="40"/>
      <c r="G374" s="40"/>
      <c r="H374" s="40"/>
      <c r="BH374" s="49"/>
      <c r="BI374" s="49"/>
      <c r="BJ374" s="49"/>
      <c r="BK374" s="49"/>
      <c r="BL374" s="49"/>
      <c r="BM374" s="49"/>
    </row>
    <row r="375" spans="1:65" x14ac:dyDescent="0.25">
      <c r="A375" s="6"/>
      <c r="E375" s="40"/>
      <c r="F375" s="40"/>
      <c r="G375" s="40"/>
      <c r="H375" s="40"/>
      <c r="BH375" s="49"/>
      <c r="BI375" s="49"/>
      <c r="BJ375" s="49"/>
      <c r="BK375" s="49"/>
      <c r="BL375" s="49"/>
      <c r="BM375" s="49"/>
    </row>
    <row r="376" spans="1:65" x14ac:dyDescent="0.25">
      <c r="A376" s="6"/>
      <c r="E376" s="40"/>
      <c r="F376" s="40"/>
      <c r="G376" s="40"/>
      <c r="H376" s="40"/>
      <c r="BH376" s="49"/>
      <c r="BI376" s="49"/>
      <c r="BJ376" s="49"/>
      <c r="BK376" s="49"/>
      <c r="BL376" s="49"/>
      <c r="BM376" s="49"/>
    </row>
    <row r="377" spans="1:65" ht="15.75" x14ac:dyDescent="0.25">
      <c r="A377" s="6"/>
      <c r="E377" s="40"/>
      <c r="F377" s="40"/>
      <c r="G377" s="40"/>
      <c r="H377" s="40"/>
      <c r="BA377" s="56"/>
      <c r="BH377" s="49"/>
      <c r="BI377" s="49"/>
      <c r="BJ377" s="49"/>
      <c r="BK377" s="49"/>
      <c r="BL377" s="49"/>
      <c r="BM377" s="49"/>
    </row>
    <row r="378" spans="1:65" x14ac:dyDescent="0.25">
      <c r="A378" s="6"/>
      <c r="E378" s="40"/>
      <c r="F378" s="40"/>
      <c r="G378" s="40"/>
      <c r="H378" s="40"/>
      <c r="BH378" s="49"/>
      <c r="BI378" s="49"/>
      <c r="BJ378" s="49"/>
      <c r="BK378" s="49"/>
      <c r="BL378" s="49"/>
      <c r="BM378" s="49"/>
    </row>
    <row r="379" spans="1:65" x14ac:dyDescent="0.25">
      <c r="A379" s="6"/>
      <c r="E379" s="40"/>
      <c r="F379" s="40"/>
      <c r="G379" s="40"/>
      <c r="H379" s="40"/>
      <c r="BH379" s="49"/>
      <c r="BI379" s="49"/>
      <c r="BJ379" s="49"/>
      <c r="BK379" s="49"/>
      <c r="BL379" s="49"/>
      <c r="BM379" s="49"/>
    </row>
    <row r="380" spans="1:65" x14ac:dyDescent="0.25">
      <c r="A380" s="6"/>
      <c r="E380" s="40"/>
      <c r="F380" s="40"/>
      <c r="G380" s="40"/>
      <c r="H380" s="40"/>
      <c r="BH380" s="49"/>
      <c r="BI380" s="49"/>
      <c r="BJ380" s="49"/>
      <c r="BK380" s="49"/>
      <c r="BL380" s="49"/>
      <c r="BM380" s="49"/>
    </row>
    <row r="381" spans="1:65" x14ac:dyDescent="0.25">
      <c r="A381" s="6"/>
      <c r="E381" s="40"/>
      <c r="F381" s="40"/>
      <c r="G381" s="40"/>
      <c r="H381" s="40"/>
      <c r="BH381" s="49"/>
      <c r="BI381" s="49"/>
      <c r="BJ381" s="49"/>
      <c r="BK381" s="49"/>
      <c r="BL381" s="49"/>
      <c r="BM381" s="49"/>
    </row>
    <row r="382" spans="1:65" x14ac:dyDescent="0.25">
      <c r="A382" s="6"/>
      <c r="E382" s="40"/>
      <c r="F382" s="40"/>
      <c r="G382" s="40"/>
      <c r="H382" s="40"/>
      <c r="BH382" s="49"/>
      <c r="BI382" s="49"/>
      <c r="BJ382" s="49"/>
      <c r="BK382" s="49"/>
      <c r="BL382" s="49"/>
      <c r="BM382" s="49"/>
    </row>
    <row r="383" spans="1:65" ht="15.75" x14ac:dyDescent="0.25">
      <c r="A383" s="6"/>
      <c r="E383" s="40"/>
      <c r="F383" s="40"/>
      <c r="G383" s="40"/>
      <c r="H383" s="40"/>
      <c r="BA383" s="56"/>
      <c r="BH383" s="49"/>
      <c r="BI383" s="49"/>
      <c r="BJ383" s="49"/>
      <c r="BK383" s="49"/>
      <c r="BL383" s="49"/>
      <c r="BM383" s="49"/>
    </row>
    <row r="384" spans="1:65" x14ac:dyDescent="0.25">
      <c r="A384" s="6"/>
      <c r="E384" s="40"/>
      <c r="F384" s="40"/>
      <c r="G384" s="40"/>
      <c r="H384" s="40"/>
      <c r="BH384" s="49"/>
      <c r="BI384" s="49"/>
      <c r="BJ384" s="49"/>
      <c r="BK384" s="49"/>
      <c r="BL384" s="49"/>
      <c r="BM384" s="49"/>
    </row>
    <row r="385" spans="1:65" x14ac:dyDescent="0.25">
      <c r="A385" s="6"/>
      <c r="E385" s="40"/>
      <c r="F385" s="40"/>
      <c r="G385" s="40"/>
      <c r="H385" s="40"/>
      <c r="BH385" s="49"/>
      <c r="BI385" s="49"/>
      <c r="BJ385" s="49"/>
      <c r="BK385" s="49"/>
      <c r="BL385" s="49"/>
      <c r="BM385" s="49"/>
    </row>
    <row r="386" spans="1:65" x14ac:dyDescent="0.25">
      <c r="A386" s="6"/>
      <c r="E386" s="40"/>
      <c r="F386" s="40"/>
      <c r="G386" s="40"/>
      <c r="H386" s="40"/>
      <c r="BH386" s="49"/>
      <c r="BI386" s="49"/>
      <c r="BJ386" s="49"/>
      <c r="BK386" s="49"/>
      <c r="BL386" s="49"/>
      <c r="BM386" s="49"/>
    </row>
    <row r="387" spans="1:65" x14ac:dyDescent="0.25">
      <c r="A387" s="6"/>
      <c r="E387" s="40"/>
      <c r="F387" s="40"/>
      <c r="G387" s="40"/>
      <c r="H387" s="40"/>
      <c r="BH387" s="49"/>
      <c r="BI387" s="49"/>
      <c r="BJ387" s="49"/>
      <c r="BK387" s="49"/>
      <c r="BL387" s="49"/>
      <c r="BM387" s="49"/>
    </row>
    <row r="388" spans="1:65" x14ac:dyDescent="0.25">
      <c r="A388" s="6"/>
      <c r="E388" s="40"/>
      <c r="F388" s="40"/>
      <c r="G388" s="40"/>
      <c r="H388" s="40"/>
      <c r="BH388" s="49"/>
      <c r="BI388" s="49"/>
      <c r="BJ388" s="49"/>
      <c r="BK388" s="49"/>
      <c r="BL388" s="49"/>
      <c r="BM388" s="49"/>
    </row>
    <row r="389" spans="1:65" ht="15.75" x14ac:dyDescent="0.25">
      <c r="A389" s="6"/>
      <c r="E389" s="40"/>
      <c r="F389" s="40"/>
      <c r="G389" s="40"/>
      <c r="H389" s="40"/>
      <c r="BA389" s="56"/>
      <c r="BH389" s="49"/>
      <c r="BI389" s="49"/>
      <c r="BJ389" s="49"/>
      <c r="BK389" s="49"/>
      <c r="BL389" s="49"/>
      <c r="BM389" s="49"/>
    </row>
    <row r="390" spans="1:65" x14ac:dyDescent="0.25">
      <c r="A390" s="6"/>
      <c r="E390" s="40"/>
      <c r="F390" s="40"/>
      <c r="G390" s="40"/>
      <c r="H390" s="40"/>
      <c r="BH390" s="49"/>
      <c r="BI390" s="49"/>
      <c r="BJ390" s="49"/>
      <c r="BK390" s="49"/>
      <c r="BL390" s="49"/>
      <c r="BM390" s="49"/>
    </row>
    <row r="391" spans="1:65" x14ac:dyDescent="0.25">
      <c r="A391" s="6"/>
      <c r="E391" s="40"/>
      <c r="F391" s="40"/>
      <c r="G391" s="40"/>
      <c r="H391" s="40"/>
      <c r="BH391" s="49"/>
      <c r="BI391" s="49"/>
      <c r="BJ391" s="49"/>
      <c r="BK391" s="49"/>
      <c r="BL391" s="49"/>
      <c r="BM391" s="49"/>
    </row>
    <row r="392" spans="1:65" x14ac:dyDescent="0.25">
      <c r="A392" s="6"/>
      <c r="E392" s="40"/>
      <c r="F392" s="40"/>
      <c r="G392" s="40"/>
      <c r="H392" s="40"/>
      <c r="BH392" s="49"/>
      <c r="BI392" s="49"/>
      <c r="BJ392" s="49"/>
      <c r="BK392" s="49"/>
      <c r="BL392" s="49"/>
      <c r="BM392" s="49"/>
    </row>
    <row r="393" spans="1:65" x14ac:dyDescent="0.25">
      <c r="A393" s="6"/>
      <c r="E393" s="40"/>
      <c r="F393" s="40"/>
      <c r="G393" s="40"/>
      <c r="H393" s="40"/>
      <c r="BH393" s="49"/>
      <c r="BI393" s="49"/>
      <c r="BJ393" s="49"/>
      <c r="BK393" s="49"/>
      <c r="BL393" s="49"/>
      <c r="BM393" s="49"/>
    </row>
    <row r="394" spans="1:65" x14ac:dyDescent="0.25">
      <c r="A394" s="6"/>
      <c r="E394" s="40"/>
      <c r="F394" s="40"/>
      <c r="G394" s="40"/>
      <c r="H394" s="40"/>
      <c r="BH394" s="49"/>
      <c r="BI394" s="49"/>
      <c r="BJ394" s="49"/>
      <c r="BK394" s="49"/>
      <c r="BL394" s="49"/>
      <c r="BM394" s="49"/>
    </row>
    <row r="395" spans="1:65" ht="15.75" x14ac:dyDescent="0.25">
      <c r="A395" s="6"/>
      <c r="E395" s="40"/>
      <c r="F395" s="40"/>
      <c r="G395" s="40"/>
      <c r="H395" s="40"/>
      <c r="BA395" s="56"/>
      <c r="BH395" s="49"/>
      <c r="BI395" s="49"/>
      <c r="BJ395" s="49"/>
      <c r="BK395" s="49"/>
      <c r="BL395" s="49"/>
      <c r="BM395" s="49"/>
    </row>
    <row r="396" spans="1:65" x14ac:dyDescent="0.25">
      <c r="A396" s="6"/>
      <c r="E396" s="40"/>
      <c r="F396" s="40"/>
      <c r="G396" s="40"/>
      <c r="H396" s="40"/>
      <c r="BH396" s="49"/>
      <c r="BI396" s="49"/>
      <c r="BJ396" s="49"/>
      <c r="BK396" s="49"/>
      <c r="BL396" s="49"/>
      <c r="BM396" s="49"/>
    </row>
    <row r="397" spans="1:65" x14ac:dyDescent="0.25">
      <c r="A397" s="6"/>
      <c r="E397" s="40"/>
      <c r="F397" s="40"/>
      <c r="G397" s="40"/>
      <c r="H397" s="40"/>
      <c r="BH397" s="49"/>
      <c r="BI397" s="49"/>
      <c r="BJ397" s="49"/>
      <c r="BK397" s="49"/>
      <c r="BL397" s="49"/>
      <c r="BM397" s="49"/>
    </row>
    <row r="398" spans="1:65" x14ac:dyDescent="0.25">
      <c r="A398" s="6"/>
      <c r="E398" s="40"/>
      <c r="F398" s="40"/>
      <c r="G398" s="40"/>
      <c r="H398" s="40"/>
      <c r="BH398" s="49"/>
      <c r="BI398" s="49"/>
      <c r="BJ398" s="49"/>
      <c r="BK398" s="49"/>
      <c r="BL398" s="49"/>
      <c r="BM398" s="49"/>
    </row>
    <row r="399" spans="1:65" x14ac:dyDescent="0.25">
      <c r="A399" s="6"/>
      <c r="E399" s="40"/>
      <c r="F399" s="40"/>
      <c r="G399" s="40"/>
      <c r="H399" s="40"/>
      <c r="BH399" s="49"/>
      <c r="BI399" s="49"/>
      <c r="BJ399" s="49"/>
      <c r="BK399" s="49"/>
      <c r="BL399" s="49"/>
      <c r="BM399" s="49"/>
    </row>
    <row r="400" spans="1:65" x14ac:dyDescent="0.25">
      <c r="A400" s="6"/>
      <c r="E400" s="40"/>
      <c r="F400" s="40"/>
      <c r="G400" s="40"/>
      <c r="H400" s="40"/>
      <c r="BH400" s="49"/>
      <c r="BI400" s="49"/>
      <c r="BJ400" s="49"/>
      <c r="BK400" s="49"/>
      <c r="BL400" s="49"/>
      <c r="BM400" s="49"/>
    </row>
    <row r="401" spans="1:65" ht="15.75" x14ac:dyDescent="0.25">
      <c r="A401" s="6"/>
      <c r="E401" s="40"/>
      <c r="F401" s="40"/>
      <c r="G401" s="40"/>
      <c r="H401" s="40"/>
      <c r="BA401" s="56"/>
      <c r="BH401" s="49"/>
      <c r="BI401" s="49"/>
      <c r="BJ401" s="49"/>
      <c r="BK401" s="49"/>
      <c r="BL401" s="49"/>
      <c r="BM401" s="49"/>
    </row>
    <row r="402" spans="1:65" x14ac:dyDescent="0.25">
      <c r="A402" s="6"/>
      <c r="E402" s="40"/>
      <c r="F402" s="40"/>
      <c r="G402" s="40"/>
      <c r="H402" s="40"/>
      <c r="BH402" s="49"/>
      <c r="BI402" s="49"/>
      <c r="BJ402" s="49"/>
      <c r="BK402" s="49"/>
      <c r="BL402" s="49"/>
      <c r="BM402" s="49"/>
    </row>
    <row r="403" spans="1:65" x14ac:dyDescent="0.25">
      <c r="A403" s="6"/>
      <c r="E403" s="40"/>
      <c r="F403" s="40"/>
      <c r="G403" s="40"/>
      <c r="H403" s="40"/>
      <c r="BH403" s="49"/>
      <c r="BI403" s="49"/>
      <c r="BJ403" s="49"/>
      <c r="BK403" s="49"/>
      <c r="BL403" s="49"/>
      <c r="BM403" s="49"/>
    </row>
    <row r="404" spans="1:65" x14ac:dyDescent="0.25">
      <c r="A404" s="6"/>
      <c r="E404" s="40"/>
      <c r="F404" s="40"/>
      <c r="G404" s="40"/>
      <c r="H404" s="40"/>
      <c r="BH404" s="49"/>
      <c r="BI404" s="49"/>
      <c r="BJ404" s="49"/>
      <c r="BK404" s="49"/>
      <c r="BL404" s="49"/>
      <c r="BM404" s="49"/>
    </row>
    <row r="405" spans="1:65" x14ac:dyDescent="0.25">
      <c r="A405" s="6"/>
      <c r="E405" s="40"/>
      <c r="F405" s="40"/>
      <c r="G405" s="40"/>
      <c r="H405" s="40"/>
      <c r="BH405" s="49"/>
      <c r="BI405" s="49"/>
      <c r="BJ405" s="49"/>
      <c r="BK405" s="49"/>
      <c r="BL405" s="49"/>
      <c r="BM405" s="49"/>
    </row>
    <row r="406" spans="1:65" x14ac:dyDescent="0.25">
      <c r="A406" s="6"/>
      <c r="E406" s="40"/>
      <c r="F406" s="40"/>
      <c r="G406" s="40"/>
      <c r="H406" s="40"/>
      <c r="BH406" s="49"/>
      <c r="BI406" s="49"/>
      <c r="BJ406" s="49"/>
      <c r="BK406" s="49"/>
      <c r="BL406" s="49"/>
      <c r="BM406" s="49"/>
    </row>
    <row r="407" spans="1:65" ht="15.75" x14ac:dyDescent="0.25">
      <c r="A407" s="6"/>
      <c r="E407" s="40"/>
      <c r="F407" s="40"/>
      <c r="G407" s="40"/>
      <c r="H407" s="40"/>
      <c r="BA407" s="56"/>
      <c r="BH407" s="49"/>
      <c r="BI407" s="49"/>
      <c r="BJ407" s="49"/>
      <c r="BK407" s="49"/>
      <c r="BL407" s="49"/>
      <c r="BM407" s="49"/>
    </row>
    <row r="408" spans="1:65" x14ac:dyDescent="0.25">
      <c r="A408" s="6"/>
      <c r="E408" s="40"/>
      <c r="F408" s="40"/>
      <c r="G408" s="40"/>
      <c r="H408" s="40"/>
      <c r="BH408" s="49"/>
      <c r="BI408" s="49"/>
      <c r="BJ408" s="49"/>
      <c r="BK408" s="49"/>
      <c r="BL408" s="49"/>
      <c r="BM408" s="49"/>
    </row>
    <row r="409" spans="1:65" x14ac:dyDescent="0.25">
      <c r="A409" s="6"/>
      <c r="E409" s="40"/>
      <c r="F409" s="40"/>
      <c r="G409" s="40"/>
      <c r="H409" s="40"/>
      <c r="BH409" s="49"/>
      <c r="BI409" s="49"/>
      <c r="BJ409" s="49"/>
      <c r="BK409" s="49"/>
      <c r="BL409" s="49"/>
      <c r="BM409" s="49"/>
    </row>
    <row r="410" spans="1:65" x14ac:dyDescent="0.25">
      <c r="A410" s="6"/>
      <c r="E410" s="40"/>
      <c r="F410" s="40"/>
      <c r="G410" s="40"/>
      <c r="H410" s="40"/>
      <c r="BH410" s="49"/>
      <c r="BI410" s="49"/>
      <c r="BJ410" s="49"/>
      <c r="BK410" s="49"/>
      <c r="BL410" s="49"/>
      <c r="BM410" s="49"/>
    </row>
    <row r="411" spans="1:65" x14ac:dyDescent="0.25">
      <c r="A411" s="6"/>
      <c r="E411" s="40"/>
      <c r="F411" s="40"/>
      <c r="G411" s="40"/>
      <c r="H411" s="40"/>
      <c r="BH411" s="49"/>
      <c r="BI411" s="49"/>
      <c r="BJ411" s="49"/>
      <c r="BK411" s="49"/>
      <c r="BL411" s="49"/>
      <c r="BM411" s="49"/>
    </row>
    <row r="412" spans="1:65" x14ac:dyDescent="0.25">
      <c r="A412" s="6"/>
      <c r="E412" s="40"/>
      <c r="F412" s="40"/>
      <c r="G412" s="40"/>
      <c r="H412" s="40"/>
      <c r="BH412" s="49"/>
      <c r="BI412" s="49"/>
      <c r="BJ412" s="49"/>
      <c r="BK412" s="49"/>
      <c r="BL412" s="49"/>
      <c r="BM412" s="49"/>
    </row>
    <row r="413" spans="1:65" ht="15.75" x14ac:dyDescent="0.25">
      <c r="A413" s="6"/>
      <c r="E413" s="40"/>
      <c r="F413" s="40"/>
      <c r="G413" s="40"/>
      <c r="H413" s="40"/>
      <c r="BA413" s="56"/>
      <c r="BH413" s="49"/>
      <c r="BI413" s="49"/>
      <c r="BJ413" s="49"/>
      <c r="BK413" s="49"/>
      <c r="BL413" s="49"/>
      <c r="BM413" s="49"/>
    </row>
    <row r="414" spans="1:65" x14ac:dyDescent="0.25">
      <c r="A414" s="6"/>
      <c r="E414" s="40"/>
      <c r="F414" s="40"/>
      <c r="G414" s="40"/>
      <c r="H414" s="40"/>
      <c r="BH414" s="49"/>
      <c r="BI414" s="49"/>
      <c r="BJ414" s="49"/>
      <c r="BK414" s="49"/>
      <c r="BL414" s="49"/>
      <c r="BM414" s="49"/>
    </row>
    <row r="415" spans="1:65" x14ac:dyDescent="0.25">
      <c r="A415" s="6"/>
      <c r="E415" s="40"/>
      <c r="F415" s="40"/>
      <c r="G415" s="40"/>
      <c r="H415" s="40"/>
      <c r="BH415" s="49"/>
      <c r="BI415" s="49"/>
      <c r="BJ415" s="49"/>
      <c r="BK415" s="49"/>
      <c r="BL415" s="49"/>
      <c r="BM415" s="49"/>
    </row>
    <row r="416" spans="1:65" x14ac:dyDescent="0.25">
      <c r="A416" s="6"/>
      <c r="E416" s="40"/>
      <c r="F416" s="40"/>
      <c r="G416" s="40"/>
      <c r="H416" s="40"/>
      <c r="BH416" s="49"/>
      <c r="BI416" s="49"/>
      <c r="BJ416" s="49"/>
      <c r="BK416" s="49"/>
      <c r="BL416" s="49"/>
      <c r="BM416" s="49"/>
    </row>
    <row r="417" spans="1:65" x14ac:dyDescent="0.25">
      <c r="A417" s="6"/>
      <c r="E417" s="40"/>
      <c r="F417" s="40"/>
      <c r="G417" s="40"/>
      <c r="H417" s="40"/>
      <c r="BH417" s="49"/>
      <c r="BI417" s="49"/>
      <c r="BJ417" s="49"/>
      <c r="BK417" s="49"/>
      <c r="BL417" s="49"/>
      <c r="BM417" s="49"/>
    </row>
    <row r="418" spans="1:65" x14ac:dyDescent="0.25">
      <c r="A418" s="6"/>
      <c r="E418" s="40"/>
      <c r="F418" s="40"/>
      <c r="G418" s="40"/>
      <c r="H418" s="40"/>
      <c r="BH418" s="49"/>
      <c r="BI418" s="49"/>
      <c r="BJ418" s="49"/>
      <c r="BK418" s="49"/>
      <c r="BL418" s="49"/>
      <c r="BM418" s="49"/>
    </row>
    <row r="419" spans="1:65" ht="15.75" x14ac:dyDescent="0.25">
      <c r="A419" s="6"/>
      <c r="E419" s="40"/>
      <c r="F419" s="40"/>
      <c r="G419" s="40"/>
      <c r="H419" s="40"/>
      <c r="BA419" s="56"/>
      <c r="BH419" s="49"/>
      <c r="BI419" s="49"/>
      <c r="BJ419" s="49"/>
      <c r="BK419" s="49"/>
      <c r="BL419" s="49"/>
      <c r="BM419" s="49"/>
    </row>
    <row r="420" spans="1:65" x14ac:dyDescent="0.25">
      <c r="A420" s="6"/>
      <c r="E420" s="40"/>
      <c r="F420" s="40"/>
      <c r="G420" s="40"/>
      <c r="H420" s="40"/>
      <c r="BH420" s="49"/>
      <c r="BI420" s="49"/>
      <c r="BJ420" s="49"/>
      <c r="BK420" s="49"/>
      <c r="BL420" s="49"/>
      <c r="BM420" s="49"/>
    </row>
    <row r="421" spans="1:65" x14ac:dyDescent="0.25">
      <c r="A421" s="6"/>
      <c r="E421" s="40"/>
      <c r="F421" s="40"/>
      <c r="G421" s="40"/>
      <c r="H421" s="40"/>
      <c r="BH421" s="49"/>
      <c r="BI421" s="49"/>
      <c r="BJ421" s="49"/>
      <c r="BK421" s="49"/>
      <c r="BL421" s="49"/>
      <c r="BM421" s="49"/>
    </row>
    <row r="422" spans="1:65" x14ac:dyDescent="0.25">
      <c r="A422" s="6"/>
      <c r="E422" s="40"/>
      <c r="F422" s="40"/>
      <c r="G422" s="40"/>
      <c r="H422" s="40"/>
      <c r="BH422" s="49"/>
      <c r="BI422" s="49"/>
      <c r="BJ422" s="49"/>
      <c r="BK422" s="49"/>
      <c r="BL422" s="49"/>
      <c r="BM422" s="49"/>
    </row>
    <row r="423" spans="1:65" x14ac:dyDescent="0.25">
      <c r="A423" s="6"/>
      <c r="E423" s="40"/>
      <c r="F423" s="40"/>
      <c r="G423" s="40"/>
      <c r="H423" s="40"/>
      <c r="BH423" s="49"/>
      <c r="BI423" s="49"/>
      <c r="BJ423" s="49"/>
      <c r="BK423" s="49"/>
      <c r="BL423" s="49"/>
      <c r="BM423" s="49"/>
    </row>
    <row r="424" spans="1:65" x14ac:dyDescent="0.25">
      <c r="A424" s="6"/>
      <c r="E424" s="40"/>
      <c r="F424" s="40"/>
      <c r="G424" s="40"/>
      <c r="H424" s="40"/>
      <c r="BH424" s="49"/>
      <c r="BI424" s="49"/>
      <c r="BJ424" s="49"/>
      <c r="BK424" s="49"/>
      <c r="BL424" s="49"/>
      <c r="BM424" s="49"/>
    </row>
    <row r="425" spans="1:65" ht="15.75" x14ac:dyDescent="0.25">
      <c r="A425" s="6"/>
      <c r="E425" s="40"/>
      <c r="F425" s="40"/>
      <c r="G425" s="40"/>
      <c r="H425" s="40"/>
      <c r="BA425" s="56"/>
      <c r="BH425" s="49"/>
      <c r="BI425" s="49"/>
      <c r="BJ425" s="49"/>
      <c r="BK425" s="49"/>
      <c r="BL425" s="49"/>
      <c r="BM425" s="49"/>
    </row>
    <row r="426" spans="1:65" x14ac:dyDescent="0.25">
      <c r="A426" s="6"/>
      <c r="E426" s="40"/>
      <c r="F426" s="40"/>
      <c r="G426" s="40"/>
      <c r="H426" s="40"/>
      <c r="BH426" s="49"/>
      <c r="BI426" s="49"/>
      <c r="BJ426" s="49"/>
      <c r="BK426" s="49"/>
      <c r="BL426" s="49"/>
      <c r="BM426" s="49"/>
    </row>
    <row r="427" spans="1:65" x14ac:dyDescent="0.25">
      <c r="A427" s="6"/>
      <c r="E427" s="40"/>
      <c r="F427" s="40"/>
      <c r="G427" s="40"/>
      <c r="H427" s="40"/>
      <c r="BH427" s="49"/>
      <c r="BI427" s="49"/>
      <c r="BJ427" s="49"/>
      <c r="BK427" s="49"/>
      <c r="BL427" s="49"/>
      <c r="BM427" s="49"/>
    </row>
    <row r="428" spans="1:65" x14ac:dyDescent="0.25">
      <c r="A428" s="6"/>
      <c r="E428" s="40"/>
      <c r="F428" s="40"/>
      <c r="G428" s="40"/>
      <c r="H428" s="40"/>
      <c r="BH428" s="49"/>
      <c r="BI428" s="49"/>
      <c r="BJ428" s="49"/>
      <c r="BK428" s="49"/>
      <c r="BL428" s="49"/>
      <c r="BM428" s="49"/>
    </row>
    <row r="429" spans="1:65" x14ac:dyDescent="0.25">
      <c r="A429" s="6"/>
      <c r="E429" s="40"/>
      <c r="F429" s="40"/>
      <c r="G429" s="40"/>
      <c r="H429" s="40"/>
      <c r="BH429" s="49"/>
      <c r="BI429" s="49"/>
      <c r="BJ429" s="49"/>
      <c r="BK429" s="49"/>
      <c r="BL429" s="49"/>
      <c r="BM429" s="49"/>
    </row>
    <row r="430" spans="1:65" x14ac:dyDescent="0.25">
      <c r="A430" s="6"/>
      <c r="E430" s="40"/>
      <c r="F430" s="40"/>
      <c r="G430" s="40"/>
      <c r="H430" s="40"/>
      <c r="BH430" s="49"/>
      <c r="BI430" s="49"/>
      <c r="BJ430" s="49"/>
      <c r="BK430" s="49"/>
      <c r="BL430" s="49"/>
      <c r="BM430" s="49"/>
    </row>
    <row r="431" spans="1:65" ht="15.75" x14ac:dyDescent="0.25">
      <c r="A431" s="6"/>
      <c r="E431" s="40"/>
      <c r="F431" s="40"/>
      <c r="G431" s="40"/>
      <c r="H431" s="40"/>
      <c r="BA431" s="56"/>
      <c r="BH431" s="49"/>
      <c r="BI431" s="49"/>
      <c r="BJ431" s="49"/>
      <c r="BK431" s="49"/>
      <c r="BL431" s="49"/>
      <c r="BM431" s="49"/>
    </row>
    <row r="432" spans="1:65" x14ac:dyDescent="0.25">
      <c r="A432" s="6"/>
      <c r="E432" s="40"/>
      <c r="F432" s="40"/>
      <c r="G432" s="40"/>
      <c r="H432" s="40"/>
      <c r="BH432" s="49"/>
      <c r="BI432" s="49"/>
      <c r="BJ432" s="49"/>
      <c r="BK432" s="49"/>
      <c r="BL432" s="49"/>
      <c r="BM432" s="49"/>
    </row>
    <row r="433" spans="1:65" x14ac:dyDescent="0.25">
      <c r="A433" s="6"/>
      <c r="E433" s="40"/>
      <c r="F433" s="40"/>
      <c r="G433" s="40"/>
      <c r="H433" s="40"/>
      <c r="BH433" s="49"/>
      <c r="BI433" s="49"/>
      <c r="BJ433" s="49"/>
      <c r="BK433" s="49"/>
      <c r="BL433" s="49"/>
      <c r="BM433" s="49"/>
    </row>
    <row r="434" spans="1:65" x14ac:dyDescent="0.25">
      <c r="A434" s="6"/>
      <c r="E434" s="40"/>
      <c r="F434" s="40"/>
      <c r="G434" s="40"/>
      <c r="H434" s="40"/>
      <c r="BH434" s="49"/>
      <c r="BI434" s="49"/>
      <c r="BJ434" s="49"/>
      <c r="BK434" s="49"/>
      <c r="BL434" s="49"/>
      <c r="BM434" s="49"/>
    </row>
    <row r="435" spans="1:65" x14ac:dyDescent="0.25">
      <c r="A435" s="6"/>
      <c r="E435" s="40"/>
      <c r="F435" s="40"/>
      <c r="G435" s="40"/>
      <c r="H435" s="40"/>
      <c r="BH435" s="49"/>
      <c r="BI435" s="49"/>
      <c r="BJ435" s="49"/>
      <c r="BK435" s="49"/>
      <c r="BL435" s="49"/>
      <c r="BM435" s="49"/>
    </row>
    <row r="436" spans="1:65" x14ac:dyDescent="0.25">
      <c r="A436" s="6"/>
      <c r="E436" s="40"/>
      <c r="F436" s="40"/>
      <c r="G436" s="40"/>
      <c r="H436" s="40"/>
      <c r="BH436" s="49"/>
      <c r="BI436" s="49"/>
      <c r="BJ436" s="49"/>
      <c r="BK436" s="49"/>
      <c r="BL436" s="49"/>
      <c r="BM436" s="49"/>
    </row>
    <row r="437" spans="1:65" ht="15.75" x14ac:dyDescent="0.25">
      <c r="A437" s="6"/>
      <c r="E437" s="40"/>
      <c r="F437" s="40"/>
      <c r="G437" s="40"/>
      <c r="H437" s="40"/>
      <c r="BA437" s="56"/>
      <c r="BH437" s="49"/>
      <c r="BI437" s="49"/>
      <c r="BJ437" s="49"/>
      <c r="BK437" s="49"/>
      <c r="BL437" s="49"/>
      <c r="BM437" s="49"/>
    </row>
    <row r="438" spans="1:65" x14ac:dyDescent="0.25">
      <c r="A438" s="6"/>
      <c r="E438" s="40"/>
      <c r="F438" s="40"/>
      <c r="G438" s="40"/>
      <c r="H438" s="40"/>
      <c r="BH438" s="49"/>
      <c r="BI438" s="49"/>
      <c r="BJ438" s="49"/>
      <c r="BK438" s="49"/>
      <c r="BL438" s="49"/>
      <c r="BM438" s="49"/>
    </row>
    <row r="439" spans="1:65" x14ac:dyDescent="0.25">
      <c r="A439" s="6"/>
      <c r="E439" s="40"/>
      <c r="F439" s="40"/>
      <c r="G439" s="40"/>
      <c r="H439" s="40"/>
      <c r="BH439" s="49"/>
      <c r="BI439" s="49"/>
      <c r="BJ439" s="49"/>
      <c r="BK439" s="49"/>
      <c r="BL439" s="49"/>
      <c r="BM439" s="49"/>
    </row>
    <row r="440" spans="1:65" x14ac:dyDescent="0.25">
      <c r="A440" s="6"/>
      <c r="E440" s="40"/>
      <c r="F440" s="40"/>
      <c r="G440" s="40"/>
      <c r="H440" s="40"/>
      <c r="BH440" s="49"/>
      <c r="BI440" s="49"/>
      <c r="BJ440" s="49"/>
      <c r="BK440" s="49"/>
      <c r="BL440" s="49"/>
      <c r="BM440" s="49"/>
    </row>
    <row r="441" spans="1:65" x14ac:dyDescent="0.25">
      <c r="A441" s="6"/>
      <c r="E441" s="40"/>
      <c r="F441" s="40"/>
      <c r="G441" s="40"/>
      <c r="H441" s="40"/>
      <c r="BH441" s="49"/>
      <c r="BI441" s="49"/>
      <c r="BJ441" s="49"/>
      <c r="BK441" s="49"/>
      <c r="BL441" s="49"/>
      <c r="BM441" s="49"/>
    </row>
    <row r="442" spans="1:65" x14ac:dyDescent="0.25">
      <c r="A442" s="6"/>
      <c r="E442" s="40"/>
      <c r="F442" s="40"/>
      <c r="G442" s="40"/>
      <c r="H442" s="40"/>
      <c r="BH442" s="49"/>
      <c r="BI442" s="49"/>
      <c r="BJ442" s="49"/>
      <c r="BK442" s="49"/>
      <c r="BL442" s="49"/>
      <c r="BM442" s="49"/>
    </row>
    <row r="443" spans="1:65" ht="15.75" x14ac:dyDescent="0.25">
      <c r="A443" s="6"/>
      <c r="E443" s="40"/>
      <c r="F443" s="40"/>
      <c r="G443" s="40"/>
      <c r="H443" s="40"/>
      <c r="BA443" s="56"/>
      <c r="BH443" s="49"/>
      <c r="BI443" s="49"/>
      <c r="BJ443" s="49"/>
      <c r="BK443" s="49"/>
      <c r="BL443" s="49"/>
      <c r="BM443" s="49"/>
    </row>
    <row r="444" spans="1:65" x14ac:dyDescent="0.25">
      <c r="A444" s="6"/>
      <c r="E444" s="40"/>
      <c r="F444" s="40"/>
      <c r="G444" s="40"/>
      <c r="H444" s="40"/>
      <c r="BH444" s="49"/>
      <c r="BI444" s="49"/>
      <c r="BJ444" s="49"/>
      <c r="BK444" s="49"/>
      <c r="BL444" s="49"/>
      <c r="BM444" s="49"/>
    </row>
    <row r="445" spans="1:65" x14ac:dyDescent="0.25">
      <c r="A445" s="6"/>
      <c r="E445" s="40"/>
      <c r="F445" s="40"/>
      <c r="G445" s="40"/>
      <c r="H445" s="40"/>
      <c r="BH445" s="49"/>
      <c r="BI445" s="49"/>
      <c r="BJ445" s="49"/>
      <c r="BK445" s="49"/>
      <c r="BL445" s="49"/>
      <c r="BM445" s="49"/>
    </row>
    <row r="446" spans="1:65" x14ac:dyDescent="0.25">
      <c r="A446" s="6"/>
      <c r="E446" s="40"/>
      <c r="F446" s="40"/>
      <c r="G446" s="40"/>
      <c r="H446" s="40"/>
      <c r="BH446" s="49"/>
      <c r="BI446" s="49"/>
      <c r="BJ446" s="49"/>
      <c r="BK446" s="49"/>
      <c r="BL446" s="49"/>
      <c r="BM446" s="49"/>
    </row>
    <row r="447" spans="1:65" x14ac:dyDescent="0.25">
      <c r="A447" s="6"/>
      <c r="E447" s="40"/>
      <c r="F447" s="40"/>
      <c r="G447" s="40"/>
      <c r="H447" s="40"/>
      <c r="BH447" s="49"/>
      <c r="BI447" s="49"/>
      <c r="BJ447" s="49"/>
      <c r="BK447" s="49"/>
      <c r="BL447" s="49"/>
      <c r="BM447" s="49"/>
    </row>
    <row r="448" spans="1:65" x14ac:dyDescent="0.25">
      <c r="A448" s="6"/>
      <c r="E448" s="40"/>
      <c r="F448" s="40"/>
      <c r="G448" s="40"/>
      <c r="H448" s="40"/>
      <c r="BH448" s="49"/>
      <c r="BI448" s="49"/>
      <c r="BJ448" s="49"/>
      <c r="BK448" s="49"/>
      <c r="BL448" s="49"/>
      <c r="BM448" s="49"/>
    </row>
    <row r="449" spans="1:65" ht="15.75" x14ac:dyDescent="0.25">
      <c r="A449" s="6"/>
      <c r="E449" s="40"/>
      <c r="F449" s="40"/>
      <c r="G449" s="40"/>
      <c r="H449" s="40"/>
      <c r="BA449" s="56"/>
      <c r="BH449" s="49"/>
      <c r="BI449" s="49"/>
      <c r="BJ449" s="49"/>
      <c r="BK449" s="49"/>
      <c r="BL449" s="49"/>
      <c r="BM449" s="49"/>
    </row>
    <row r="450" spans="1:65" x14ac:dyDescent="0.25">
      <c r="A450" s="6"/>
      <c r="E450" s="40"/>
      <c r="F450" s="40"/>
      <c r="G450" s="40"/>
      <c r="H450" s="40"/>
      <c r="BH450" s="49"/>
      <c r="BI450" s="49"/>
      <c r="BJ450" s="49"/>
      <c r="BK450" s="49"/>
      <c r="BL450" s="49"/>
      <c r="BM450" s="49"/>
    </row>
    <row r="451" spans="1:65" x14ac:dyDescent="0.25">
      <c r="A451" s="6"/>
      <c r="E451" s="40"/>
      <c r="F451" s="40"/>
      <c r="G451" s="40"/>
      <c r="H451" s="40"/>
      <c r="BH451" s="49"/>
      <c r="BI451" s="49"/>
      <c r="BJ451" s="49"/>
      <c r="BK451" s="49"/>
      <c r="BL451" s="49"/>
      <c r="BM451" s="49"/>
    </row>
    <row r="452" spans="1:65" x14ac:dyDescent="0.25">
      <c r="A452" s="6"/>
      <c r="E452" s="40"/>
      <c r="F452" s="40"/>
      <c r="G452" s="40"/>
      <c r="H452" s="40"/>
      <c r="BH452" s="49"/>
      <c r="BI452" s="49"/>
      <c r="BJ452" s="49"/>
      <c r="BK452" s="49"/>
      <c r="BL452" s="49"/>
      <c r="BM452" s="49"/>
    </row>
    <row r="453" spans="1:65" x14ac:dyDescent="0.25">
      <c r="A453" s="6"/>
      <c r="E453" s="40"/>
      <c r="F453" s="40"/>
      <c r="G453" s="40"/>
      <c r="H453" s="40"/>
      <c r="BH453" s="49"/>
      <c r="BI453" s="49"/>
      <c r="BJ453" s="49"/>
      <c r="BK453" s="49"/>
      <c r="BL453" s="49"/>
      <c r="BM453" s="49"/>
    </row>
    <row r="454" spans="1:65" x14ac:dyDescent="0.25">
      <c r="A454" s="6"/>
      <c r="E454" s="40"/>
      <c r="F454" s="40"/>
      <c r="G454" s="40"/>
      <c r="H454" s="40"/>
      <c r="BH454" s="49"/>
      <c r="BI454" s="49"/>
      <c r="BJ454" s="49"/>
      <c r="BK454" s="49"/>
      <c r="BL454" s="49"/>
      <c r="BM454" s="49"/>
    </row>
    <row r="455" spans="1:65" ht="15.75" x14ac:dyDescent="0.25">
      <c r="A455" s="6"/>
      <c r="E455" s="40"/>
      <c r="F455" s="40"/>
      <c r="G455" s="40"/>
      <c r="H455" s="40"/>
      <c r="BA455" s="56"/>
      <c r="BH455" s="49"/>
      <c r="BI455" s="49"/>
      <c r="BJ455" s="49"/>
      <c r="BK455" s="49"/>
      <c r="BL455" s="49"/>
      <c r="BM455" s="49"/>
    </row>
    <row r="456" spans="1:65" x14ac:dyDescent="0.25">
      <c r="A456" s="6"/>
      <c r="E456" s="40"/>
      <c r="F456" s="40"/>
      <c r="G456" s="40"/>
      <c r="H456" s="40"/>
      <c r="BH456" s="49"/>
      <c r="BI456" s="49"/>
      <c r="BJ456" s="49"/>
      <c r="BK456" s="49"/>
      <c r="BL456" s="49"/>
      <c r="BM456" s="49"/>
    </row>
    <row r="457" spans="1:65" x14ac:dyDescent="0.25">
      <c r="A457" s="6"/>
      <c r="E457" s="40"/>
      <c r="F457" s="40"/>
      <c r="G457" s="40"/>
      <c r="H457" s="40"/>
      <c r="BH457" s="49"/>
      <c r="BI457" s="49"/>
      <c r="BJ457" s="49"/>
      <c r="BK457" s="49"/>
      <c r="BL457" s="49"/>
      <c r="BM457" s="49"/>
    </row>
    <row r="458" spans="1:65" x14ac:dyDescent="0.25">
      <c r="A458" s="6"/>
      <c r="E458" s="40"/>
      <c r="F458" s="40"/>
      <c r="G458" s="40"/>
      <c r="H458" s="40"/>
      <c r="BH458" s="49"/>
      <c r="BI458" s="49"/>
      <c r="BJ458" s="49"/>
      <c r="BK458" s="49"/>
      <c r="BL458" s="49"/>
      <c r="BM458" s="49"/>
    </row>
    <row r="459" spans="1:65" x14ac:dyDescent="0.25">
      <c r="A459" s="6"/>
      <c r="E459" s="40"/>
      <c r="F459" s="40"/>
      <c r="G459" s="40"/>
      <c r="H459" s="40"/>
      <c r="BH459" s="49"/>
      <c r="BI459" s="49"/>
      <c r="BJ459" s="49"/>
      <c r="BK459" s="49"/>
      <c r="BL459" s="49"/>
      <c r="BM459" s="49"/>
    </row>
    <row r="460" spans="1:65" x14ac:dyDescent="0.25">
      <c r="A460" s="6"/>
      <c r="E460" s="40"/>
      <c r="F460" s="40"/>
      <c r="G460" s="40"/>
      <c r="H460" s="40"/>
      <c r="BH460" s="49"/>
      <c r="BI460" s="49"/>
      <c r="BJ460" s="49"/>
      <c r="BK460" s="49"/>
      <c r="BL460" s="49"/>
      <c r="BM460" s="49"/>
    </row>
    <row r="461" spans="1:65" x14ac:dyDescent="0.25">
      <c r="A461" s="6"/>
      <c r="E461" s="40"/>
      <c r="F461" s="40"/>
      <c r="G461" s="40"/>
      <c r="H461" s="40"/>
      <c r="BH461" s="49"/>
      <c r="BI461" s="49"/>
      <c r="BJ461" s="49"/>
      <c r="BK461" s="49"/>
      <c r="BL461" s="49"/>
      <c r="BM461" s="49"/>
    </row>
    <row r="462" spans="1:65" x14ac:dyDescent="0.25">
      <c r="A462" s="6"/>
      <c r="E462" s="40"/>
      <c r="F462" s="40"/>
      <c r="G462" s="40"/>
      <c r="H462" s="40"/>
      <c r="BH462" s="49"/>
      <c r="BI462" s="49"/>
      <c r="BJ462" s="49"/>
      <c r="BK462" s="49"/>
      <c r="BL462" s="49"/>
      <c r="BM462" s="49"/>
    </row>
    <row r="463" spans="1:65" x14ac:dyDescent="0.25">
      <c r="A463" s="6"/>
      <c r="E463" s="40"/>
      <c r="F463" s="40"/>
      <c r="G463" s="40"/>
      <c r="H463" s="40"/>
      <c r="BH463" s="49"/>
      <c r="BI463" s="49"/>
      <c r="BJ463" s="49"/>
      <c r="BK463" s="49"/>
      <c r="BL463" s="49"/>
      <c r="BM463" s="49"/>
    </row>
    <row r="464" spans="1:65" x14ac:dyDescent="0.25">
      <c r="A464" s="6"/>
      <c r="E464" s="40"/>
      <c r="F464" s="40"/>
      <c r="G464" s="40"/>
      <c r="H464" s="40"/>
      <c r="BH464" s="49"/>
      <c r="BI464" s="49"/>
      <c r="BJ464" s="49"/>
      <c r="BK464" s="49"/>
      <c r="BL464" s="49"/>
      <c r="BM464" s="49"/>
    </row>
    <row r="465" spans="1:65" x14ac:dyDescent="0.25">
      <c r="A465" s="6"/>
      <c r="E465" s="40"/>
      <c r="F465" s="40"/>
      <c r="G465" s="40"/>
      <c r="H465" s="40"/>
      <c r="BH465" s="49"/>
      <c r="BI465" s="49"/>
      <c r="BJ465" s="49"/>
      <c r="BK465" s="49"/>
      <c r="BL465" s="49"/>
      <c r="BM465" s="49"/>
    </row>
    <row r="466" spans="1:65" x14ac:dyDescent="0.25">
      <c r="A466" s="6"/>
      <c r="E466" s="40"/>
      <c r="F466" s="40"/>
      <c r="G466" s="40"/>
      <c r="H466" s="40"/>
      <c r="BH466" s="49"/>
      <c r="BI466" s="49"/>
      <c r="BJ466" s="49"/>
      <c r="BK466" s="49"/>
      <c r="BL466" s="49"/>
      <c r="BM466" s="49"/>
    </row>
    <row r="467" spans="1:65" x14ac:dyDescent="0.25">
      <c r="A467" s="6"/>
      <c r="E467" s="40"/>
      <c r="F467" s="40"/>
      <c r="G467" s="40"/>
      <c r="H467" s="40"/>
      <c r="BH467" s="49"/>
      <c r="BI467" s="49"/>
      <c r="BJ467" s="49"/>
      <c r="BK467" s="49"/>
      <c r="BL467" s="49"/>
      <c r="BM467" s="49"/>
    </row>
    <row r="468" spans="1:65" x14ac:dyDescent="0.25">
      <c r="A468" s="6"/>
      <c r="E468" s="40"/>
      <c r="F468" s="40"/>
      <c r="G468" s="40"/>
      <c r="H468" s="40"/>
      <c r="BH468" s="49"/>
      <c r="BI468" s="49"/>
      <c r="BJ468" s="49"/>
      <c r="BK468" s="49"/>
      <c r="BL468" s="49"/>
      <c r="BM468" s="49"/>
    </row>
    <row r="469" spans="1:65" x14ac:dyDescent="0.25">
      <c r="A469" s="6"/>
      <c r="E469" s="40"/>
      <c r="F469" s="40"/>
      <c r="G469" s="40"/>
      <c r="H469" s="40"/>
      <c r="BH469" s="49"/>
      <c r="BI469" s="49"/>
      <c r="BJ469" s="49"/>
      <c r="BK469" s="49"/>
      <c r="BL469" s="49"/>
      <c r="BM469" s="49"/>
    </row>
    <row r="470" spans="1:65" x14ac:dyDescent="0.25">
      <c r="A470" s="6"/>
      <c r="E470" s="40"/>
      <c r="F470" s="40"/>
      <c r="G470" s="40"/>
      <c r="H470" s="40"/>
      <c r="BH470" s="49"/>
      <c r="BI470" s="49"/>
      <c r="BJ470" s="49"/>
      <c r="BK470" s="49"/>
      <c r="BL470" s="49"/>
      <c r="BM470" s="49"/>
    </row>
    <row r="471" spans="1:65" x14ac:dyDescent="0.25">
      <c r="A471" s="6"/>
      <c r="E471" s="40"/>
      <c r="F471" s="40"/>
      <c r="G471" s="40"/>
      <c r="H471" s="40"/>
      <c r="BH471" s="49"/>
      <c r="BI471" s="49"/>
      <c r="BJ471" s="49"/>
      <c r="BK471" s="49"/>
      <c r="BL471" s="49"/>
      <c r="BM471" s="49"/>
    </row>
    <row r="472" spans="1:65" x14ac:dyDescent="0.25">
      <c r="A472" s="6"/>
      <c r="E472" s="40"/>
      <c r="F472" s="40"/>
      <c r="G472" s="40"/>
      <c r="H472" s="40"/>
      <c r="BH472" s="49"/>
      <c r="BI472" s="49"/>
      <c r="BJ472" s="49"/>
      <c r="BK472" s="49"/>
      <c r="BL472" s="49"/>
      <c r="BM472" s="49"/>
    </row>
    <row r="473" spans="1:65" x14ac:dyDescent="0.25">
      <c r="A473" s="6"/>
      <c r="E473" s="40"/>
      <c r="F473" s="40"/>
      <c r="G473" s="40"/>
      <c r="H473" s="40"/>
      <c r="BH473" s="49"/>
      <c r="BI473" s="49"/>
      <c r="BJ473" s="49"/>
      <c r="BK473" s="49"/>
      <c r="BL473" s="49"/>
      <c r="BM473" s="49"/>
    </row>
    <row r="474" spans="1:65" x14ac:dyDescent="0.25">
      <c r="A474" s="6"/>
      <c r="E474" s="40"/>
      <c r="F474" s="40"/>
      <c r="G474" s="40"/>
      <c r="H474" s="40"/>
      <c r="BH474" s="49"/>
      <c r="BI474" s="49"/>
      <c r="BJ474" s="49"/>
      <c r="BK474" s="49"/>
      <c r="BL474" s="49"/>
      <c r="BM474" s="49"/>
    </row>
    <row r="475" spans="1:65" x14ac:dyDescent="0.25">
      <c r="A475" s="6"/>
      <c r="E475" s="40"/>
      <c r="F475" s="40"/>
      <c r="G475" s="40"/>
      <c r="H475" s="40"/>
      <c r="BH475" s="49"/>
      <c r="BI475" s="49"/>
      <c r="BJ475" s="49"/>
      <c r="BK475" s="49"/>
      <c r="BL475" s="49"/>
      <c r="BM475" s="49"/>
    </row>
    <row r="476" spans="1:65" x14ac:dyDescent="0.25">
      <c r="A476" s="6"/>
      <c r="E476" s="40"/>
      <c r="F476" s="40"/>
      <c r="G476" s="40"/>
      <c r="H476" s="40"/>
      <c r="BH476" s="49"/>
      <c r="BI476" s="49"/>
      <c r="BJ476" s="49"/>
      <c r="BK476" s="49"/>
      <c r="BL476" s="49"/>
      <c r="BM476" s="49"/>
    </row>
    <row r="477" spans="1:65" x14ac:dyDescent="0.25">
      <c r="A477" s="6"/>
      <c r="E477" s="40"/>
      <c r="F477" s="40"/>
      <c r="G477" s="40"/>
      <c r="H477" s="40"/>
      <c r="BH477" s="49"/>
      <c r="BI477" s="49"/>
      <c r="BJ477" s="49"/>
      <c r="BK477" s="49"/>
      <c r="BL477" s="49"/>
      <c r="BM477" s="49"/>
    </row>
    <row r="478" spans="1:65" x14ac:dyDescent="0.25">
      <c r="A478" s="6"/>
      <c r="E478" s="40"/>
      <c r="F478" s="40"/>
      <c r="G478" s="40"/>
      <c r="H478" s="40"/>
    </row>
    <row r="479" spans="1:65" x14ac:dyDescent="0.25">
      <c r="A479" s="6"/>
      <c r="E479" s="40"/>
      <c r="F479" s="40"/>
      <c r="G479" s="40"/>
      <c r="H479" s="40"/>
    </row>
    <row r="480" spans="1:65" x14ac:dyDescent="0.25">
      <c r="A480" s="6"/>
      <c r="E480" s="40"/>
      <c r="F480" s="40"/>
      <c r="G480" s="40"/>
      <c r="H480" s="40"/>
    </row>
    <row r="481" spans="1:10" x14ac:dyDescent="0.25">
      <c r="A481" s="6"/>
      <c r="E481" s="40"/>
      <c r="F481" s="40"/>
      <c r="G481" s="40"/>
      <c r="H481" s="40"/>
      <c r="I481" s="40"/>
      <c r="J481" s="40"/>
    </row>
    <row r="482" spans="1:10" x14ac:dyDescent="0.25">
      <c r="A482" s="6"/>
      <c r="E482" s="40"/>
      <c r="F482" s="40"/>
      <c r="G482" s="40"/>
      <c r="H482" s="40"/>
      <c r="I482" s="40"/>
      <c r="J482" s="40"/>
    </row>
    <row r="483" spans="1:10" x14ac:dyDescent="0.25">
      <c r="A483" s="6"/>
      <c r="E483" s="40"/>
      <c r="F483" s="40"/>
      <c r="G483" s="40"/>
      <c r="H483" s="40"/>
      <c r="I483" s="40"/>
      <c r="J483" s="40"/>
    </row>
    <row r="484" spans="1:10" x14ac:dyDescent="0.25">
      <c r="A484" s="6"/>
      <c r="E484" s="40"/>
      <c r="F484" s="40"/>
      <c r="G484" s="40"/>
      <c r="H484" s="40"/>
      <c r="I484" s="40"/>
      <c r="J484" s="40"/>
    </row>
    <row r="485" spans="1:10" x14ac:dyDescent="0.25">
      <c r="A485" s="6"/>
      <c r="E485" s="40"/>
      <c r="F485" s="40"/>
      <c r="G485" s="40"/>
      <c r="H485" s="40"/>
      <c r="I485" s="40"/>
      <c r="J485" s="40"/>
    </row>
    <row r="486" spans="1:10" x14ac:dyDescent="0.25">
      <c r="A486" s="6"/>
      <c r="E486" s="40"/>
      <c r="F486" s="40"/>
      <c r="G486" s="40"/>
      <c r="H486" s="40"/>
      <c r="I486" s="40"/>
      <c r="J486" s="40"/>
    </row>
    <row r="487" spans="1:10" x14ac:dyDescent="0.25">
      <c r="A487" s="6"/>
      <c r="E487" s="40"/>
      <c r="F487" s="40"/>
      <c r="G487" s="40"/>
      <c r="H487" s="40"/>
      <c r="I487" s="40"/>
      <c r="J487" s="40"/>
    </row>
    <row r="488" spans="1:10" x14ac:dyDescent="0.25">
      <c r="A488" s="6"/>
      <c r="E488" s="40"/>
      <c r="F488" s="40"/>
      <c r="G488" s="40"/>
      <c r="H488" s="40"/>
      <c r="I488" s="40"/>
      <c r="J488" s="40"/>
    </row>
    <row r="489" spans="1:10" x14ac:dyDescent="0.25">
      <c r="A489" s="6"/>
      <c r="E489" s="40"/>
      <c r="F489" s="40"/>
      <c r="G489" s="40"/>
      <c r="H489" s="40"/>
      <c r="I489" s="40"/>
      <c r="J489" s="40"/>
    </row>
    <row r="490" spans="1:10" x14ac:dyDescent="0.25">
      <c r="A490" s="6"/>
      <c r="E490" s="40"/>
      <c r="F490" s="40"/>
      <c r="G490" s="40"/>
      <c r="H490" s="40"/>
      <c r="I490" s="40"/>
      <c r="J490" s="40"/>
    </row>
    <row r="491" spans="1:10" x14ac:dyDescent="0.25">
      <c r="A491" s="6"/>
      <c r="E491" s="40"/>
      <c r="F491" s="40"/>
      <c r="G491" s="40"/>
      <c r="H491" s="40"/>
      <c r="I491" s="40"/>
      <c r="J491" s="40"/>
    </row>
    <row r="492" spans="1:10" x14ac:dyDescent="0.25">
      <c r="A492" s="6"/>
      <c r="E492" s="40"/>
      <c r="F492" s="40"/>
      <c r="G492" s="40"/>
      <c r="H492" s="40"/>
      <c r="I492" s="40"/>
      <c r="J492" s="40"/>
    </row>
    <row r="493" spans="1:10" x14ac:dyDescent="0.25">
      <c r="A493" s="6"/>
      <c r="E493" s="40"/>
      <c r="F493" s="40"/>
      <c r="G493" s="40"/>
      <c r="H493" s="40"/>
      <c r="I493" s="40"/>
      <c r="J493" s="40"/>
    </row>
    <row r="494" spans="1:10" x14ac:dyDescent="0.25">
      <c r="A494" s="6"/>
      <c r="E494" s="40"/>
      <c r="F494" s="40"/>
      <c r="G494" s="40"/>
      <c r="H494" s="40"/>
      <c r="I494" s="40"/>
      <c r="J494" s="40"/>
    </row>
    <row r="495" spans="1:10" x14ac:dyDescent="0.25">
      <c r="A495" s="6"/>
      <c r="E495" s="40"/>
      <c r="F495" s="40"/>
      <c r="G495" s="40"/>
      <c r="H495" s="40"/>
      <c r="I495" s="40"/>
      <c r="J495" s="40"/>
    </row>
    <row r="496" spans="1:10" x14ac:dyDescent="0.25">
      <c r="A496" s="6"/>
      <c r="E496" s="40"/>
      <c r="F496" s="40"/>
      <c r="G496" s="40"/>
      <c r="H496" s="40"/>
      <c r="I496" s="40"/>
      <c r="J496" s="40"/>
    </row>
    <row r="497" spans="1:8" s="40" customFormat="1" x14ac:dyDescent="0.25">
      <c r="A497" s="6"/>
    </row>
    <row r="498" spans="1:8" s="40" customFormat="1" x14ac:dyDescent="0.25">
      <c r="A498" s="6"/>
    </row>
    <row r="499" spans="1:8" s="40" customFormat="1" x14ac:dyDescent="0.25">
      <c r="A499" s="6"/>
    </row>
    <row r="500" spans="1:8" s="40" customFormat="1" x14ac:dyDescent="0.25">
      <c r="A500" s="6"/>
    </row>
    <row r="501" spans="1:8" s="40" customFormat="1" x14ac:dyDescent="0.25">
      <c r="A501" s="6"/>
    </row>
    <row r="502" spans="1:8" s="40" customFormat="1" x14ac:dyDescent="0.25">
      <c r="A502" s="6"/>
    </row>
    <row r="503" spans="1:8" s="40" customFormat="1" x14ac:dyDescent="0.25">
      <c r="A503" s="6"/>
    </row>
    <row r="504" spans="1:8" s="40" customFormat="1" x14ac:dyDescent="0.25">
      <c r="A504" s="6"/>
      <c r="B504" s="6"/>
      <c r="C504" s="6"/>
      <c r="D504" s="6"/>
      <c r="E504" s="6"/>
      <c r="F504" s="6"/>
      <c r="G504" s="6"/>
      <c r="H504" s="6"/>
    </row>
    <row r="505" spans="1:8" s="40" customFormat="1" x14ac:dyDescent="0.25">
      <c r="A505" s="6"/>
      <c r="B505" s="6"/>
      <c r="C505" s="6"/>
      <c r="D505" s="6"/>
      <c r="E505" s="6"/>
      <c r="F505" s="6"/>
      <c r="G505" s="6"/>
      <c r="H505" s="6"/>
    </row>
    <row r="506" spans="1:8" s="40" customFormat="1" x14ac:dyDescent="0.25">
      <c r="A506" s="6"/>
      <c r="B506" s="6"/>
      <c r="C506" s="6"/>
      <c r="D506" s="6"/>
      <c r="E506" s="6"/>
      <c r="F506" s="6"/>
      <c r="G506" s="6"/>
      <c r="H506" s="6"/>
    </row>
    <row r="507" spans="1:8" s="40" customFormat="1" x14ac:dyDescent="0.25">
      <c r="A507" s="6"/>
      <c r="B507" s="6"/>
      <c r="C507" s="6"/>
      <c r="D507" s="6"/>
      <c r="E507" s="6"/>
      <c r="F507" s="6"/>
      <c r="G507" s="6"/>
      <c r="H507" s="6"/>
    </row>
    <row r="508" spans="1:8" s="40" customFormat="1" x14ac:dyDescent="0.25">
      <c r="A508" s="6"/>
      <c r="B508" s="6"/>
      <c r="C508" s="6"/>
      <c r="D508" s="6"/>
      <c r="E508" s="6"/>
      <c r="F508" s="6"/>
      <c r="G508" s="6"/>
      <c r="H508" s="6"/>
    </row>
    <row r="509" spans="1:8" s="40" customFormat="1" x14ac:dyDescent="0.25">
      <c r="A509" s="6"/>
      <c r="B509" s="6"/>
      <c r="C509" s="6"/>
      <c r="D509" s="6"/>
      <c r="E509" s="6"/>
      <c r="F509" s="6"/>
      <c r="G509" s="6"/>
      <c r="H509" s="6"/>
    </row>
    <row r="510" spans="1:8" s="40" customFormat="1" x14ac:dyDescent="0.25">
      <c r="A510" s="6"/>
      <c r="B510" s="6"/>
      <c r="C510" s="6"/>
      <c r="D510" s="6"/>
      <c r="E510" s="6"/>
      <c r="F510" s="6"/>
      <c r="G510" s="6"/>
      <c r="H510" s="6"/>
    </row>
    <row r="511" spans="1:8" s="40" customFormat="1" x14ac:dyDescent="0.25">
      <c r="A511" s="6"/>
      <c r="B511" s="6"/>
      <c r="C511" s="6"/>
      <c r="D511" s="6"/>
      <c r="E511" s="6"/>
      <c r="F511" s="6"/>
      <c r="G511" s="6"/>
      <c r="H511" s="6"/>
    </row>
    <row r="512" spans="1:8" s="40" customFormat="1" x14ac:dyDescent="0.25">
      <c r="A512" s="6"/>
      <c r="B512" s="6"/>
      <c r="C512" s="6"/>
      <c r="D512" s="6"/>
      <c r="E512" s="6"/>
      <c r="F512" s="6"/>
      <c r="G512" s="6"/>
      <c r="H512" s="6"/>
    </row>
    <row r="513" spans="1:5" s="40" customFormat="1" x14ac:dyDescent="0.25">
      <c r="A513" s="6"/>
      <c r="B513" s="6"/>
      <c r="C513" s="6"/>
      <c r="D513" s="6"/>
      <c r="E513" s="6"/>
    </row>
    <row r="514" spans="1:5" s="40" customFormat="1" x14ac:dyDescent="0.25">
      <c r="A514" s="6"/>
      <c r="B514" s="6"/>
      <c r="C514" s="6"/>
      <c r="D514" s="6"/>
      <c r="E514" s="6"/>
    </row>
    <row r="515" spans="1:5" s="40" customFormat="1" x14ac:dyDescent="0.25">
      <c r="A515" s="6"/>
      <c r="B515" s="6"/>
      <c r="C515" s="6"/>
      <c r="D515" s="6"/>
      <c r="E515" s="6"/>
    </row>
    <row r="516" spans="1:5" s="40" customFormat="1" x14ac:dyDescent="0.25">
      <c r="A516" s="6"/>
      <c r="B516" s="6"/>
      <c r="C516" s="6"/>
      <c r="D516" s="6"/>
      <c r="E516" s="6"/>
    </row>
    <row r="517" spans="1:5" s="40" customFormat="1" x14ac:dyDescent="0.25">
      <c r="A517" s="6"/>
      <c r="B517" s="6"/>
      <c r="C517" s="6"/>
      <c r="D517" s="6"/>
      <c r="E517" s="6"/>
    </row>
    <row r="518" spans="1:5" s="40" customFormat="1" x14ac:dyDescent="0.25">
      <c r="A518" s="6"/>
      <c r="B518" s="6"/>
      <c r="C518" s="6"/>
      <c r="D518" s="6"/>
      <c r="E518" s="6"/>
    </row>
    <row r="519" spans="1:5" s="40" customFormat="1" x14ac:dyDescent="0.25">
      <c r="A519" s="6"/>
      <c r="B519" s="6"/>
      <c r="C519" s="6"/>
      <c r="D519" s="6"/>
      <c r="E519" s="6"/>
    </row>
    <row r="520" spans="1:5" s="40" customFormat="1" x14ac:dyDescent="0.25">
      <c r="A520" s="6"/>
      <c r="B520" s="6"/>
      <c r="C520" s="6"/>
      <c r="D520" s="6"/>
      <c r="E520" s="6"/>
    </row>
    <row r="521" spans="1:5" s="40" customFormat="1" x14ac:dyDescent="0.25">
      <c r="A521" s="6"/>
      <c r="B521" s="6"/>
      <c r="C521" s="6"/>
      <c r="D521" s="6"/>
      <c r="E521" s="6"/>
    </row>
    <row r="522" spans="1:5" s="40" customFormat="1" x14ac:dyDescent="0.25">
      <c r="A522" s="6"/>
      <c r="B522" s="6"/>
      <c r="C522" s="6"/>
      <c r="D522" s="6"/>
      <c r="E522" s="6"/>
    </row>
    <row r="523" spans="1:5" s="40" customFormat="1" x14ac:dyDescent="0.25">
      <c r="A523" s="6"/>
      <c r="B523" s="6"/>
      <c r="C523" s="6"/>
      <c r="D523" s="6"/>
      <c r="E523" s="6"/>
    </row>
    <row r="524" spans="1:5" s="40" customFormat="1" x14ac:dyDescent="0.25">
      <c r="A524" s="6"/>
      <c r="B524" s="6"/>
      <c r="C524" s="6"/>
      <c r="D524" s="6"/>
      <c r="E524" s="6"/>
    </row>
    <row r="525" spans="1:5" s="40" customFormat="1" x14ac:dyDescent="0.25">
      <c r="A525" s="6"/>
      <c r="B525" s="6"/>
      <c r="C525" s="6"/>
      <c r="D525" s="6"/>
      <c r="E525" s="6"/>
    </row>
    <row r="526" spans="1:5" s="40" customFormat="1" x14ac:dyDescent="0.25">
      <c r="A526" s="6"/>
      <c r="B526" s="6"/>
      <c r="C526" s="6"/>
      <c r="D526" s="6"/>
      <c r="E526" s="6"/>
    </row>
    <row r="527" spans="1:5" s="40" customFormat="1" x14ac:dyDescent="0.25">
      <c r="A527" s="6"/>
      <c r="B527" s="6"/>
      <c r="C527" s="6"/>
      <c r="D527" s="6"/>
      <c r="E527" s="6"/>
    </row>
    <row r="528" spans="1:5" s="40" customFormat="1" x14ac:dyDescent="0.25">
      <c r="A528" s="6"/>
      <c r="B528" s="6"/>
      <c r="C528" s="6"/>
      <c r="D528" s="6"/>
      <c r="E528" s="6"/>
    </row>
    <row r="529" spans="1:5" s="40" customFormat="1" x14ac:dyDescent="0.25">
      <c r="A529" s="6"/>
      <c r="B529" s="6"/>
      <c r="C529" s="6"/>
      <c r="D529" s="6"/>
      <c r="E529" s="6"/>
    </row>
    <row r="530" spans="1:5" s="40" customFormat="1" x14ac:dyDescent="0.25">
      <c r="A530" s="6"/>
      <c r="B530" s="6"/>
      <c r="C530" s="6"/>
      <c r="D530" s="6"/>
      <c r="E530" s="6"/>
    </row>
    <row r="531" spans="1:5" s="40" customFormat="1" x14ac:dyDescent="0.25">
      <c r="A531" s="6"/>
      <c r="B531" s="6"/>
      <c r="C531" s="6"/>
      <c r="D531" s="6"/>
      <c r="E531" s="6"/>
    </row>
    <row r="532" spans="1:5" s="40" customFormat="1" x14ac:dyDescent="0.25">
      <c r="A532" s="6"/>
      <c r="B532" s="6"/>
      <c r="C532" s="6"/>
      <c r="D532" s="6"/>
      <c r="E532" s="6"/>
    </row>
    <row r="533" spans="1:5" s="40" customFormat="1" x14ac:dyDescent="0.25">
      <c r="A533" s="6"/>
      <c r="B533" s="6"/>
      <c r="C533" s="6"/>
      <c r="D533" s="6"/>
      <c r="E533" s="6"/>
    </row>
    <row r="534" spans="1:5" s="40" customFormat="1" x14ac:dyDescent="0.25">
      <c r="A534" s="6"/>
      <c r="B534" s="6"/>
      <c r="C534" s="6"/>
      <c r="D534" s="6"/>
      <c r="E534" s="6"/>
    </row>
    <row r="535" spans="1:5" s="40" customFormat="1" x14ac:dyDescent="0.25">
      <c r="A535" s="6"/>
      <c r="B535" s="6"/>
      <c r="C535" s="6"/>
      <c r="D535" s="6"/>
      <c r="E535" s="6"/>
    </row>
    <row r="536" spans="1:5" s="40" customFormat="1" x14ac:dyDescent="0.25">
      <c r="A536" s="6"/>
      <c r="B536" s="6"/>
      <c r="C536" s="6"/>
      <c r="D536" s="6"/>
      <c r="E536" s="6"/>
    </row>
    <row r="537" spans="1:5" s="40" customFormat="1" x14ac:dyDescent="0.25">
      <c r="A537" s="6"/>
      <c r="B537" s="6"/>
      <c r="C537" s="6"/>
      <c r="D537" s="6"/>
      <c r="E537" s="6"/>
    </row>
    <row r="538" spans="1:5" s="40" customFormat="1" x14ac:dyDescent="0.25">
      <c r="A538" s="6"/>
      <c r="B538" s="6"/>
      <c r="C538" s="6"/>
      <c r="D538" s="6"/>
      <c r="E538" s="6"/>
    </row>
    <row r="539" spans="1:5" s="40" customFormat="1" x14ac:dyDescent="0.25">
      <c r="A539" s="6"/>
      <c r="B539" s="6"/>
      <c r="C539" s="6"/>
      <c r="D539" s="6"/>
      <c r="E539" s="6"/>
    </row>
    <row r="540" spans="1:5" s="40" customFormat="1" x14ac:dyDescent="0.25">
      <c r="A540" s="6"/>
      <c r="B540" s="6"/>
      <c r="C540" s="6"/>
      <c r="D540" s="6"/>
      <c r="E540" s="6"/>
    </row>
    <row r="541" spans="1:5" s="40" customFormat="1" x14ac:dyDescent="0.25">
      <c r="A541" s="6"/>
      <c r="B541" s="6"/>
      <c r="C541" s="6"/>
      <c r="D541" s="6"/>
      <c r="E541" s="6"/>
    </row>
    <row r="542" spans="1:5" s="40" customFormat="1" x14ac:dyDescent="0.25">
      <c r="A542" s="6"/>
      <c r="B542" s="6"/>
      <c r="C542" s="6"/>
      <c r="D542" s="6"/>
      <c r="E542" s="6"/>
    </row>
    <row r="543" spans="1:5" s="40" customFormat="1" x14ac:dyDescent="0.25">
      <c r="A543" s="6"/>
      <c r="B543" s="6"/>
      <c r="C543" s="6"/>
      <c r="D543" s="6"/>
      <c r="E543" s="6"/>
    </row>
    <row r="544" spans="1:5" s="40" customFormat="1" x14ac:dyDescent="0.25">
      <c r="A544" s="6"/>
      <c r="B544" s="6"/>
      <c r="C544" s="6"/>
      <c r="D544" s="6"/>
      <c r="E544" s="6"/>
    </row>
    <row r="545" spans="1:5" s="40" customFormat="1" x14ac:dyDescent="0.25">
      <c r="A545" s="6"/>
      <c r="B545" s="6"/>
      <c r="C545" s="6"/>
      <c r="D545" s="6"/>
      <c r="E545" s="6"/>
    </row>
    <row r="546" spans="1:5" s="40" customFormat="1" x14ac:dyDescent="0.25">
      <c r="A546" s="6"/>
      <c r="B546" s="6"/>
      <c r="C546" s="6"/>
      <c r="D546" s="6"/>
      <c r="E546" s="6"/>
    </row>
    <row r="547" spans="1:5" s="40" customFormat="1" x14ac:dyDescent="0.25">
      <c r="A547" s="6"/>
      <c r="B547" s="6"/>
      <c r="C547" s="6"/>
      <c r="D547" s="6"/>
      <c r="E547" s="6"/>
    </row>
    <row r="548" spans="1:5" s="40" customFormat="1" x14ac:dyDescent="0.25">
      <c r="A548" s="6"/>
      <c r="B548" s="6"/>
      <c r="C548" s="6"/>
      <c r="D548" s="6"/>
      <c r="E548" s="6"/>
    </row>
    <row r="549" spans="1:5" s="40" customFormat="1" x14ac:dyDescent="0.25">
      <c r="A549" s="6"/>
      <c r="B549" s="6"/>
      <c r="C549" s="6"/>
      <c r="D549" s="6"/>
      <c r="E549" s="6"/>
    </row>
    <row r="550" spans="1:5" s="40" customFormat="1" x14ac:dyDescent="0.25">
      <c r="A550" s="6"/>
      <c r="B550" s="6"/>
      <c r="C550" s="6"/>
      <c r="D550" s="6"/>
      <c r="E550" s="6"/>
    </row>
    <row r="551" spans="1:5" s="40" customFormat="1" x14ac:dyDescent="0.25">
      <c r="A551" s="6"/>
      <c r="B551" s="6"/>
      <c r="C551" s="6"/>
      <c r="D551" s="6"/>
      <c r="E551" s="6"/>
    </row>
    <row r="552" spans="1:5" s="40" customFormat="1" x14ac:dyDescent="0.25">
      <c r="A552" s="6"/>
      <c r="B552" s="6"/>
      <c r="C552" s="6"/>
      <c r="D552" s="6"/>
      <c r="E552" s="6"/>
    </row>
    <row r="553" spans="1:5" s="40" customFormat="1" x14ac:dyDescent="0.25">
      <c r="A553" s="6"/>
      <c r="B553" s="6"/>
      <c r="C553" s="6"/>
      <c r="D553" s="6"/>
      <c r="E553" s="6"/>
    </row>
    <row r="554" spans="1:5" s="40" customFormat="1" x14ac:dyDescent="0.25">
      <c r="A554" s="6"/>
      <c r="B554" s="6"/>
      <c r="C554" s="6"/>
      <c r="D554" s="6"/>
      <c r="E554" s="6"/>
    </row>
    <row r="555" spans="1:5" s="40" customFormat="1" x14ac:dyDescent="0.25">
      <c r="A555" s="6"/>
      <c r="B555" s="6"/>
      <c r="C555" s="6"/>
      <c r="D555" s="6"/>
      <c r="E555" s="6"/>
    </row>
    <row r="556" spans="1:5" s="40" customFormat="1" x14ac:dyDescent="0.25">
      <c r="A556" s="6"/>
      <c r="B556" s="6"/>
      <c r="C556" s="6"/>
      <c r="D556" s="6"/>
      <c r="E556" s="6"/>
    </row>
    <row r="557" spans="1:5" s="40" customFormat="1" x14ac:dyDescent="0.25">
      <c r="A557" s="6"/>
      <c r="B557" s="6"/>
      <c r="C557" s="6"/>
      <c r="D557" s="6"/>
      <c r="E557" s="6"/>
    </row>
    <row r="558" spans="1:5" s="40" customFormat="1" x14ac:dyDescent="0.25">
      <c r="A558" s="6"/>
      <c r="B558" s="6"/>
      <c r="C558" s="6"/>
      <c r="D558" s="6"/>
      <c r="E558" s="6"/>
    </row>
    <row r="559" spans="1:5" s="40" customFormat="1" x14ac:dyDescent="0.25">
      <c r="A559" s="6"/>
      <c r="B559" s="6"/>
      <c r="C559" s="6"/>
      <c r="D559" s="6"/>
      <c r="E559" s="6"/>
    </row>
    <row r="560" spans="1:5" s="40" customFormat="1" x14ac:dyDescent="0.25">
      <c r="A560" s="6"/>
      <c r="B560" s="6"/>
      <c r="C560" s="6"/>
      <c r="D560" s="6"/>
      <c r="E560" s="6"/>
    </row>
    <row r="561" spans="1:5" s="40" customFormat="1" x14ac:dyDescent="0.25">
      <c r="A561" s="6"/>
      <c r="B561" s="6"/>
      <c r="C561" s="6"/>
      <c r="D561" s="6"/>
      <c r="E561" s="6"/>
    </row>
    <row r="562" spans="1:5" s="40" customFormat="1" x14ac:dyDescent="0.25">
      <c r="A562" s="6"/>
      <c r="B562" s="6"/>
      <c r="C562" s="6"/>
      <c r="D562" s="6"/>
      <c r="E562" s="6"/>
    </row>
    <row r="563" spans="1:5" s="40" customFormat="1" x14ac:dyDescent="0.25">
      <c r="A563" s="6"/>
      <c r="B563" s="6"/>
      <c r="C563" s="6"/>
      <c r="D563" s="6"/>
      <c r="E563" s="6"/>
    </row>
    <row r="564" spans="1:5" s="40" customFormat="1" x14ac:dyDescent="0.25">
      <c r="A564" s="6"/>
      <c r="B564" s="6"/>
      <c r="C564" s="6"/>
      <c r="D564" s="6"/>
      <c r="E564" s="6"/>
    </row>
    <row r="565" spans="1:5" s="40" customFormat="1" x14ac:dyDescent="0.25">
      <c r="A565" s="6"/>
      <c r="B565" s="6"/>
      <c r="C565" s="6"/>
      <c r="D565" s="6"/>
      <c r="E565" s="6"/>
    </row>
    <row r="566" spans="1:5" s="40" customFormat="1" x14ac:dyDescent="0.25">
      <c r="A566" s="6"/>
      <c r="B566" s="6"/>
      <c r="C566" s="6"/>
      <c r="D566" s="6"/>
      <c r="E566" s="6"/>
    </row>
    <row r="567" spans="1:5" s="40" customFormat="1" x14ac:dyDescent="0.25">
      <c r="A567" s="6"/>
      <c r="B567" s="6"/>
      <c r="C567" s="6"/>
      <c r="D567" s="6"/>
      <c r="E567" s="6"/>
    </row>
    <row r="568" spans="1:5" s="40" customFormat="1" x14ac:dyDescent="0.25">
      <c r="A568" s="6"/>
      <c r="B568" s="6"/>
      <c r="C568" s="6"/>
      <c r="D568" s="6"/>
      <c r="E568" s="6"/>
    </row>
    <row r="569" spans="1:5" s="40" customFormat="1" x14ac:dyDescent="0.25">
      <c r="A569" s="6"/>
      <c r="B569" s="6"/>
      <c r="C569" s="6"/>
      <c r="D569" s="6"/>
      <c r="E569" s="6"/>
    </row>
    <row r="570" spans="1:5" s="40" customFormat="1" x14ac:dyDescent="0.25">
      <c r="A570" s="6"/>
      <c r="B570" s="6"/>
      <c r="C570" s="6"/>
      <c r="D570" s="6"/>
      <c r="E570" s="6"/>
    </row>
    <row r="571" spans="1:5" s="40" customFormat="1" x14ac:dyDescent="0.25">
      <c r="A571" s="6"/>
      <c r="B571" s="6"/>
      <c r="C571" s="6"/>
      <c r="D571" s="6"/>
      <c r="E571" s="6"/>
    </row>
    <row r="572" spans="1:5" s="40" customFormat="1" x14ac:dyDescent="0.25">
      <c r="A572" s="6"/>
      <c r="B572" s="6"/>
      <c r="C572" s="6"/>
      <c r="D572" s="6"/>
      <c r="E572" s="6"/>
    </row>
    <row r="573" spans="1:5" s="40" customFormat="1" x14ac:dyDescent="0.25">
      <c r="A573" s="6"/>
      <c r="B573" s="6"/>
      <c r="C573" s="6"/>
      <c r="D573" s="6"/>
      <c r="E573" s="6"/>
    </row>
    <row r="574" spans="1:5" s="40" customFormat="1" x14ac:dyDescent="0.25">
      <c r="A574" s="6"/>
      <c r="B574" s="6"/>
      <c r="C574" s="6"/>
      <c r="D574" s="6"/>
      <c r="E574" s="6"/>
    </row>
    <row r="575" spans="1:5" s="40" customFormat="1" x14ac:dyDescent="0.25">
      <c r="A575" s="6"/>
      <c r="B575" s="6"/>
      <c r="C575" s="6"/>
      <c r="D575" s="6"/>
      <c r="E575" s="6"/>
    </row>
    <row r="576" spans="1:5" s="40" customFormat="1" x14ac:dyDescent="0.25">
      <c r="A576" s="6"/>
      <c r="B576" s="6"/>
      <c r="C576" s="6"/>
      <c r="D576" s="6"/>
      <c r="E576" s="6"/>
    </row>
    <row r="577" spans="1:5" s="40" customFormat="1" x14ac:dyDescent="0.25">
      <c r="A577" s="6"/>
      <c r="B577" s="6"/>
      <c r="C577" s="6"/>
      <c r="D577" s="6"/>
      <c r="E577" s="6"/>
    </row>
    <row r="578" spans="1:5" s="40" customFormat="1" x14ac:dyDescent="0.25">
      <c r="A578" s="6"/>
      <c r="B578" s="6"/>
      <c r="C578" s="6"/>
      <c r="D578" s="6"/>
      <c r="E578" s="6"/>
    </row>
    <row r="579" spans="1:5" s="40" customFormat="1" x14ac:dyDescent="0.25">
      <c r="A579" s="6"/>
      <c r="B579" s="6"/>
      <c r="C579" s="6"/>
      <c r="D579" s="6"/>
      <c r="E579" s="6"/>
    </row>
    <row r="580" spans="1:5" s="40" customFormat="1" x14ac:dyDescent="0.25">
      <c r="A580" s="6"/>
      <c r="B580" s="6"/>
      <c r="C580" s="6"/>
      <c r="D580" s="6"/>
      <c r="E580" s="6"/>
    </row>
    <row r="581" spans="1:5" s="40" customFormat="1" x14ac:dyDescent="0.25">
      <c r="A581" s="6"/>
      <c r="B581" s="6"/>
      <c r="C581" s="6"/>
      <c r="D581" s="6"/>
      <c r="E581" s="6"/>
    </row>
    <row r="582" spans="1:5" s="40" customFormat="1" x14ac:dyDescent="0.25">
      <c r="A582" s="6"/>
      <c r="B582" s="6"/>
      <c r="C582" s="6"/>
      <c r="D582" s="6"/>
      <c r="E582" s="6"/>
    </row>
    <row r="583" spans="1:5" s="40" customFormat="1" x14ac:dyDescent="0.25">
      <c r="A583" s="6"/>
      <c r="B583" s="6"/>
      <c r="C583" s="6"/>
      <c r="D583" s="6"/>
      <c r="E583" s="6"/>
    </row>
    <row r="584" spans="1:5" s="40" customFormat="1" x14ac:dyDescent="0.25">
      <c r="A584" s="6"/>
      <c r="B584" s="6"/>
      <c r="C584" s="6"/>
      <c r="D584" s="6"/>
      <c r="E584" s="6"/>
    </row>
    <row r="585" spans="1:5" s="40" customFormat="1" x14ac:dyDescent="0.25">
      <c r="A585" s="6"/>
      <c r="B585" s="6"/>
      <c r="C585" s="6"/>
      <c r="D585" s="6"/>
      <c r="E585" s="6"/>
    </row>
    <row r="586" spans="1:5" s="40" customFormat="1" x14ac:dyDescent="0.25">
      <c r="A586" s="6"/>
      <c r="B586" s="6"/>
      <c r="C586" s="6"/>
      <c r="D586" s="6"/>
      <c r="E586" s="6"/>
    </row>
    <row r="587" spans="1:5" s="40" customFormat="1" x14ac:dyDescent="0.25">
      <c r="A587" s="6"/>
      <c r="B587" s="6"/>
      <c r="C587" s="6"/>
      <c r="D587" s="6"/>
      <c r="E587" s="6"/>
    </row>
    <row r="588" spans="1:5" s="40" customFormat="1" x14ac:dyDescent="0.25">
      <c r="A588" s="6"/>
      <c r="B588" s="6"/>
      <c r="C588" s="6"/>
      <c r="D588" s="6"/>
      <c r="E588" s="6"/>
    </row>
    <row r="589" spans="1:5" s="40" customFormat="1" x14ac:dyDescent="0.25">
      <c r="A589" s="6"/>
      <c r="B589" s="6"/>
      <c r="C589" s="6"/>
      <c r="D589" s="6"/>
      <c r="E589" s="6"/>
    </row>
    <row r="590" spans="1:5" s="40" customFormat="1" x14ac:dyDescent="0.25">
      <c r="A590" s="6"/>
      <c r="B590" s="6"/>
      <c r="C590" s="6"/>
      <c r="D590" s="6"/>
      <c r="E590" s="6"/>
    </row>
    <row r="591" spans="1:5" s="40" customFormat="1" x14ac:dyDescent="0.25">
      <c r="A591" s="6"/>
      <c r="B591" s="6"/>
      <c r="C591" s="6"/>
      <c r="D591" s="6"/>
      <c r="E591" s="6"/>
    </row>
    <row r="592" spans="1:5" s="40" customFormat="1" x14ac:dyDescent="0.25">
      <c r="A592" s="6"/>
      <c r="B592" s="6"/>
      <c r="C592" s="6"/>
      <c r="D592" s="6"/>
      <c r="E592" s="6"/>
    </row>
    <row r="593" spans="1:5" s="40" customFormat="1" x14ac:dyDescent="0.25">
      <c r="A593" s="6"/>
      <c r="B593" s="6"/>
      <c r="C593" s="6"/>
      <c r="D593" s="6"/>
      <c r="E593" s="6"/>
    </row>
    <row r="594" spans="1:5" s="40" customFormat="1" x14ac:dyDescent="0.25">
      <c r="A594" s="6"/>
      <c r="B594" s="6"/>
      <c r="C594" s="6"/>
      <c r="D594" s="6"/>
      <c r="E594" s="6"/>
    </row>
    <row r="595" spans="1:5" s="40" customFormat="1" x14ac:dyDescent="0.25">
      <c r="A595" s="6"/>
      <c r="B595" s="6"/>
      <c r="C595" s="6"/>
      <c r="D595" s="6"/>
      <c r="E595" s="6"/>
    </row>
    <row r="596" spans="1:5" s="40" customFormat="1" x14ac:dyDescent="0.25">
      <c r="A596" s="6"/>
      <c r="B596" s="6"/>
      <c r="C596" s="6"/>
      <c r="D596" s="6"/>
      <c r="E596" s="6"/>
    </row>
    <row r="597" spans="1:5" s="40" customFormat="1" x14ac:dyDescent="0.25">
      <c r="A597" s="6"/>
      <c r="B597" s="6"/>
      <c r="C597" s="6"/>
      <c r="D597" s="6"/>
      <c r="E597" s="6"/>
    </row>
    <row r="598" spans="1:5" s="40" customFormat="1" x14ac:dyDescent="0.25">
      <c r="A598" s="6"/>
      <c r="B598" s="6"/>
      <c r="C598" s="6"/>
      <c r="D598" s="6"/>
      <c r="E598" s="6"/>
    </row>
    <row r="599" spans="1:5" s="40" customFormat="1" x14ac:dyDescent="0.25">
      <c r="A599" s="6"/>
      <c r="B599" s="6"/>
      <c r="C599" s="6"/>
      <c r="D599" s="6"/>
      <c r="E599" s="6"/>
    </row>
    <row r="600" spans="1:5" s="40" customFormat="1" x14ac:dyDescent="0.25">
      <c r="A600" s="6"/>
      <c r="B600" s="6"/>
      <c r="C600" s="6"/>
      <c r="D600" s="6"/>
      <c r="E600" s="6"/>
    </row>
    <row r="601" spans="1:5" s="40" customFormat="1" x14ac:dyDescent="0.25">
      <c r="A601" s="6"/>
      <c r="B601" s="6"/>
      <c r="C601" s="6"/>
      <c r="D601" s="6"/>
      <c r="E601" s="6"/>
    </row>
    <row r="602" spans="1:5" s="40" customFormat="1" x14ac:dyDescent="0.25">
      <c r="A602" s="6"/>
      <c r="B602" s="6"/>
      <c r="C602" s="6"/>
      <c r="D602" s="6"/>
      <c r="E602" s="6"/>
    </row>
    <row r="603" spans="1:5" s="40" customFormat="1" x14ac:dyDescent="0.25">
      <c r="A603" s="6"/>
      <c r="B603" s="6"/>
      <c r="C603" s="6"/>
      <c r="D603" s="6"/>
      <c r="E603" s="6"/>
    </row>
    <row r="604" spans="1:5" s="40" customFormat="1" x14ac:dyDescent="0.25">
      <c r="A604" s="6"/>
      <c r="B604" s="6"/>
      <c r="C604" s="6"/>
      <c r="D604" s="6"/>
      <c r="E604" s="6"/>
    </row>
    <row r="605" spans="1:5" s="40" customFormat="1" x14ac:dyDescent="0.25">
      <c r="A605" s="6"/>
      <c r="B605" s="6"/>
      <c r="C605" s="6"/>
      <c r="D605" s="6"/>
      <c r="E605" s="6"/>
    </row>
    <row r="606" spans="1:5" s="40" customFormat="1" x14ac:dyDescent="0.25">
      <c r="A606" s="6"/>
      <c r="B606" s="6"/>
      <c r="C606" s="6"/>
      <c r="D606" s="6"/>
      <c r="E606" s="6"/>
    </row>
    <row r="607" spans="1:5" s="40" customFormat="1" x14ac:dyDescent="0.25">
      <c r="A607" s="6"/>
      <c r="B607" s="6"/>
      <c r="C607" s="6"/>
      <c r="D607" s="6"/>
      <c r="E607" s="6"/>
    </row>
    <row r="608" spans="1:5" s="40" customFormat="1" x14ac:dyDescent="0.25">
      <c r="A608" s="6"/>
      <c r="B608" s="6"/>
      <c r="C608" s="6"/>
      <c r="D608" s="6"/>
      <c r="E608" s="6"/>
    </row>
    <row r="609" spans="1:5" s="40" customFormat="1" x14ac:dyDescent="0.25">
      <c r="A609" s="6"/>
      <c r="B609" s="6"/>
      <c r="C609" s="6"/>
      <c r="D609" s="6"/>
      <c r="E609" s="6"/>
    </row>
    <row r="610" spans="1:5" s="40" customFormat="1" x14ac:dyDescent="0.25">
      <c r="A610" s="6"/>
      <c r="B610" s="6"/>
      <c r="C610" s="6"/>
      <c r="D610" s="6"/>
      <c r="E610" s="6"/>
    </row>
    <row r="611" spans="1:5" s="40" customFormat="1" x14ac:dyDescent="0.25">
      <c r="A611" s="6"/>
      <c r="B611" s="6"/>
      <c r="C611" s="6"/>
      <c r="D611" s="6"/>
      <c r="E611" s="6"/>
    </row>
  </sheetData>
  <mergeCells count="63">
    <mergeCell ref="A303:A308"/>
    <mergeCell ref="A237:A242"/>
    <mergeCell ref="A243:A248"/>
    <mergeCell ref="A249:A254"/>
    <mergeCell ref="A255:A260"/>
    <mergeCell ref="A261:A266"/>
    <mergeCell ref="A267:A272"/>
    <mergeCell ref="A273:A278"/>
    <mergeCell ref="A279:A284"/>
    <mergeCell ref="A285:A290"/>
    <mergeCell ref="A291:A296"/>
    <mergeCell ref="A297:A302"/>
    <mergeCell ref="A231:A236"/>
    <mergeCell ref="A165:A170"/>
    <mergeCell ref="A171:A176"/>
    <mergeCell ref="A177:A182"/>
    <mergeCell ref="A183:A188"/>
    <mergeCell ref="A189:A194"/>
    <mergeCell ref="A195:A200"/>
    <mergeCell ref="A201:A206"/>
    <mergeCell ref="A207:A212"/>
    <mergeCell ref="A213:A218"/>
    <mergeCell ref="A219:A224"/>
    <mergeCell ref="A225:A230"/>
    <mergeCell ref="A159:A164"/>
    <mergeCell ref="A93:A98"/>
    <mergeCell ref="A99:A104"/>
    <mergeCell ref="A105:A110"/>
    <mergeCell ref="A111:A116"/>
    <mergeCell ref="A117:A122"/>
    <mergeCell ref="A123:A128"/>
    <mergeCell ref="A129:A134"/>
    <mergeCell ref="A135:A140"/>
    <mergeCell ref="A141:A146"/>
    <mergeCell ref="A147:A152"/>
    <mergeCell ref="A153:A158"/>
    <mergeCell ref="A87:A92"/>
    <mergeCell ref="A27:A32"/>
    <mergeCell ref="BT27:CD29"/>
    <mergeCell ref="A33:A38"/>
    <mergeCell ref="A39:A44"/>
    <mergeCell ref="A45:A50"/>
    <mergeCell ref="A51:A56"/>
    <mergeCell ref="A57:A62"/>
    <mergeCell ref="A63:A68"/>
    <mergeCell ref="A69:A74"/>
    <mergeCell ref="A75:A80"/>
    <mergeCell ref="A81:A86"/>
    <mergeCell ref="A9:A14"/>
    <mergeCell ref="BQ10:BR10"/>
    <mergeCell ref="A15:A20"/>
    <mergeCell ref="BT17:BY18"/>
    <mergeCell ref="BT19:BY21"/>
    <mergeCell ref="A21:A26"/>
    <mergeCell ref="BU23:BV23"/>
    <mergeCell ref="B2:F2"/>
    <mergeCell ref="A3:H3"/>
    <mergeCell ref="B5:F5"/>
    <mergeCell ref="I5:M8"/>
    <mergeCell ref="BT5:BX8"/>
    <mergeCell ref="D6:F6"/>
    <mergeCell ref="P6:Q6"/>
    <mergeCell ref="S6:U6"/>
  </mergeCells>
  <conditionalFormatting sqref="BG10:BG12 BG16:BG18 BG22:BG24 BG28:BG30 BG34:BG36 BG40:BG42 BG46:BG48 BG52:BG54 BG58:BG60 BG64:BG66 BG70:BG72 BG76:BG78 BG82:BG84 BG88:BG90 BG94:BG96 BG100:BG102 BG106:BG108 BG112:BG114 BG118:BG120 BG124:BG126 BG130:BG132 BG136:BG138 BG142:BG144 BG148:BG150 BG154:BG156 BG160:BG162 BG166:BG168 BG172:BG174 BG178:BG180 BG184:BG186 BG190:BG192 BG196:BG198 BG202:BG204 BG208:BG210 BG214:BG216 BG220:BG222 BG226:BG228 BG232:BG234 BG238:BG240 BG244:BG246 BG250:BG252 BG256:BG258 BG262:BG264 BG268:BG270 BG274:BG276 BG280:BG282 BG286:BG288 BG292:BG294 BG298:BG300 BG304:BG306">
    <cfRule type="containsText" dxfId="39" priority="18" operator="containsText" text="Fail!">
      <formula>NOT(ISERROR(SEARCH("Fail!",BG10)))</formula>
    </cfRule>
    <cfRule type="containsText" dxfId="38" priority="19" operator="containsText" text="Pass!">
      <formula>NOT(ISERROR(SEARCH("Pass!",BG10)))</formula>
    </cfRule>
    <cfRule type="cellIs" dxfId="37" priority="20" operator="equal">
      <formula>"""Pass!"""</formula>
    </cfRule>
    <cfRule type="iconSet" priority="21">
      <iconSet>
        <cfvo type="percent" val="0"/>
        <cfvo type="num" val="&quot;&quot;&quot;Fail!&quot;&quot;&quot;"/>
        <cfvo type="num" val="&quot;&quot;&quot;Pass!&quot;&quot;&quot;"/>
      </iconSet>
    </cfRule>
  </conditionalFormatting>
  <conditionalFormatting sqref="AJ10:AJ13 AJ16:AJ19 AJ22:AJ25 AJ28:AJ31 AJ34:AJ37 AJ40:AJ43 AJ46:AJ49 AJ52:AJ55 AJ58:AJ61 AJ64:AJ67 AJ70:AJ73 AJ76:AJ79 AJ82:AJ85 AJ88:AJ91 AJ94:AJ97 AJ100:AJ103 AJ106:AJ109 AJ112:AJ115 AJ118:AJ121 AJ124:AJ127 AJ130:AJ133 AJ136:AJ139 AJ142:AJ145 AJ148:AJ151 AJ154:AJ157 AJ160:AJ163 AJ166:AJ169 AJ172:AJ175 AJ178:AJ181 AJ184:AJ187 AJ190:AJ193 AJ196:AJ199 AJ202:AJ205 AJ208:AJ211 AJ214:AJ217 AJ220:AJ223 AJ226:AJ229 AJ232:AJ235 AJ238:AJ241 AJ244:AJ247 AJ250:AJ253 AJ256:AJ259 AJ262:AJ265 AJ268:AJ271 AJ274:AJ277 AJ280:AJ283 AJ286:AJ289 AJ292:AJ295 AJ298:AJ301 AJ304:AJ307">
    <cfRule type="containsText" dxfId="36" priority="17" operator="containsText" text="Too f*cking big!">
      <formula>NOT(ISERROR(SEARCH("Too f*cking big!",AJ10)))</formula>
    </cfRule>
  </conditionalFormatting>
  <conditionalFormatting sqref="BS15">
    <cfRule type="containsText" dxfId="35" priority="14" operator="containsText" text="required in some areas">
      <formula>NOT(ISERROR(SEARCH("required in some areas",BS15)))</formula>
    </cfRule>
    <cfRule type="containsText" dxfId="34" priority="15" operator="containsText" text="may be">
      <formula>NOT(ISERROR(SEARCH("may be",BS15)))</formula>
    </cfRule>
    <cfRule type="containsText" dxfId="33" priority="16" operator="containsText" text="pad foundations throughout">
      <formula>NOT(ISERROR(SEARCH("pad foundations throughout",BS15)))</formula>
    </cfRule>
  </conditionalFormatting>
  <conditionalFormatting sqref="BI337:BI423 BG8:BG336">
    <cfRule type="containsText" dxfId="32" priority="13" operator="containsText" text="Re-Ckeck ">
      <formula>NOT(ISERROR(SEARCH("Re-Ckeck ",BG8)))</formula>
    </cfRule>
  </conditionalFormatting>
  <conditionalFormatting sqref="BI337:BI340 BG10:BG336">
    <cfRule type="containsText" dxfId="31" priority="12" operator="containsText" text="Re-Check">
      <formula>NOT(ISERROR(SEARCH("Re-Check",BG10)))</formula>
    </cfRule>
  </conditionalFormatting>
  <conditionalFormatting sqref="BH10:BK333">
    <cfRule type="containsText" dxfId="30" priority="11" operator="containsText" text="Warning">
      <formula>NOT(ISERROR(SEARCH("Warning",BH10)))</formula>
    </cfRule>
  </conditionalFormatting>
  <conditionalFormatting sqref="BH9:BL468">
    <cfRule type="containsText" dxfId="29" priority="10" operator="containsText" text="Warning">
      <formula>NOT(ISERROR(SEARCH("Warning",BH9)))</formula>
    </cfRule>
  </conditionalFormatting>
  <conditionalFormatting sqref="BT17:BY18">
    <cfRule type="containsText" dxfId="28" priority="8" operator="containsText" text="No">
      <formula>NOT(ISERROR(SEARCH("No",BT17)))</formula>
    </cfRule>
    <cfRule type="containsText" dxfId="27" priority="9" operator="containsText" text="Warning">
      <formula>NOT(ISERROR(SEARCH("Warning",BT17)))</formula>
    </cfRule>
  </conditionalFormatting>
  <conditionalFormatting sqref="BT19:BY21">
    <cfRule type="containsText" dxfId="26" priority="6" operator="containsText" text="Some">
      <formula>NOT(ISERROR(SEARCH("Some",BT19)))</formula>
    </cfRule>
    <cfRule type="containsText" dxfId="25" priority="7" operator="containsText" text="All">
      <formula>NOT(ISERROR(SEARCH("All",BT19)))</formula>
    </cfRule>
  </conditionalFormatting>
  <conditionalFormatting sqref="BL11 BL17 BL23 BL29 BL35 BL41 BL47 BL53 BL59 BL65 BL71 BL77 BL83 BL89 BL95 BL101 BL107 BL113 BL119 BL125 BL131 BL137 BL143 BL149 BL155 BL161 BL167 BL173 BL179 BL185 BL191 BL197 BL203 BL209 BL215 BL221 BL227 BL233 BL239 BL245 BL251 BL257 BL263 BL269 BL275 BL281 BL287 BL293 BL299 BL305">
    <cfRule type="containsText" dxfId="24" priority="5" operator="containsText" text="Warning">
      <formula>NOT(ISERROR(SEARCH("Warning",BL11)))</formula>
    </cfRule>
  </conditionalFormatting>
  <conditionalFormatting sqref="BI10:BL307">
    <cfRule type="containsText" dxfId="23" priority="4" operator="containsText" text="/">
      <formula>NOT(ISERROR(SEARCH("/",BI10)))</formula>
    </cfRule>
  </conditionalFormatting>
  <conditionalFormatting sqref="BK10:BM324">
    <cfRule type="containsText" dxfId="22" priority="3" operator="containsText" text="shear">
      <formula>NOT(ISERROR(SEARCH("shear",BK10)))</formula>
    </cfRule>
  </conditionalFormatting>
  <conditionalFormatting sqref="BT27:CD29">
    <cfRule type="containsText" dxfId="21" priority="1" operator="containsText" text="some high">
      <formula>NOT(ISERROR(SEARCH("some high",BT27)))</formula>
    </cfRule>
    <cfRule type="containsText" dxfId="20" priority="2" operator="containsText" text="no high">
      <formula>NOT(ISERROR(SEARCH("no high",BT27)))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1"/>
  <sheetViews>
    <sheetView zoomScale="85" zoomScaleNormal="85" workbookViewId="0">
      <selection activeCell="AV4" sqref="AV4"/>
    </sheetView>
  </sheetViews>
  <sheetFormatPr defaultRowHeight="15" x14ac:dyDescent="0.25"/>
  <cols>
    <col min="1" max="1" width="15.42578125" style="40" bestFit="1" customWidth="1"/>
    <col min="2" max="2" width="17.7109375" style="40" customWidth="1"/>
    <col min="3" max="3" width="44.42578125" style="40" customWidth="1"/>
    <col min="4" max="4" width="7.85546875" style="40" bestFit="1" customWidth="1"/>
    <col min="5" max="5" width="8" style="23" bestFit="1" customWidth="1"/>
    <col min="6" max="6" width="8.28515625" style="6" bestFit="1" customWidth="1"/>
    <col min="7" max="7" width="9" style="6" bestFit="1" customWidth="1"/>
    <col min="8" max="9" width="8.28515625" style="6" customWidth="1"/>
    <col min="10" max="10" width="8.42578125" style="6" bestFit="1" customWidth="1"/>
    <col min="11" max="45" width="9.140625" style="40"/>
    <col min="46" max="49" width="9.140625" style="40" customWidth="1"/>
    <col min="50" max="52" width="9.140625" style="40"/>
    <col min="53" max="53" width="9.5703125" style="40" bestFit="1" customWidth="1"/>
    <col min="54" max="54" width="2.7109375" style="40" customWidth="1"/>
    <col min="55" max="55" width="9.5703125" style="40" bestFit="1" customWidth="1"/>
    <col min="56" max="56" width="2.7109375" style="40" customWidth="1"/>
    <col min="57" max="57" width="6.7109375" style="40" customWidth="1"/>
    <col min="58" max="59" width="9.140625" style="40"/>
    <col min="60" max="61" width="9.140625" style="40" customWidth="1"/>
    <col min="62" max="16384" width="9.140625" style="40"/>
  </cols>
  <sheetData>
    <row r="1" spans="1:77" x14ac:dyDescent="0.25">
      <c r="E1" s="6"/>
    </row>
    <row r="2" spans="1:77" ht="17.25" x14ac:dyDescent="0.25">
      <c r="B2" s="67" t="s">
        <v>92</v>
      </c>
      <c r="C2" s="67"/>
      <c r="D2" s="67"/>
      <c r="E2" s="67"/>
      <c r="F2" s="67"/>
      <c r="P2" s="40" t="s">
        <v>65</v>
      </c>
      <c r="U2" s="27">
        <v>100</v>
      </c>
      <c r="V2" s="39" t="s">
        <v>149</v>
      </c>
      <c r="AY2" s="37"/>
      <c r="AZ2" s="37"/>
      <c r="BA2" s="37"/>
      <c r="BB2" s="37"/>
      <c r="BC2" s="37"/>
      <c r="BD2" s="37"/>
      <c r="BE2" s="37"/>
      <c r="BH2" s="37"/>
      <c r="BI2" s="37"/>
      <c r="BJ2" s="37"/>
    </row>
    <row r="3" spans="1:77" x14ac:dyDescent="0.25">
      <c r="A3" s="68" t="s">
        <v>93</v>
      </c>
      <c r="B3" s="68"/>
      <c r="C3" s="68"/>
      <c r="D3" s="68"/>
      <c r="E3" s="68"/>
      <c r="F3" s="68"/>
      <c r="G3" s="68"/>
      <c r="H3" s="68"/>
      <c r="P3" s="40" t="s">
        <v>66</v>
      </c>
      <c r="U3" s="27">
        <v>10</v>
      </c>
      <c r="V3" s="39" t="s">
        <v>147</v>
      </c>
      <c r="AY3" s="37"/>
      <c r="AZ3" s="6"/>
      <c r="BA3" s="6"/>
      <c r="BB3" s="6"/>
      <c r="BC3" s="6"/>
      <c r="BD3" s="6"/>
      <c r="BE3" s="6"/>
      <c r="BH3" s="6"/>
      <c r="BI3" s="6"/>
      <c r="BJ3" s="37"/>
    </row>
    <row r="4" spans="1:77" ht="16.5" thickBot="1" x14ac:dyDescent="0.3">
      <c r="E4" s="8"/>
      <c r="I4" s="42" t="s">
        <v>90</v>
      </c>
      <c r="J4" s="41"/>
      <c r="K4" s="41"/>
      <c r="L4" s="41"/>
      <c r="M4" s="41"/>
      <c r="P4" s="40" t="s">
        <v>72</v>
      </c>
      <c r="U4" s="27">
        <v>0.45</v>
      </c>
      <c r="V4" s="39" t="s">
        <v>148</v>
      </c>
      <c r="AY4" s="37"/>
      <c r="AZ4" s="6"/>
      <c r="BA4" s="6"/>
      <c r="BB4" s="6"/>
      <c r="BC4" s="6"/>
      <c r="BD4" s="6"/>
      <c r="BE4" s="6"/>
      <c r="BH4" s="6"/>
      <c r="BI4" s="6"/>
      <c r="BJ4" s="37"/>
      <c r="BT4" s="42" t="s">
        <v>90</v>
      </c>
      <c r="BU4" s="41"/>
      <c r="BV4" s="41"/>
      <c r="BW4" s="41"/>
      <c r="BX4" s="41"/>
    </row>
    <row r="5" spans="1:77" ht="15.75" thickBot="1" x14ac:dyDescent="0.3">
      <c r="B5" s="64" t="s">
        <v>0</v>
      </c>
      <c r="C5" s="65"/>
      <c r="D5" s="65"/>
      <c r="E5" s="65"/>
      <c r="F5" s="66"/>
      <c r="G5" s="22"/>
      <c r="H5" s="22"/>
      <c r="I5" s="73" t="s">
        <v>150</v>
      </c>
      <c r="J5" s="73"/>
      <c r="K5" s="73"/>
      <c r="L5" s="73"/>
      <c r="M5" s="73"/>
      <c r="AY5" s="37"/>
      <c r="AZ5" s="6"/>
      <c r="BA5" s="6"/>
      <c r="BB5" s="6"/>
      <c r="BC5" s="6"/>
      <c r="BD5" s="6"/>
      <c r="BE5" s="6"/>
      <c r="BH5" s="6"/>
      <c r="BI5" s="6"/>
      <c r="BJ5" s="37"/>
      <c r="BT5" s="73" t="s">
        <v>152</v>
      </c>
      <c r="BU5" s="73"/>
      <c r="BV5" s="73"/>
      <c r="BW5" s="73"/>
      <c r="BX5" s="73"/>
    </row>
    <row r="6" spans="1:77" ht="15.75" thickBot="1" x14ac:dyDescent="0.3">
      <c r="B6" s="21" t="s">
        <v>73</v>
      </c>
      <c r="C6" s="1" t="s">
        <v>2</v>
      </c>
      <c r="D6" s="69" t="s">
        <v>3</v>
      </c>
      <c r="E6" s="70"/>
      <c r="F6" s="71"/>
      <c r="I6" s="73"/>
      <c r="J6" s="73"/>
      <c r="K6" s="73"/>
      <c r="L6" s="73"/>
      <c r="M6" s="73"/>
      <c r="P6" s="72" t="s">
        <v>80</v>
      </c>
      <c r="Q6" s="72"/>
      <c r="S6" s="72" t="s">
        <v>77</v>
      </c>
      <c r="T6" s="72"/>
      <c r="U6" s="72"/>
      <c r="BJ6" s="37"/>
      <c r="BT6" s="73"/>
      <c r="BU6" s="73"/>
      <c r="BV6" s="73"/>
      <c r="BW6" s="73"/>
      <c r="BX6" s="73"/>
    </row>
    <row r="7" spans="1:77" ht="18.75" thickBot="1" x14ac:dyDescent="0.4">
      <c r="B7" s="9"/>
      <c r="C7" s="1"/>
      <c r="D7" s="1" t="s">
        <v>94</v>
      </c>
      <c r="E7" s="1" t="s">
        <v>95</v>
      </c>
      <c r="F7" s="1" t="s">
        <v>96</v>
      </c>
      <c r="I7" s="73"/>
      <c r="J7" s="73"/>
      <c r="K7" s="73"/>
      <c r="L7" s="73"/>
      <c r="M7" s="73"/>
      <c r="BJ7" s="37"/>
      <c r="BT7" s="73"/>
      <c r="BU7" s="73"/>
      <c r="BV7" s="73"/>
      <c r="BW7" s="73"/>
      <c r="BX7" s="73"/>
    </row>
    <row r="8" spans="1:77" ht="19.5" thickBot="1" x14ac:dyDescent="0.4">
      <c r="B8" s="10"/>
      <c r="C8" s="2"/>
      <c r="D8" s="2" t="s">
        <v>9</v>
      </c>
      <c r="E8" s="2" t="s">
        <v>9</v>
      </c>
      <c r="F8" s="2" t="s">
        <v>9</v>
      </c>
      <c r="I8" s="73"/>
      <c r="J8" s="73"/>
      <c r="K8" s="73"/>
      <c r="L8" s="73"/>
      <c r="M8" s="73"/>
      <c r="P8" s="29" t="s">
        <v>81</v>
      </c>
      <c r="Q8" s="29" t="s">
        <v>82</v>
      </c>
      <c r="R8" s="6"/>
      <c r="S8" s="29" t="s">
        <v>78</v>
      </c>
      <c r="T8" s="30"/>
      <c r="U8" s="29" t="s">
        <v>79</v>
      </c>
      <c r="Y8" s="25" t="s">
        <v>76</v>
      </c>
      <c r="Z8" s="24"/>
      <c r="AA8" s="24"/>
      <c r="AB8" s="26" t="s">
        <v>67</v>
      </c>
      <c r="AC8" s="24"/>
      <c r="AE8" s="24"/>
      <c r="AF8" s="26" t="s">
        <v>68</v>
      </c>
      <c r="AG8" s="24"/>
      <c r="AI8" s="24"/>
      <c r="AJ8" s="26" t="s">
        <v>69</v>
      </c>
      <c r="AK8" s="24"/>
      <c r="AM8" s="24"/>
      <c r="AN8" s="26" t="s">
        <v>70</v>
      </c>
      <c r="AO8" s="24"/>
      <c r="AQ8" s="24"/>
      <c r="AR8" s="26" t="s">
        <v>71</v>
      </c>
      <c r="AS8" s="24"/>
      <c r="AU8" s="26" t="s">
        <v>75</v>
      </c>
      <c r="AX8" s="31"/>
      <c r="AY8" s="55" t="s">
        <v>83</v>
      </c>
      <c r="AZ8" s="31"/>
      <c r="BA8" s="31"/>
      <c r="BB8" s="55" t="s">
        <v>84</v>
      </c>
      <c r="BC8" s="55"/>
      <c r="BD8" s="55"/>
      <c r="BE8" s="55"/>
      <c r="BG8" s="26" t="s">
        <v>74</v>
      </c>
      <c r="BI8" s="26" t="s">
        <v>159</v>
      </c>
      <c r="BJ8" s="44"/>
      <c r="BL8" s="26" t="s">
        <v>164</v>
      </c>
      <c r="BQ8" s="6"/>
      <c r="BR8" s="6"/>
      <c r="BS8" s="6"/>
      <c r="BT8" s="73"/>
      <c r="BU8" s="73"/>
      <c r="BV8" s="73"/>
      <c r="BW8" s="73"/>
      <c r="BX8" s="73"/>
      <c r="BY8" s="37"/>
    </row>
    <row r="9" spans="1:77" x14ac:dyDescent="0.25">
      <c r="A9" s="59" t="s">
        <v>97</v>
      </c>
      <c r="E9" s="40"/>
      <c r="F9" s="40"/>
      <c r="G9" s="40"/>
      <c r="H9" s="40"/>
      <c r="I9" s="40"/>
      <c r="P9" s="40">
        <f t="shared" ref="P9:Q72" si="0">ABS(E9)</f>
        <v>0</v>
      </c>
      <c r="Q9" s="40">
        <f t="shared" si="0"/>
        <v>0</v>
      </c>
      <c r="BH9" s="49"/>
      <c r="BI9" s="49"/>
      <c r="BJ9" s="50"/>
      <c r="BK9" s="49"/>
      <c r="BL9" s="49"/>
      <c r="BM9" s="49"/>
      <c r="BQ9" s="6"/>
      <c r="BR9" s="6"/>
      <c r="BS9" s="6"/>
      <c r="BT9" s="6"/>
      <c r="BU9" s="6"/>
      <c r="BV9" s="6"/>
      <c r="BW9" s="6"/>
      <c r="BX9" s="6"/>
      <c r="BY9" s="37"/>
    </row>
    <row r="10" spans="1:77" ht="15.75" thickBot="1" x14ac:dyDescent="0.3">
      <c r="A10" s="60"/>
      <c r="E10" s="40"/>
      <c r="F10" s="40"/>
      <c r="G10" s="40"/>
      <c r="H10" s="40"/>
      <c r="I10" s="40"/>
      <c r="P10" s="40">
        <f t="shared" si="0"/>
        <v>0</v>
      </c>
      <c r="Q10" s="40">
        <f t="shared" si="0"/>
        <v>0</v>
      </c>
      <c r="R10" s="6"/>
      <c r="S10" s="6" t="e">
        <f>LARGE(D9:D14,1)</f>
        <v>#NUM!</v>
      </c>
      <c r="U10" s="40" t="e">
        <f>IF(S10=D9,(LARGE(P9:Q9,1)),(IF(S10=D10,(LARGE(P10:Q10,1)),(IF(S10=D11,(LARGE(P11:Q11,1)),(IF(S10=D12,(LARGE(P12:Q12,1)),(IF(S10=D13,(LARGE(P13:Q13,1)),(IF(S10=D14,(LARGE(P14:Q14,1)))))))))))))</f>
        <v>#NUM!</v>
      </c>
      <c r="Y10" s="36" t="e">
        <f>SQRT((S10/$U$2)^2)</f>
        <v>#NUM!</v>
      </c>
      <c r="Z10" s="19"/>
      <c r="AA10" s="19"/>
      <c r="AB10" s="19" t="e">
        <f>SQRT(Y10)</f>
        <v>#NUM!</v>
      </c>
      <c r="AC10" s="19"/>
      <c r="AE10" s="19"/>
      <c r="AF10" s="20" t="e">
        <f>AB10+0.05</f>
        <v>#NUM!</v>
      </c>
      <c r="AG10" s="19"/>
      <c r="AI10" s="19"/>
      <c r="AJ10" s="28" t="e">
        <f>IF(AF10&lt;=1.5,1.5,(IF(AF10&lt;=2,2,(IF(AF10&lt;=2.5,2.5,(IF(AF10&lt;=3,3,(IF(AF10&lt;=3.5,3.5,(IF(AF10&lt;=4,4,(IF(AF10&lt;=4.5,4.5,(IF(AF10&lt;=5,5,"Too f*cking big!")))))))))))))))</f>
        <v>#NUM!</v>
      </c>
      <c r="AK10" s="19"/>
      <c r="AM10" s="19"/>
      <c r="AN10" s="19" t="e">
        <f>IF(ABS(U10)&gt;($U$3*AJ10),"Yes","No")</f>
        <v>#NUM!</v>
      </c>
      <c r="AR10" s="19" t="e">
        <f>IF(AN10="Yes",(((SQRT(U10^2)))*$U$4)/((AJ10*(AJ10^2))/6),"Not Applicable")</f>
        <v>#NUM!</v>
      </c>
      <c r="AU10" s="40" t="e">
        <f>IF(AR10="Not Applicable",S10/(AJ10^2),(S10/(AJ10^2))+AR10)</f>
        <v>#NUM!</v>
      </c>
      <c r="BG10" s="26" t="e">
        <f>IF(AJ10&gt;4,"Re-check foundation size…",(IF(AU10&lt;$U$2,"Pass!","Fail!")))</f>
        <v>#NUM!</v>
      </c>
      <c r="BH10" s="49"/>
      <c r="BI10" s="51"/>
      <c r="BJ10" s="52"/>
      <c r="BK10" s="51"/>
      <c r="BL10" s="51"/>
      <c r="BM10" s="51"/>
      <c r="BQ10" s="74" t="s">
        <v>151</v>
      </c>
      <c r="BR10" s="74"/>
      <c r="BS10" s="37"/>
      <c r="BT10" s="37"/>
      <c r="BU10" s="37"/>
      <c r="BV10" s="37"/>
      <c r="BW10" s="37"/>
      <c r="BX10" s="37"/>
      <c r="BY10" s="37"/>
    </row>
    <row r="11" spans="1:77" ht="16.5" thickTop="1" x14ac:dyDescent="0.25">
      <c r="A11" s="60"/>
      <c r="E11" s="40"/>
      <c r="F11" s="40"/>
      <c r="G11" s="40"/>
      <c r="H11" s="40"/>
      <c r="I11" s="40"/>
      <c r="P11" s="40">
        <f t="shared" si="0"/>
        <v>0</v>
      </c>
      <c r="Q11" s="40">
        <f t="shared" si="0"/>
        <v>0</v>
      </c>
      <c r="R11" s="6"/>
      <c r="S11" s="6">
        <f>IF(U11=P9,D9,(IF(U11=P10,D10,(IF(U11=P11,D11,(IF(U11=P12,D12,(IF(U11=P13,D13,(IF(U11=P14,D14)))))))))))</f>
        <v>0</v>
      </c>
      <c r="U11" s="40">
        <f>LARGE((P9:P14),1)</f>
        <v>0</v>
      </c>
      <c r="Y11" s="36">
        <f t="shared" ref="Y11:Y12" si="1">SQRT((S11/$U$2)^2)</f>
        <v>0</v>
      </c>
      <c r="Z11" s="19"/>
      <c r="AA11" s="19"/>
      <c r="AB11" s="19">
        <f>SQRT(Y11)</f>
        <v>0</v>
      </c>
      <c r="AC11" s="19"/>
      <c r="AE11" s="19"/>
      <c r="AF11" s="20">
        <f>AB11+0.05</f>
        <v>0.05</v>
      </c>
      <c r="AG11" s="19"/>
      <c r="AI11" s="19"/>
      <c r="AJ11" s="28">
        <f>IF(AF11&lt;=1.5,1.5,(IF(AF11&lt;=2,2,(IF(AF11&lt;=2.5,2.5,(IF(AF11&lt;=3,3,(IF(AF11&lt;=3.5,3.5,(IF(AF11&lt;=4,4,(IF(AF11&lt;=4.5,4.5,(IF(AF11&lt;=5,5,"Too f*cking big!")))))))))))))))</f>
        <v>1.5</v>
      </c>
      <c r="AK11" s="19"/>
      <c r="AM11" s="19"/>
      <c r="AN11" s="19" t="str">
        <f>IF(ABS(U11)&gt;($U$3*AJ11),"Yes","No")</f>
        <v>No</v>
      </c>
      <c r="AR11" s="19" t="str">
        <f>IF(AN11="Yes",(((SQRT(U11^2)))*$U$4)/((AJ11*(AJ11^2))/6),"Not Applicable")</f>
        <v>Not Applicable</v>
      </c>
      <c r="AU11" s="40">
        <f>IF(AR11="Not Applicable",S11/(AJ11^2),(S11/(AJ11^2))+AR11)</f>
        <v>0</v>
      </c>
      <c r="AY11" s="54">
        <f>B9</f>
        <v>0</v>
      </c>
      <c r="AZ11" s="35" t="s">
        <v>87</v>
      </c>
      <c r="BA11" s="56" t="str">
        <f>IF(S11=0,"No data…",IF(ISNUMBER(AJ10)=FALSE,"Too big!",IF(ISNUMBER(AJ11)=FALSE,"Too big!",IF(ISNUMBER(AJ12)=FALSE,"Too big!",LARGE(AJ10:AJ12,1)))))</f>
        <v>No data…</v>
      </c>
      <c r="BB11" s="56" t="s">
        <v>85</v>
      </c>
      <c r="BC11" s="56" t="str">
        <f>IF(U11=0,"No data…",IF(ISNUMBER(AJ10)=FALSE,"Too big!",IF(ISNUMBER(AJ11)=FALSE,"Too big!",IF(ISNUMBER(AJ12)=FALSE,"Too big!",LARGE(AJ10:AJ12,1)))))</f>
        <v>No data…</v>
      </c>
      <c r="BD11" s="35" t="s">
        <v>86</v>
      </c>
      <c r="BG11" s="26" t="str">
        <f>IF(AJ11&gt;4,"Re-check foundation size…",IF(AU11&lt;$U$2,"Pass!","Fail!"))</f>
        <v>Pass!</v>
      </c>
      <c r="BH11" s="49"/>
      <c r="BI11" s="51" t="str">
        <f>IF(D9&lt;0,"Warning! Uplift.",(IF(D10&lt;0,"Warning! Uplift.",(IF(D11&lt;0,"Warning! Uplift.",(IF(D12&lt;0,"Warning! Uplift.",(IF(D13&lt;0,"Warning! Uplift.",(IF(D14&lt;0,"Warning! Uplift.","/")))))))))))</f>
        <v>/</v>
      </c>
      <c r="BJ11" s="51"/>
      <c r="BK11" s="51"/>
      <c r="BL11" s="51" t="e">
        <f>IF(U10&gt;$BT$23,"Warning! High shear.",(IF(U11&gt;$BT$23,"Warning! High shear.",(IF(U12&gt;$BT$23,"Warning! High Shear.","/")))))</f>
        <v>#NUM!</v>
      </c>
      <c r="BM11" s="51"/>
      <c r="BQ11" s="37"/>
      <c r="BR11" s="37"/>
      <c r="BS11" s="37"/>
      <c r="BT11" s="37"/>
      <c r="BU11" s="37"/>
      <c r="BV11" s="37"/>
      <c r="BW11" s="37"/>
      <c r="BX11" s="37"/>
      <c r="BY11" s="37"/>
    </row>
    <row r="12" spans="1:77" x14ac:dyDescent="0.25">
      <c r="A12" s="60"/>
      <c r="E12" s="40"/>
      <c r="F12" s="40"/>
      <c r="G12" s="40"/>
      <c r="H12" s="40"/>
      <c r="I12" s="40"/>
      <c r="P12" s="40">
        <f t="shared" si="0"/>
        <v>0</v>
      </c>
      <c r="Q12" s="40">
        <f t="shared" si="0"/>
        <v>0</v>
      </c>
      <c r="R12" s="6"/>
      <c r="S12" s="6">
        <f>IF(U12=Q9,D9,(IF(U12=Q10,D10,(IF(U12=Q11,D11,(IF(U12=Q12,D12,(IF(U12=Q13,D13,(IF(U12=Q14,D14)))))))))))</f>
        <v>0</v>
      </c>
      <c r="U12" s="40">
        <f>LARGE((Q9:Q14),1)</f>
        <v>0</v>
      </c>
      <c r="Y12" s="36">
        <f t="shared" si="1"/>
        <v>0</v>
      </c>
      <c r="Z12" s="19"/>
      <c r="AA12" s="19"/>
      <c r="AB12" s="19">
        <f>SQRT(Y12)</f>
        <v>0</v>
      </c>
      <c r="AC12" s="19"/>
      <c r="AE12" s="19"/>
      <c r="AF12" s="20">
        <f>AB12+0.05</f>
        <v>0.05</v>
      </c>
      <c r="AG12" s="19"/>
      <c r="AI12" s="19"/>
      <c r="AJ12" s="28">
        <f>IF(AF12&lt;=1.5,1.5,(IF(AF12&lt;=2,2,(IF(AF12&lt;=2.5,2.5,(IF(AF12&lt;=3,3,(IF(AF12&lt;=3.5,3.5,(IF(AF12&lt;=4,4,(IF(AF12&lt;=4.5,4.5,(IF(AF12&lt;=5,5,"Too f*cking big!")))))))))))))))</f>
        <v>1.5</v>
      </c>
      <c r="AK12" s="19"/>
      <c r="AM12" s="19"/>
      <c r="AN12" s="19" t="str">
        <f>IF(ABS(U12)&gt;($U$3*AJ12),"Yes","No")</f>
        <v>No</v>
      </c>
      <c r="AR12" s="19" t="str">
        <f>IF(AN12="Yes",(((SQRT(U12^2)))*$U$4)/((AJ12*(AJ12^2))/6),"Not Applicable")</f>
        <v>Not Applicable</v>
      </c>
      <c r="AU12" s="40">
        <f>IF(AR12="Not Applicable",S12/(AJ12^2),(S12/(AJ12^2))+AR12)</f>
        <v>0</v>
      </c>
      <c r="BG12" s="26" t="str">
        <f>IF(AJ12&gt;4,"Re-check foundation size…",IF(AU12&lt;$U$2,"Pass!","Fail!"))</f>
        <v>Pass!</v>
      </c>
      <c r="BH12" s="49"/>
      <c r="BI12" s="51"/>
      <c r="BJ12" s="52"/>
      <c r="BK12" s="51"/>
      <c r="BL12" s="51"/>
      <c r="BM12" s="51"/>
      <c r="BQ12" s="37" t="s">
        <v>88</v>
      </c>
      <c r="BR12" s="37"/>
      <c r="BS12" s="53" t="e">
        <f>LARGE(BA11:BA43,1)</f>
        <v>#NUM!</v>
      </c>
      <c r="BT12" s="37" t="s">
        <v>86</v>
      </c>
      <c r="BU12" s="38" t="s">
        <v>85</v>
      </c>
      <c r="BV12" s="53" t="e">
        <f>LARGE(BC11:BC43,1)</f>
        <v>#NUM!</v>
      </c>
      <c r="BW12" s="37" t="s">
        <v>86</v>
      </c>
      <c r="BX12" s="37"/>
      <c r="BY12" s="6"/>
    </row>
    <row r="13" spans="1:77" x14ac:dyDescent="0.25">
      <c r="A13" s="60"/>
      <c r="E13" s="40"/>
      <c r="F13" s="40"/>
      <c r="G13" s="40"/>
      <c r="H13" s="40"/>
      <c r="I13" s="40"/>
      <c r="P13" s="40">
        <f t="shared" si="0"/>
        <v>0</v>
      </c>
      <c r="Q13" s="40">
        <f t="shared" si="0"/>
        <v>0</v>
      </c>
      <c r="R13" s="6"/>
      <c r="S13" s="6"/>
      <c r="V13" s="6"/>
      <c r="BH13" s="49"/>
      <c r="BI13" s="51"/>
      <c r="BJ13" s="52"/>
      <c r="BK13" s="51"/>
      <c r="BL13" s="51"/>
      <c r="BM13" s="51"/>
      <c r="BQ13" s="37" t="s">
        <v>89</v>
      </c>
      <c r="BR13" s="37"/>
      <c r="BS13" s="38" t="e">
        <f>IF(BS12=BA11,B9,(IF(BS12=BA17,B15,(IF(BS12=BA23,B21,(IF(BS12=BA29,B27,(IF(BS12=BA35,B33,(IF(BS12=BA41,B39,(IF(BS12=BA47,B45,(IF(BS12=BA53,B51,(IF(BS12=BA59,B57,(IF(BS12=BA65,B63,(IF(BS12=BA71,B69,(IF(BS12=BA77,B75,(IF(BS12=BA11,B9,(IF(BS12=BA83,B81,(IF(BS12=BA89,B87,(IF(BS12=BA95,B93,(IF(BS12=BA101,B99,(IF(BS12=BA107,B105,(IF(BS12=BA113,B111,(IF(BS12=BA119,B117,(IF(BS12=BA125,B123,(IF(BS12=BA131,B129,(IF(BS12=BA137,B135,(IF(BS12=BA143,B141,(IF(BS12=BA149,B147,(IF(BS12=BA155,B153,(IF(BS12=BA161,B159,(IF(BS12=BA167,B165,(IF(BS12=BA173,B171,(IF(BS12=BA179,B177,(IF(BS12=BA185,B183,(IF(BS12=BA191,B189,(IF(BS12=BA197,B195,(IF(BS12=BA203,B201,(IF(BS12=BA209,B207,(IF(BS12=BA215,B213,(IF(BS12=BA221,B219,(IF(BS12=BA227,B225,(IF(BS12=BA233,B231,(IF(BS12=BA239,B237,(IF(BS12=BA245,B243,(IF(BS12=BA251,B249,(IF(BS12=BA257,B255,(IF(BS12=BA263,B261,(IF(BS12=BA269,B267,(IF(BS12=BA275,B273,(IF(BS12=BA281,B279,(IF(BS12=BA287,B285,(IF(BS12=BA293,B291,(IF(BS12=BA299,B297,(IF(BS12=BA305,B303,)))))))))))))))))))))))))))))))))))))))))))))))))))))))))))))))))))))))))))))))))))))))))))))))))))))</f>
        <v>#NUM!</v>
      </c>
      <c r="BT13" s="37"/>
      <c r="BU13" s="37"/>
      <c r="BV13" s="37"/>
      <c r="BW13" s="37"/>
      <c r="BX13" s="37"/>
      <c r="BY13" s="6"/>
    </row>
    <row r="14" spans="1:77" x14ac:dyDescent="0.25">
      <c r="A14" s="61"/>
      <c r="E14" s="40"/>
      <c r="F14" s="40"/>
      <c r="G14" s="40"/>
      <c r="H14" s="40"/>
      <c r="I14" s="40"/>
      <c r="P14" s="40">
        <f t="shared" si="0"/>
        <v>0</v>
      </c>
      <c r="Q14" s="40">
        <f t="shared" si="0"/>
        <v>0</v>
      </c>
      <c r="R14" s="6"/>
      <c r="S14" s="6"/>
      <c r="V14" s="6"/>
      <c r="BH14" s="49"/>
      <c r="BI14" s="51"/>
      <c r="BJ14" s="52"/>
      <c r="BK14" s="51"/>
      <c r="BL14" s="51"/>
      <c r="BM14" s="51"/>
      <c r="BQ14" s="37"/>
      <c r="BR14" s="37"/>
      <c r="BS14" s="37"/>
      <c r="BT14" s="37"/>
      <c r="BU14" s="37"/>
      <c r="BV14" s="37"/>
      <c r="BW14" s="37"/>
      <c r="BX14" s="37"/>
      <c r="BY14" s="6"/>
    </row>
    <row r="15" spans="1:77" ht="15.75" thickBot="1" x14ac:dyDescent="0.3">
      <c r="A15" s="59" t="s">
        <v>98</v>
      </c>
      <c r="E15" s="40"/>
      <c r="F15" s="40"/>
      <c r="G15" s="40"/>
      <c r="H15" s="40"/>
      <c r="I15" s="40"/>
      <c r="P15" s="40">
        <f t="shared" si="0"/>
        <v>0</v>
      </c>
      <c r="Q15" s="40">
        <f t="shared" si="0"/>
        <v>0</v>
      </c>
      <c r="R15" s="6"/>
      <c r="S15" s="6"/>
      <c r="V15" s="6"/>
      <c r="BH15" s="49"/>
      <c r="BI15" s="51"/>
      <c r="BJ15" s="51"/>
      <c r="BK15" s="51"/>
      <c r="BL15" s="51"/>
      <c r="BM15" s="51"/>
      <c r="BQ15" s="37" t="s">
        <v>91</v>
      </c>
      <c r="BR15" s="37"/>
      <c r="BS15" s="33" t="e">
        <f>IF(BS12&lt;3,"Use pad foundations throughout.",(IF(BS12&lt;5,"Pad foundations may be used in most areas, but consider the use of a raft.","Piled foundations required in some areas.")))</f>
        <v>#NUM!</v>
      </c>
      <c r="BT15" s="33"/>
      <c r="BU15" s="33"/>
      <c r="BV15" s="33"/>
      <c r="BW15" s="33"/>
      <c r="BX15" s="33"/>
      <c r="BY15" s="33"/>
    </row>
    <row r="16" spans="1:77" ht="15.75" thickTop="1" x14ac:dyDescent="0.25">
      <c r="A16" s="60"/>
      <c r="E16" s="40"/>
      <c r="F16" s="40"/>
      <c r="G16" s="40"/>
      <c r="H16" s="40"/>
      <c r="I16" s="40"/>
      <c r="P16" s="40">
        <f t="shared" si="0"/>
        <v>0</v>
      </c>
      <c r="Q16" s="40">
        <f t="shared" si="0"/>
        <v>0</v>
      </c>
      <c r="R16" s="6"/>
      <c r="S16" s="6" t="e">
        <f>LARGE(D15:D20,1)</f>
        <v>#NUM!</v>
      </c>
      <c r="U16" s="40" t="e">
        <f>IF(S16=D15,(LARGE(P15:Q15,1)),(IF(S16=D16,(LARGE(P16:Q16,1)),(IF(S16=D17,(LARGE(P17:Q17,1)),(IF(S16=D18,(LARGE(P18:Q18,1)),(IF(S16=D19,(LARGE(P19:Q19,1)),(IF(S16=D20,(LARGE(P20:Q20,1)))))))))))))</f>
        <v>#NUM!</v>
      </c>
      <c r="Y16" s="36" t="e">
        <f t="shared" ref="Y16:Y78" si="2">SQRT((S16/$U$2)^2)</f>
        <v>#NUM!</v>
      </c>
      <c r="Z16" s="19"/>
      <c r="AA16" s="19"/>
      <c r="AB16" s="19" t="e">
        <f>SQRT(Y16)</f>
        <v>#NUM!</v>
      </c>
      <c r="AC16" s="19"/>
      <c r="AE16" s="19"/>
      <c r="AF16" s="20" t="e">
        <f>AB16+0.05</f>
        <v>#NUM!</v>
      </c>
      <c r="AG16" s="19"/>
      <c r="AI16" s="19"/>
      <c r="AJ16" s="28" t="e">
        <f t="shared" ref="AJ16:AJ18" si="3">IF(AF16&lt;=1.5,1.5,(IF(AF16&lt;=2,2,(IF(AF16&lt;=2.5,2.5,(IF(AF16&lt;=3,3,(IF(AF16&lt;=3.5,3.5,(IF(AF16&lt;=4,4,(IF(AF16&lt;=4.5,4.5,(IF(AF16&lt;=5,5,"Too f*cking big!")))))))))))))))</f>
        <v>#NUM!</v>
      </c>
      <c r="AK16" s="19"/>
      <c r="AM16" s="19"/>
      <c r="AN16" s="19" t="e">
        <f>IF(ABS(U16)&gt;($U$3*AJ16),"Yes","No")</f>
        <v>#NUM!</v>
      </c>
      <c r="AR16" s="19" t="e">
        <f t="shared" ref="AR16:AR18" si="4">IF(AN16="Yes",(((SQRT(U16^2)))*$U$4)/((AJ16*(AJ16^2))/6),"Not Applicable")</f>
        <v>#NUM!</v>
      </c>
      <c r="AU16" s="40" t="e">
        <f>IF(AR16="Not Applicable",S16/(AJ16^2),(S16/(AJ16^2))+AR16)</f>
        <v>#NUM!</v>
      </c>
      <c r="BG16" s="26" t="e">
        <f>IF(AJ16&gt;4,"Re-check foundation size…",IF(AU16&lt;$U$2,"Pass!","Fail!"))</f>
        <v>#NUM!</v>
      </c>
      <c r="BH16" s="49"/>
      <c r="BI16" s="51"/>
      <c r="BJ16" s="51"/>
      <c r="BK16" s="51"/>
      <c r="BL16" s="51"/>
      <c r="BM16" s="51"/>
      <c r="BQ16" s="6"/>
      <c r="BR16" s="6"/>
      <c r="BS16" s="6"/>
      <c r="BT16" s="6"/>
      <c r="BU16" s="6"/>
      <c r="BV16" s="6"/>
      <c r="BW16" s="6"/>
      <c r="BX16" s="6"/>
      <c r="BY16" s="6"/>
    </row>
    <row r="17" spans="1:82" ht="15.75" x14ac:dyDescent="0.25">
      <c r="A17" s="60"/>
      <c r="E17" s="40"/>
      <c r="F17" s="40"/>
      <c r="G17" s="40"/>
      <c r="H17" s="40"/>
      <c r="I17" s="40"/>
      <c r="P17" s="40">
        <f t="shared" si="0"/>
        <v>0</v>
      </c>
      <c r="Q17" s="40">
        <f t="shared" si="0"/>
        <v>0</v>
      </c>
      <c r="R17" s="6"/>
      <c r="S17" s="6">
        <f>IF(U17=P15,D15,(IF(U17=P16,D16,(IF(U17=P17,D17,(IF(U17=P18,D18,(IF(U17=P19,D19,(IF(U17=P20,D20)))))))))))</f>
        <v>0</v>
      </c>
      <c r="U17" s="40">
        <f>LARGE((P15:P20),1)</f>
        <v>0</v>
      </c>
      <c r="Y17" s="36">
        <f t="shared" si="2"/>
        <v>0</v>
      </c>
      <c r="Z17" s="19"/>
      <c r="AA17" s="19"/>
      <c r="AB17" s="19">
        <f>SQRT(Y17)</f>
        <v>0</v>
      </c>
      <c r="AC17" s="19"/>
      <c r="AE17" s="19"/>
      <c r="AF17" s="20">
        <f>AB17+0.05</f>
        <v>0.05</v>
      </c>
      <c r="AG17" s="19"/>
      <c r="AI17" s="19"/>
      <c r="AJ17" s="28">
        <f t="shared" si="3"/>
        <v>1.5</v>
      </c>
      <c r="AK17" s="19"/>
      <c r="AM17" s="19"/>
      <c r="AN17" s="19" t="str">
        <f>IF(ABS(U17)&gt;($U$3*AJ17),"Yes","No")</f>
        <v>No</v>
      </c>
      <c r="AR17" s="19" t="str">
        <f t="shared" si="4"/>
        <v>Not Applicable</v>
      </c>
      <c r="AU17" s="40">
        <f>IF(AR17="Not Applicable",S17/(AJ17^2),(S17/(AJ17^2))+AR17)</f>
        <v>0</v>
      </c>
      <c r="AY17" s="54">
        <f>B15</f>
        <v>0</v>
      </c>
      <c r="AZ17" s="35" t="s">
        <v>87</v>
      </c>
      <c r="BA17" s="56" t="str">
        <f t="shared" ref="BA17" si="5">IF(S17=0,"No data…",IF(ISNUMBER(AJ16)=FALSE,"Too big!",IF(ISNUMBER(AJ17)=FALSE,"Too big!",IF(ISNUMBER(AJ18)=FALSE,"Too big!",LARGE(AJ16:AJ18,1)))))</f>
        <v>No data…</v>
      </c>
      <c r="BB17" s="56" t="s">
        <v>85</v>
      </c>
      <c r="BC17" s="58" t="str">
        <f t="shared" ref="BC17" si="6">IF(U17=0,"No data…",IF(ISNUMBER(AJ16)=FALSE,"Too big!",IF(ISNUMBER(AJ17)=FALSE,"Too big!",IF(ISNUMBER(AJ18)=FALSE,"Too big!",LARGE(AJ16:AJ18,1)))))</f>
        <v>No data…</v>
      </c>
      <c r="BD17" s="35" t="s">
        <v>86</v>
      </c>
      <c r="BG17" s="26" t="str">
        <f>IF(AJ17&gt;4,"Re-check foundation size…",IF(AU17&lt;$U$2,"Pass!","Fail!"))</f>
        <v>Pass!</v>
      </c>
      <c r="BH17" s="49"/>
      <c r="BI17" s="51" t="str">
        <f t="shared" ref="BI17" si="7">IF(D15&lt;0,"Warning! Uplift.",(IF(D16&lt;0,"Warning! Uplift.",(IF(D17&lt;0,"Warning! Uplift.",(IF(D18&lt;0,"Warning! Uplift.",(IF(D19&lt;0,"Warning! Uplift.",(IF(D20&lt;0,"Warning! Uplift.","/")))))))))))</f>
        <v>/</v>
      </c>
      <c r="BJ17" s="51"/>
      <c r="BK17" s="51"/>
      <c r="BL17" s="51" t="e">
        <f t="shared" ref="BL17" si="8">IF(U16&gt;$BT$23,"Warning! High shear.",(IF(U17&gt;$BT$23,"Warning! High shear.",(IF(U18&gt;$BT$23,"Warning! High Shear.","/")))))</f>
        <v>#NUM!</v>
      </c>
      <c r="BM17" s="51"/>
      <c r="BQ17" s="46" t="s">
        <v>158</v>
      </c>
      <c r="BR17" s="45" t="str">
        <f>IF(BI11="Warning! Uplift.","Uplift.",(IF(BI17="Warning! Uplift.","Uplift.",(IF(BI23="Warning! Uplift.","Uplift.",(IF(BI29="Warning! Uplift.","Uplift.",(IF(BI35="Warning! Uplift.","Uplift.",(IF(BI41="Warning! Uplift.","Uplift.",(IF(BI47="Warning! Uplift.","Uplift.",(IF(BI53="Warning! Uplift.","Uplift.",(IF(BI59="Warning! Uplift.","Uplift.",(IF(BI65="Warning! Uplift.","Uplift.",(IF(BI71="Warning! Uplift.","Uplift.",(IF(BI77="Warning! Uplift.","Uplift.",(IF(BI83="Warning! Uplift.","Uplift.",(IF(BI89="Warning! Uplift.","Uplift.",(IF(BI95="Warning! Uplift.","Uplift.",(IF(BI101="Warning! Uplift.","Uplift.",(IF(BI107="Warning! Uplift.","Uplift.",(IF(BI113="Warning! Uplift.","Uplift.",(IF(BI119="Warning! Uplift.","Uplift.",(IF(BI125="Warning! Uplift.","Uplift.",(IF(BI131="Warning! Uplift.","Uplift.",(IF(BI137="Warning! Uplift.","Uplift.",(IF(BI143="Warning! Uplift.","Uplift.",(IF(BI149="Warning! Uplift.","Uplift.",(IF(BI155="Warning! Uplift.","Uplift.",(IF(BI161="Warning! Uplift.","Uplift.",(IF(BI167="Warning! Uplift.","Uplift.",(IF(BI173="Warning! Uplift.","Uplift.",(IF(BI179="Warning! Uplift.","Uplift.",(IF(BI185="Warning! Uplift.","Uplift.",(IF(BI191="Warning! Uplift.","Uplift.",(IF(BI197="Warning! Uplift.","Uplift.",(IF(BI203="Warning! Uplift.","Uplift.",(IF(BI209="Warning! Uplift.","Uplift.",(IF(BI215="Warning! Uplift.","Uplift.",(IF(BI221="Warning! Uplift.","Uplift.",(IF(BI227="Warning! Uplift.","Uplift.",(IF(BI233="Warning! Uplift.","Uplift.",(IF(BI239="Warning! Uplift.","Uplift.",(IF(BI245="Warning! Uplift.","Uplift.",(IF(BI251="Warning! Uplift.","Uplift.",(IF(BI257="Warning! Uplift.","Uplift.",(IF(BI263="Warning! Uplift.","Uplift.",(IF(BI269="Warning! Uplift.","Uplift.",(IF(BI275="Warning! Uplift.","Uplift.",(IF(BI281="Warning! Uplift.","Uplift.",(IF(BI287="Warning! Uplift.","Uplift.",(IF(BI293="Warning! Uplift.","Uplift.",(IF(BI297="Warning! Uplift.","Uplift.",(IF(BI303="Warning! Uplift.","Uplift.","No uplift occurs.")))))))))))))))))))))))))))))))))))))))))))))))))))))))))))))))))))))))))))))))))))))))))))))))))))</f>
        <v>No uplift occurs.</v>
      </c>
      <c r="BT17" s="62" t="str">
        <f>IF(BR17="Uplift.","Warning, uplift occurs in this structure. See column 'BI' to determine where.","No uplift occurs in this structure under the given load conditions.")</f>
        <v>No uplift occurs in this structure under the given load conditions.</v>
      </c>
      <c r="BU17" s="62"/>
      <c r="BV17" s="62"/>
      <c r="BW17" s="62"/>
      <c r="BX17" s="62"/>
      <c r="BY17" s="62"/>
    </row>
    <row r="18" spans="1:82" x14ac:dyDescent="0.25">
      <c r="A18" s="60"/>
      <c r="E18" s="40"/>
      <c r="F18" s="40"/>
      <c r="G18" s="40"/>
      <c r="H18" s="40"/>
      <c r="I18" s="40"/>
      <c r="P18" s="40">
        <f t="shared" si="0"/>
        <v>0</v>
      </c>
      <c r="Q18" s="40">
        <f t="shared" si="0"/>
        <v>0</v>
      </c>
      <c r="R18" s="6"/>
      <c r="S18" s="6">
        <f>IF(U18=Q15,D15,(IF(U18=Q16,D16,(IF(U18=Q17,D17,(IF(U18=Q18,D18,(IF(U18=Q19,D19,(IF(U18=Q20,D20)))))))))))</f>
        <v>0</v>
      </c>
      <c r="U18" s="40">
        <f>LARGE((Q15:Q20),1)</f>
        <v>0</v>
      </c>
      <c r="Y18" s="36">
        <f t="shared" si="2"/>
        <v>0</v>
      </c>
      <c r="Z18" s="19"/>
      <c r="AA18" s="19"/>
      <c r="AB18" s="19">
        <f>SQRT(Y18)</f>
        <v>0</v>
      </c>
      <c r="AC18" s="19"/>
      <c r="AE18" s="19"/>
      <c r="AF18" s="20">
        <f>AB18+0.05</f>
        <v>0.05</v>
      </c>
      <c r="AG18" s="19"/>
      <c r="AI18" s="19"/>
      <c r="AJ18" s="28">
        <f t="shared" si="3"/>
        <v>1.5</v>
      </c>
      <c r="AK18" s="19"/>
      <c r="AM18" s="19"/>
      <c r="AN18" s="19" t="str">
        <f>IF(ABS(U18)&gt;($U$3*AJ18),"Yes","No")</f>
        <v>No</v>
      </c>
      <c r="AR18" s="19" t="str">
        <f t="shared" si="4"/>
        <v>Not Applicable</v>
      </c>
      <c r="AU18" s="40">
        <f>IF(AR18="Not Applicable",S18/(AJ18^2),(S18/(AJ18^2))+AR18)</f>
        <v>0</v>
      </c>
      <c r="BG18" s="26" t="str">
        <f>IF(AJ18&gt;4,"Re-check foundation size…",IF(AU18&lt;$U$2,"Pass!","Fail!"))</f>
        <v>Pass!</v>
      </c>
      <c r="BH18" s="49"/>
      <c r="BI18" s="51"/>
      <c r="BJ18" s="51"/>
      <c r="BK18" s="51"/>
      <c r="BL18" s="51"/>
      <c r="BM18" s="51"/>
      <c r="BT18" s="62"/>
      <c r="BU18" s="62"/>
      <c r="BV18" s="62"/>
      <c r="BW18" s="62"/>
      <c r="BX18" s="62"/>
      <c r="BY18" s="62"/>
    </row>
    <row r="19" spans="1:82" ht="18" customHeight="1" x14ac:dyDescent="0.25">
      <c r="A19" s="60"/>
      <c r="E19" s="40"/>
      <c r="F19" s="40"/>
      <c r="G19" s="40"/>
      <c r="H19" s="40"/>
      <c r="I19" s="40"/>
      <c r="P19" s="40">
        <f t="shared" si="0"/>
        <v>0</v>
      </c>
      <c r="Q19" s="40">
        <f t="shared" si="0"/>
        <v>0</v>
      </c>
      <c r="R19" s="6"/>
      <c r="S19" s="6"/>
      <c r="BH19" s="49"/>
      <c r="BI19" s="51"/>
      <c r="BJ19" s="51"/>
      <c r="BK19" s="51"/>
      <c r="BL19" s="51"/>
      <c r="BM19" s="51"/>
      <c r="BQ19" s="46" t="s">
        <v>158</v>
      </c>
      <c r="BR19" s="45" t="s">
        <v>160</v>
      </c>
      <c r="BS19" s="47">
        <f>COUNTIF(BG10:BG308,"Fail!")</f>
        <v>0</v>
      </c>
      <c r="BT19" s="63" t="str">
        <f>IF(BS19=0,"All foundations pass.","Some foundations fail due to the bearing pressure exerted by large shear forces. Consider increasing the size of these foundations.")</f>
        <v>All foundations pass.</v>
      </c>
      <c r="BU19" s="63"/>
      <c r="BV19" s="63"/>
      <c r="BW19" s="63"/>
      <c r="BX19" s="63"/>
      <c r="BY19" s="63"/>
    </row>
    <row r="20" spans="1:82" x14ac:dyDescent="0.25">
      <c r="A20" s="61"/>
      <c r="E20" s="40"/>
      <c r="F20" s="40"/>
      <c r="G20" s="40"/>
      <c r="H20" s="40"/>
      <c r="I20" s="40"/>
      <c r="P20" s="40">
        <f t="shared" si="0"/>
        <v>0</v>
      </c>
      <c r="Q20" s="40">
        <f t="shared" si="0"/>
        <v>0</v>
      </c>
      <c r="R20" s="6"/>
      <c r="S20" s="6"/>
      <c r="BH20" s="49"/>
      <c r="BI20" s="51"/>
      <c r="BJ20" s="51"/>
      <c r="BK20" s="51"/>
      <c r="BL20" s="51"/>
      <c r="BM20" s="51"/>
      <c r="BT20" s="63"/>
      <c r="BU20" s="63"/>
      <c r="BV20" s="63"/>
      <c r="BW20" s="63"/>
      <c r="BX20" s="63"/>
      <c r="BY20" s="63"/>
    </row>
    <row r="21" spans="1:82" x14ac:dyDescent="0.25">
      <c r="A21" s="59" t="s">
        <v>99</v>
      </c>
      <c r="E21" s="40"/>
      <c r="F21" s="40"/>
      <c r="G21" s="40"/>
      <c r="H21" s="40"/>
      <c r="I21" s="40"/>
      <c r="P21" s="40">
        <f t="shared" si="0"/>
        <v>0</v>
      </c>
      <c r="Q21" s="40">
        <f t="shared" si="0"/>
        <v>0</v>
      </c>
      <c r="R21" s="6"/>
      <c r="S21" s="6"/>
      <c r="BH21" s="49"/>
      <c r="BI21" s="51"/>
      <c r="BJ21" s="51"/>
      <c r="BK21" s="51"/>
      <c r="BL21" s="51"/>
      <c r="BM21" s="51"/>
      <c r="BT21" s="63"/>
      <c r="BU21" s="63"/>
      <c r="BV21" s="63"/>
      <c r="BW21" s="63"/>
      <c r="BX21" s="63"/>
      <c r="BY21" s="63"/>
    </row>
    <row r="22" spans="1:82" x14ac:dyDescent="0.25">
      <c r="A22" s="60"/>
      <c r="E22" s="40"/>
      <c r="F22" s="40"/>
      <c r="G22" s="40"/>
      <c r="H22" s="40"/>
      <c r="I22" s="40"/>
      <c r="P22" s="40">
        <f t="shared" si="0"/>
        <v>0</v>
      </c>
      <c r="Q22" s="40">
        <f t="shared" si="0"/>
        <v>0</v>
      </c>
      <c r="R22" s="6"/>
      <c r="S22" s="6" t="e">
        <f>LARGE(D21:D26,1)</f>
        <v>#NUM!</v>
      </c>
      <c r="U22" s="40" t="e">
        <f>IF(S22=D21,(LARGE(P21:Q21,1)),(IF(S22=D22,(LARGE(P22:Q22,1)),(IF(S22=D23,(LARGE(P23:Q23,1)),(IF(S22=D24,(LARGE(P24:Q24,1)),(IF(S22=D25,(LARGE(P25:Q25,1)),(IF(S22=D26,(LARGE(P26:Q26,1)))))))))))))</f>
        <v>#NUM!</v>
      </c>
      <c r="Y22" s="36" t="e">
        <f t="shared" ref="Y22" si="9">SQRT((S22/$U$2)^2)</f>
        <v>#NUM!</v>
      </c>
      <c r="Z22" s="19"/>
      <c r="AA22" s="19"/>
      <c r="AB22" s="19" t="e">
        <f>SQRT(Y22)</f>
        <v>#NUM!</v>
      </c>
      <c r="AC22" s="19"/>
      <c r="AE22" s="19"/>
      <c r="AF22" s="20" t="e">
        <f>AB22+0.05</f>
        <v>#NUM!</v>
      </c>
      <c r="AG22" s="19"/>
      <c r="AI22" s="19"/>
      <c r="AJ22" s="28" t="e">
        <f t="shared" ref="AJ22:AJ24" si="10">IF(AF22&lt;=1.5,1.5,(IF(AF22&lt;=2,2,(IF(AF22&lt;=2.5,2.5,(IF(AF22&lt;=3,3,(IF(AF22&lt;=3.5,3.5,(IF(AF22&lt;=4,4,(IF(AF22&lt;=4.5,4.5,(IF(AF22&lt;=5,5,"Too f*cking big!")))))))))))))))</f>
        <v>#NUM!</v>
      </c>
      <c r="AK22" s="19"/>
      <c r="AM22" s="19"/>
      <c r="AN22" s="19" t="e">
        <f>IF(ABS(U22)&gt;($U$3*AJ22),"Yes","No")</f>
        <v>#NUM!</v>
      </c>
      <c r="AR22" s="19" t="e">
        <f t="shared" ref="AR22:AR24" si="11">IF(AN22="Yes",(((SQRT(U22^2)))*$U$4)/((AJ22*(AJ22^2))/6),"Not Applicable")</f>
        <v>#NUM!</v>
      </c>
      <c r="AU22" s="40" t="e">
        <f>IF(AR22="Not Applicable",S22/(AJ22^2),(S22/(AJ22^2))+AR22)</f>
        <v>#NUM!</v>
      </c>
      <c r="BG22" s="26" t="e">
        <f>IF(AJ22&gt;4,"Re-check foundation size…",IF(AU22&lt;$U$2,"Pass!","Fail!"))</f>
        <v>#NUM!</v>
      </c>
      <c r="BH22" s="49"/>
      <c r="BI22" s="51"/>
      <c r="BJ22" s="51"/>
      <c r="BK22" s="51"/>
      <c r="BL22" s="51"/>
      <c r="BM22" s="51"/>
    </row>
    <row r="23" spans="1:82" ht="15.75" x14ac:dyDescent="0.25">
      <c r="A23" s="60"/>
      <c r="E23" s="40"/>
      <c r="F23" s="40"/>
      <c r="G23" s="40"/>
      <c r="H23" s="40"/>
      <c r="I23" s="40"/>
      <c r="P23" s="40">
        <f t="shared" si="0"/>
        <v>0</v>
      </c>
      <c r="Q23" s="40">
        <f t="shared" si="0"/>
        <v>0</v>
      </c>
      <c r="R23" s="6"/>
      <c r="S23" s="6">
        <f>IF(U23=P21,D21,(IF(U23=P22,D22,(IF(U23=P23,D23,(IF(U23=P24,D24,(IF(U23=P25,D25,(IF(U23=P26,D26)))))))))))</f>
        <v>0</v>
      </c>
      <c r="U23" s="40">
        <f>LARGE((P21:P26),1)</f>
        <v>0</v>
      </c>
      <c r="Y23" s="36">
        <f t="shared" si="2"/>
        <v>0</v>
      </c>
      <c r="Z23" s="19"/>
      <c r="AA23" s="19"/>
      <c r="AB23" s="19">
        <f>SQRT(Y23)</f>
        <v>0</v>
      </c>
      <c r="AC23" s="19"/>
      <c r="AE23" s="19"/>
      <c r="AF23" s="20">
        <f>AB23+0.05</f>
        <v>0.05</v>
      </c>
      <c r="AG23" s="19"/>
      <c r="AI23" s="19"/>
      <c r="AJ23" s="28">
        <f t="shared" si="10"/>
        <v>1.5</v>
      </c>
      <c r="AK23" s="19"/>
      <c r="AM23" s="19"/>
      <c r="AN23" s="19" t="str">
        <f>IF(ABS(U23)&gt;($U$3*AJ23),"Yes","No")</f>
        <v>No</v>
      </c>
      <c r="AR23" s="19" t="str">
        <f t="shared" si="11"/>
        <v>Not Applicable</v>
      </c>
      <c r="AU23" s="40">
        <f>IF(AR23="Not Applicable",S23/(AJ23^2),(S23/(AJ23^2))+AR23)</f>
        <v>0</v>
      </c>
      <c r="AY23" s="54">
        <f>B21</f>
        <v>0</v>
      </c>
      <c r="AZ23" s="35" t="s">
        <v>87</v>
      </c>
      <c r="BA23" s="56" t="str">
        <f t="shared" ref="BA23" si="12">IF(S23=0,"No data…",IF(ISNUMBER(AJ22)=FALSE,"Too big!",IF(ISNUMBER(AJ23)=FALSE,"Too big!",IF(ISNUMBER(AJ24)=FALSE,"Too big!",LARGE(AJ22:AJ24,1)))))</f>
        <v>No data…</v>
      </c>
      <c r="BB23" s="56" t="s">
        <v>85</v>
      </c>
      <c r="BC23" s="58" t="str">
        <f t="shared" ref="BC23" si="13">IF(U23=0,"No data…",IF(ISNUMBER(AJ22)=FALSE,"Too big!",IF(ISNUMBER(AJ23)=FALSE,"Too big!",IF(ISNUMBER(AJ24)=FALSE,"Too big!",LARGE(AJ22:AJ24,1)))))</f>
        <v>No data…</v>
      </c>
      <c r="BD23" s="35" t="s">
        <v>86</v>
      </c>
      <c r="BG23" s="26" t="str">
        <f>IF(AJ23&gt;4,"Re-check foundation size…",IF(AU23&lt;$U$2,"Pass!","Fail!"))</f>
        <v>Pass!</v>
      </c>
      <c r="BH23" s="49"/>
      <c r="BI23" s="51" t="str">
        <f t="shared" ref="BI23" si="14">IF(D21&lt;0,"Warning! Uplift.",(IF(D22&lt;0,"Warning! Uplift.",(IF(D23&lt;0,"Warning! Uplift.",(IF(D24&lt;0,"Warning! Uplift.",(IF(D25&lt;0,"Warning! Uplift.",(IF(D26&lt;0,"Warning! Uplift.","/")))))))))))</f>
        <v>/</v>
      </c>
      <c r="BJ23" s="51"/>
      <c r="BK23" s="51"/>
      <c r="BL23" s="51" t="e">
        <f t="shared" ref="BL23" si="15">IF(U22&gt;$BT$23,"Warning! High shear.",(IF(U23&gt;$BT$23,"Warning! High shear.",(IF(U24&gt;$BT$23,"Warning! High Shear.","/")))))</f>
        <v>#NUM!</v>
      </c>
      <c r="BM23" s="51"/>
      <c r="BQ23" s="46" t="s">
        <v>158</v>
      </c>
      <c r="BR23" s="45" t="s">
        <v>161</v>
      </c>
      <c r="BT23" s="27">
        <v>100</v>
      </c>
      <c r="BU23" s="75" t="s">
        <v>162</v>
      </c>
      <c r="BV23" s="76"/>
    </row>
    <row r="24" spans="1:82" x14ac:dyDescent="0.25">
      <c r="A24" s="60"/>
      <c r="E24" s="40"/>
      <c r="F24" s="40"/>
      <c r="G24" s="40"/>
      <c r="H24" s="40"/>
      <c r="I24" s="40"/>
      <c r="P24" s="40">
        <f t="shared" si="0"/>
        <v>0</v>
      </c>
      <c r="Q24" s="40">
        <f t="shared" si="0"/>
        <v>0</v>
      </c>
      <c r="R24" s="6"/>
      <c r="S24" s="6">
        <f>IF(U24=Q21,D21,(IF(U24=Q22,D22,(IF(U24=Q23,D23,(IF(U24=Q24,D24,(IF(U24=Q25,D25,(IF(U24=Q26,D26)))))))))))</f>
        <v>0</v>
      </c>
      <c r="U24" s="40">
        <f>LARGE((Q21:Q26),1)</f>
        <v>0</v>
      </c>
      <c r="Y24" s="36">
        <f t="shared" si="2"/>
        <v>0</v>
      </c>
      <c r="Z24" s="19"/>
      <c r="AA24" s="19"/>
      <c r="AB24" s="19">
        <f>SQRT(Y24)</f>
        <v>0</v>
      </c>
      <c r="AC24" s="19"/>
      <c r="AE24" s="19"/>
      <c r="AF24" s="20">
        <f>AB24+0.05</f>
        <v>0.05</v>
      </c>
      <c r="AG24" s="19"/>
      <c r="AI24" s="19"/>
      <c r="AJ24" s="28">
        <f t="shared" si="10"/>
        <v>1.5</v>
      </c>
      <c r="AK24" s="19"/>
      <c r="AM24" s="19"/>
      <c r="AN24" s="19" t="str">
        <f>IF(ABS(U24)&gt;($U$3*AJ24),"Yes","No")</f>
        <v>No</v>
      </c>
      <c r="AR24" s="19" t="str">
        <f t="shared" si="11"/>
        <v>Not Applicable</v>
      </c>
      <c r="AU24" s="40">
        <f>IF(AR24="Not Applicable",S24/(AJ24^2),(S24/(AJ24^2))+AR24)</f>
        <v>0</v>
      </c>
      <c r="BG24" s="26" t="str">
        <f>IF(AJ24&gt;4,"Re-check foundation size…",IF(AU24&lt;$U$2,"Pass!","Fail!"))</f>
        <v>Pass!</v>
      </c>
      <c r="BH24" s="49"/>
      <c r="BI24" s="51"/>
      <c r="BJ24" s="51"/>
      <c r="BK24" s="51"/>
      <c r="BL24" s="51"/>
      <c r="BM24" s="51"/>
    </row>
    <row r="25" spans="1:82" x14ac:dyDescent="0.25">
      <c r="A25" s="60"/>
      <c r="E25" s="40"/>
      <c r="F25" s="40"/>
      <c r="G25" s="40"/>
      <c r="H25" s="40"/>
      <c r="I25" s="40"/>
      <c r="P25" s="40">
        <f t="shared" si="0"/>
        <v>0</v>
      </c>
      <c r="Q25" s="40">
        <f t="shared" si="0"/>
        <v>0</v>
      </c>
      <c r="R25" s="6"/>
      <c r="S25" s="6"/>
      <c r="BH25" s="49"/>
      <c r="BI25" s="51"/>
      <c r="BJ25" s="51"/>
      <c r="BK25" s="51"/>
      <c r="BL25" s="51"/>
      <c r="BM25" s="51"/>
      <c r="BQ25" s="46" t="s">
        <v>158</v>
      </c>
      <c r="BR25" s="45" t="s">
        <v>163</v>
      </c>
      <c r="BT25" s="40">
        <f>COUNTIF(BL9:BL317,"Warning! High shear.")</f>
        <v>0</v>
      </c>
    </row>
    <row r="26" spans="1:82" x14ac:dyDescent="0.25">
      <c r="A26" s="61"/>
      <c r="E26" s="40"/>
      <c r="F26" s="40"/>
      <c r="G26" s="40"/>
      <c r="H26" s="40"/>
      <c r="I26" s="40"/>
      <c r="P26" s="40">
        <f t="shared" si="0"/>
        <v>0</v>
      </c>
      <c r="Q26" s="40">
        <f t="shared" si="0"/>
        <v>0</v>
      </c>
      <c r="R26" s="6"/>
      <c r="S26" s="6"/>
      <c r="BH26" s="49"/>
      <c r="BI26" s="51"/>
      <c r="BJ26" s="51"/>
      <c r="BK26" s="51"/>
      <c r="BL26" s="51"/>
      <c r="BM26" s="51"/>
    </row>
    <row r="27" spans="1:82" x14ac:dyDescent="0.25">
      <c r="A27" s="59" t="s">
        <v>100</v>
      </c>
      <c r="E27" s="40"/>
      <c r="F27" s="40"/>
      <c r="G27" s="40"/>
      <c r="H27" s="40"/>
      <c r="I27" s="40"/>
      <c r="P27" s="40">
        <f t="shared" si="0"/>
        <v>0</v>
      </c>
      <c r="Q27" s="40">
        <f t="shared" si="0"/>
        <v>0</v>
      </c>
      <c r="R27" s="6"/>
      <c r="S27" s="6"/>
      <c r="BH27" s="49"/>
      <c r="BI27" s="51"/>
      <c r="BJ27" s="51"/>
      <c r="BK27" s="51"/>
      <c r="BL27" s="51"/>
      <c r="BM27" s="51"/>
      <c r="BT27" s="63" t="str">
        <f>IF(BT25=0,"No high shear forces are experienced, as specified above.","Some high shear occurs in this structure, probably where bracing is connected to the base of a column. Check column 'BL' to determine where it occurs, and consider re-designing.")</f>
        <v>No high shear forces are experienced, as specified above.</v>
      </c>
      <c r="BU27" s="63"/>
      <c r="BV27" s="63"/>
      <c r="BW27" s="63"/>
      <c r="BX27" s="63"/>
      <c r="BY27" s="63"/>
      <c r="BZ27" s="63"/>
      <c r="CA27" s="63"/>
      <c r="CB27" s="63"/>
      <c r="CC27" s="63"/>
      <c r="CD27" s="63"/>
    </row>
    <row r="28" spans="1:82" x14ac:dyDescent="0.25">
      <c r="A28" s="60"/>
      <c r="E28" s="40"/>
      <c r="F28" s="40"/>
      <c r="G28" s="40"/>
      <c r="H28" s="40"/>
      <c r="I28" s="40"/>
      <c r="P28" s="40">
        <f t="shared" si="0"/>
        <v>0</v>
      </c>
      <c r="Q28" s="40">
        <f t="shared" si="0"/>
        <v>0</v>
      </c>
      <c r="R28" s="6"/>
      <c r="S28" s="6" t="e">
        <f>LARGE(D27:D32,1)</f>
        <v>#NUM!</v>
      </c>
      <c r="U28" s="40" t="e">
        <f>IF(S28=D27,(LARGE(P27:Q27,1)),(IF(S28=D28,(LARGE(P28:Q28,1)),(IF(S28=D29,(LARGE(P29:Q29,1)),(IF(S28=D30,(LARGE(P30:Q30,1)),(IF(S28=D31,(LARGE(P31:Q31,1)),(IF(S28=D32,(LARGE(P32:Q32,1)))))))))))))</f>
        <v>#NUM!</v>
      </c>
      <c r="Y28" s="36" t="e">
        <f t="shared" ref="Y28" si="16">SQRT((S28/$U$2)^2)</f>
        <v>#NUM!</v>
      </c>
      <c r="Z28" s="19"/>
      <c r="AA28" s="19"/>
      <c r="AB28" s="19" t="e">
        <f>SQRT(Y28)</f>
        <v>#NUM!</v>
      </c>
      <c r="AC28" s="19"/>
      <c r="AE28" s="19"/>
      <c r="AF28" s="20" t="e">
        <f>AB28+0.05</f>
        <v>#NUM!</v>
      </c>
      <c r="AG28" s="19"/>
      <c r="AI28" s="19"/>
      <c r="AJ28" s="28" t="e">
        <f t="shared" ref="AJ28:AJ30" si="17">IF(AF28&lt;=1.5,1.5,(IF(AF28&lt;=2,2,(IF(AF28&lt;=2.5,2.5,(IF(AF28&lt;=3,3,(IF(AF28&lt;=3.5,3.5,(IF(AF28&lt;=4,4,(IF(AF28&lt;=4.5,4.5,(IF(AF28&lt;=5,5,"Too f*cking big!")))))))))))))))</f>
        <v>#NUM!</v>
      </c>
      <c r="AK28" s="19"/>
      <c r="AM28" s="19"/>
      <c r="AN28" s="19" t="e">
        <f>IF(ABS(U28)&gt;($U$3*AJ28),"Yes","No")</f>
        <v>#NUM!</v>
      </c>
      <c r="AR28" s="19" t="e">
        <f t="shared" ref="AR28:AR90" si="18">IF(AN28="Yes",(((SQRT(U28^2)))*$U$4)/((AJ28*(AJ28^2))/6),"Not Applicable")</f>
        <v>#NUM!</v>
      </c>
      <c r="AU28" s="40" t="e">
        <f>IF(AR28="Not Applicable",S28/(AJ28^2),(S28/(AJ28^2))+AR28)</f>
        <v>#NUM!</v>
      </c>
      <c r="BG28" s="26" t="e">
        <f>IF(AJ28&gt;4,"Re-check foundation size…",IF(AU28&lt;$U$2,"Pass!","Fail!"))</f>
        <v>#NUM!</v>
      </c>
      <c r="BH28" s="49"/>
      <c r="BI28" s="51"/>
      <c r="BJ28" s="51"/>
      <c r="BK28" s="51"/>
      <c r="BL28" s="51"/>
      <c r="BM28" s="51"/>
      <c r="BT28" s="63"/>
      <c r="BU28" s="63"/>
      <c r="BV28" s="63"/>
      <c r="BW28" s="63"/>
      <c r="BX28" s="63"/>
      <c r="BY28" s="63"/>
      <c r="BZ28" s="63"/>
      <c r="CA28" s="63"/>
      <c r="CB28" s="63"/>
      <c r="CC28" s="63"/>
      <c r="CD28" s="63"/>
    </row>
    <row r="29" spans="1:82" ht="15.75" x14ac:dyDescent="0.25">
      <c r="A29" s="60"/>
      <c r="E29" s="40"/>
      <c r="F29" s="40"/>
      <c r="G29" s="40"/>
      <c r="H29" s="40"/>
      <c r="I29" s="40"/>
      <c r="P29" s="40">
        <f t="shared" si="0"/>
        <v>0</v>
      </c>
      <c r="Q29" s="40">
        <f t="shared" si="0"/>
        <v>0</v>
      </c>
      <c r="R29" s="6"/>
      <c r="S29" s="6">
        <f>IF(U29=P27,D27,(IF(U29=P28,D28,(IF(U29=P29,D29,(IF(U29=P30,D30,(IF(U29=P31,D31,(IF(U29=P32,D32)))))))))))</f>
        <v>0</v>
      </c>
      <c r="U29" s="40">
        <f>LARGE((P27:P32),1)</f>
        <v>0</v>
      </c>
      <c r="Y29" s="36">
        <f t="shared" si="2"/>
        <v>0</v>
      </c>
      <c r="Z29" s="19"/>
      <c r="AA29" s="19"/>
      <c r="AB29" s="19">
        <f>SQRT(Y29)</f>
        <v>0</v>
      </c>
      <c r="AC29" s="19"/>
      <c r="AE29" s="19"/>
      <c r="AF29" s="20">
        <f>AB29+0.05</f>
        <v>0.05</v>
      </c>
      <c r="AG29" s="19"/>
      <c r="AI29" s="19"/>
      <c r="AJ29" s="28">
        <f t="shared" si="17"/>
        <v>1.5</v>
      </c>
      <c r="AK29" s="19"/>
      <c r="AM29" s="19"/>
      <c r="AN29" s="19" t="str">
        <f>IF(ABS(U29)&gt;($U$3*AJ29),"Yes","No")</f>
        <v>No</v>
      </c>
      <c r="AR29" s="19" t="str">
        <f t="shared" si="18"/>
        <v>Not Applicable</v>
      </c>
      <c r="AU29" s="40">
        <f>IF(AR29="Not Applicable",S29/(AJ29^2),(S29/(AJ29^2))+AR29)</f>
        <v>0</v>
      </c>
      <c r="AY29" s="54">
        <f>B27</f>
        <v>0</v>
      </c>
      <c r="AZ29" s="35" t="s">
        <v>87</v>
      </c>
      <c r="BA29" s="56" t="str">
        <f t="shared" ref="BA29" si="19">IF(S29=0,"No data…",IF(ISNUMBER(AJ28)=FALSE,"Too big!",IF(ISNUMBER(AJ29)=FALSE,"Too big!",IF(ISNUMBER(AJ30)=FALSE,"Too big!",LARGE(AJ28:AJ30,1)))))</f>
        <v>No data…</v>
      </c>
      <c r="BB29" s="56" t="s">
        <v>85</v>
      </c>
      <c r="BC29" s="58" t="str">
        <f t="shared" ref="BC29" si="20">IF(U29=0,"No data…",IF(ISNUMBER(AJ28)=FALSE,"Too big!",IF(ISNUMBER(AJ29)=FALSE,"Too big!",IF(ISNUMBER(AJ30)=FALSE,"Too big!",LARGE(AJ28:AJ30,1)))))</f>
        <v>No data…</v>
      </c>
      <c r="BD29" s="35" t="s">
        <v>86</v>
      </c>
      <c r="BG29" s="26" t="str">
        <f>IF(AJ29&gt;4,"Re-check foundation size…",IF(AU29&lt;$U$2,"Pass!","Fail!"))</f>
        <v>Pass!</v>
      </c>
      <c r="BH29" s="49"/>
      <c r="BI29" s="51" t="str">
        <f t="shared" ref="BI29" si="21">IF(D27&lt;0,"Warning! Uplift.",(IF(D28&lt;0,"Warning! Uplift.",(IF(D29&lt;0,"Warning! Uplift.",(IF(D30&lt;0,"Warning! Uplift.",(IF(D31&lt;0,"Warning! Uplift.",(IF(D32&lt;0,"Warning! Uplift.","/")))))))))))</f>
        <v>/</v>
      </c>
      <c r="BJ29" s="51"/>
      <c r="BK29" s="51"/>
      <c r="BL29" s="51" t="e">
        <f t="shared" ref="BL29" si="22">IF(U28&gt;$BT$23,"Warning! High shear.",(IF(U29&gt;$BT$23,"Warning! High shear.",(IF(U30&gt;$BT$23,"Warning! High Shear.","/")))))</f>
        <v>#NUM!</v>
      </c>
      <c r="BM29" s="51"/>
      <c r="BT29" s="63"/>
      <c r="BU29" s="63"/>
      <c r="BV29" s="63"/>
      <c r="BW29" s="63"/>
      <c r="BX29" s="63"/>
      <c r="BY29" s="63"/>
      <c r="BZ29" s="63"/>
      <c r="CA29" s="63"/>
      <c r="CB29" s="63"/>
      <c r="CC29" s="63"/>
      <c r="CD29" s="63"/>
    </row>
    <row r="30" spans="1:82" x14ac:dyDescent="0.25">
      <c r="A30" s="60"/>
      <c r="E30" s="40"/>
      <c r="F30" s="40"/>
      <c r="G30" s="40"/>
      <c r="H30" s="40"/>
      <c r="I30" s="40"/>
      <c r="P30" s="40">
        <f t="shared" si="0"/>
        <v>0</v>
      </c>
      <c r="Q30" s="40">
        <f t="shared" si="0"/>
        <v>0</v>
      </c>
      <c r="R30" s="6"/>
      <c r="S30" s="6">
        <f>IF(U30=Q27,D27,(IF(U30=Q28,D28,(IF(U30=Q29,D29,(IF(U30=Q30,D30,(IF(U30=Q31,D31,(IF(U30=Q32,D32)))))))))))</f>
        <v>0</v>
      </c>
      <c r="U30" s="40">
        <f>LARGE((Q27:Q32),1)</f>
        <v>0</v>
      </c>
      <c r="Y30" s="36">
        <f t="shared" si="2"/>
        <v>0</v>
      </c>
      <c r="Z30" s="19"/>
      <c r="AA30" s="19"/>
      <c r="AB30" s="19">
        <f>SQRT(Y30)</f>
        <v>0</v>
      </c>
      <c r="AC30" s="19"/>
      <c r="AE30" s="19"/>
      <c r="AF30" s="20">
        <f>AB30+0.05</f>
        <v>0.05</v>
      </c>
      <c r="AG30" s="19"/>
      <c r="AI30" s="19"/>
      <c r="AJ30" s="28">
        <f t="shared" si="17"/>
        <v>1.5</v>
      </c>
      <c r="AK30" s="19"/>
      <c r="AM30" s="19"/>
      <c r="AN30" s="19" t="str">
        <f>IF(ABS(U30)&gt;($U$3*AJ30),"Yes","No")</f>
        <v>No</v>
      </c>
      <c r="AR30" s="19" t="str">
        <f t="shared" si="18"/>
        <v>Not Applicable</v>
      </c>
      <c r="AU30" s="40">
        <f>IF(AR30="Not Applicable",S30/(AJ30^2),(S30/(AJ30^2))+AR30)</f>
        <v>0</v>
      </c>
      <c r="BG30" s="26" t="str">
        <f>IF(AJ30&gt;4,"Re-check foundation size…",IF(AU30&lt;$U$2,"Pass!","Fail!"))</f>
        <v>Pass!</v>
      </c>
      <c r="BH30" s="49"/>
      <c r="BI30" s="51"/>
      <c r="BJ30" s="51"/>
      <c r="BK30" s="51"/>
      <c r="BL30" s="51"/>
      <c r="BM30" s="51"/>
    </row>
    <row r="31" spans="1:82" x14ac:dyDescent="0.25">
      <c r="A31" s="60"/>
      <c r="E31" s="40"/>
      <c r="F31" s="40"/>
      <c r="G31" s="40"/>
      <c r="H31" s="40"/>
      <c r="I31" s="40"/>
      <c r="P31" s="40">
        <f t="shared" si="0"/>
        <v>0</v>
      </c>
      <c r="Q31" s="40">
        <f t="shared" si="0"/>
        <v>0</v>
      </c>
      <c r="R31" s="6"/>
      <c r="S31" s="6"/>
      <c r="BH31" s="49"/>
      <c r="BI31" s="51"/>
      <c r="BJ31" s="51"/>
      <c r="BK31" s="51"/>
      <c r="BL31" s="51"/>
      <c r="BM31" s="51"/>
    </row>
    <row r="32" spans="1:82" x14ac:dyDescent="0.25">
      <c r="A32" s="61"/>
      <c r="E32" s="40"/>
      <c r="F32" s="40"/>
      <c r="G32" s="40"/>
      <c r="H32" s="40"/>
      <c r="I32" s="40"/>
      <c r="P32" s="40">
        <f t="shared" si="0"/>
        <v>0</v>
      </c>
      <c r="Q32" s="40">
        <f t="shared" si="0"/>
        <v>0</v>
      </c>
      <c r="R32" s="6"/>
      <c r="S32" s="6"/>
      <c r="BH32" s="49"/>
      <c r="BI32" s="51"/>
      <c r="BJ32" s="51"/>
      <c r="BK32" s="51"/>
      <c r="BL32" s="51"/>
      <c r="BM32" s="51"/>
    </row>
    <row r="33" spans="1:65" x14ac:dyDescent="0.25">
      <c r="A33" s="59" t="s">
        <v>101</v>
      </c>
      <c r="E33" s="40"/>
      <c r="F33" s="40"/>
      <c r="G33" s="40"/>
      <c r="H33" s="40"/>
      <c r="I33" s="40"/>
      <c r="P33" s="40">
        <f t="shared" si="0"/>
        <v>0</v>
      </c>
      <c r="Q33" s="40">
        <f t="shared" si="0"/>
        <v>0</v>
      </c>
      <c r="BH33" s="49"/>
      <c r="BI33" s="51"/>
      <c r="BJ33" s="51"/>
      <c r="BK33" s="51"/>
      <c r="BL33" s="51"/>
      <c r="BM33" s="51"/>
    </row>
    <row r="34" spans="1:65" x14ac:dyDescent="0.25">
      <c r="A34" s="60"/>
      <c r="E34" s="40"/>
      <c r="F34" s="40"/>
      <c r="G34" s="40"/>
      <c r="H34" s="40"/>
      <c r="I34" s="40"/>
      <c r="P34" s="40">
        <f t="shared" si="0"/>
        <v>0</v>
      </c>
      <c r="Q34" s="40">
        <f t="shared" si="0"/>
        <v>0</v>
      </c>
      <c r="S34" s="6" t="e">
        <f>LARGE(D33:D38,1)</f>
        <v>#NUM!</v>
      </c>
      <c r="U34" s="40" t="e">
        <f>IF(S34=D33,(LARGE(P33:Q33,1)),(IF(S34=D34,(LARGE(P34:Q34,1)),(IF(S34=D35,(LARGE(P35:Q35,1)),(IF(S34=D36,(LARGE(P36:Q36,1)),(IF(S34=D37,(LARGE(P37:Q37,1)),(IF(S34=D38,(LARGE(P38:Q38,1)))))))))))))</f>
        <v>#NUM!</v>
      </c>
      <c r="Y34" s="36" t="e">
        <f t="shared" ref="Y34" si="23">SQRT((S34/$U$2)^2)</f>
        <v>#NUM!</v>
      </c>
      <c r="Z34" s="19"/>
      <c r="AA34" s="19"/>
      <c r="AB34" s="19" t="e">
        <f t="shared" ref="AB34:AB36" si="24">SQRT(Y34)</f>
        <v>#NUM!</v>
      </c>
      <c r="AC34" s="19"/>
      <c r="AE34" s="19"/>
      <c r="AF34" s="20" t="e">
        <f t="shared" ref="AF34:AF36" si="25">AB34+0.05</f>
        <v>#NUM!</v>
      </c>
      <c r="AG34" s="19"/>
      <c r="AI34" s="19"/>
      <c r="AJ34" s="28" t="e">
        <f t="shared" ref="AJ34:AJ36" si="26">IF(AF34&lt;=1.5,1.5,(IF(AF34&lt;=2,2,(IF(AF34&lt;=2.5,2.5,(IF(AF34&lt;=3,3,(IF(AF34&lt;=3.5,3.5,(IF(AF34&lt;=4,4,(IF(AF34&lt;=4.5,4.5,(IF(AF34&lt;=5,5,"Too f*cking big!")))))))))))))))</f>
        <v>#NUM!</v>
      </c>
      <c r="AK34" s="19"/>
      <c r="AM34" s="19"/>
      <c r="AN34" s="19" t="e">
        <f t="shared" ref="AN34:AN36" si="27">IF(ABS(U34)&gt;($U$3*AJ34),"Yes","No")</f>
        <v>#NUM!</v>
      </c>
      <c r="AR34" s="19" t="e">
        <f t="shared" si="18"/>
        <v>#NUM!</v>
      </c>
      <c r="AU34" s="40" t="e">
        <f t="shared" ref="AU34:AU36" si="28">IF(AR34="Not Applicable",S34/(AJ34^2),(S34/(AJ34^2))+AR34)</f>
        <v>#NUM!</v>
      </c>
      <c r="BG34" s="26" t="e">
        <f>IF(AJ34&gt;4,"Re-check foundation size…",IF(AU34&lt;$U$2,"Pass!","Fail!"))</f>
        <v>#NUM!</v>
      </c>
      <c r="BH34" s="49"/>
      <c r="BI34" s="51"/>
      <c r="BJ34" s="51"/>
      <c r="BK34" s="51"/>
      <c r="BL34" s="51"/>
      <c r="BM34" s="51"/>
    </row>
    <row r="35" spans="1:65" ht="15.75" x14ac:dyDescent="0.25">
      <c r="A35" s="60"/>
      <c r="E35" s="40"/>
      <c r="F35" s="40"/>
      <c r="G35" s="40"/>
      <c r="H35" s="40"/>
      <c r="I35" s="40"/>
      <c r="P35" s="40">
        <f t="shared" si="0"/>
        <v>0</v>
      </c>
      <c r="Q35" s="40">
        <f t="shared" si="0"/>
        <v>0</v>
      </c>
      <c r="S35" s="6">
        <f>IF(U35=P33,D33,(IF(U35=P34,D34,(IF(U35=P35,D35,(IF(U35=P36,D36,(IF(U35=P37,D37,(IF(U35=P38,D38)))))))))))</f>
        <v>0</v>
      </c>
      <c r="U35" s="40">
        <f t="shared" ref="U35" si="29">LARGE((P33:P38),1)</f>
        <v>0</v>
      </c>
      <c r="Y35" s="36">
        <f t="shared" si="2"/>
        <v>0</v>
      </c>
      <c r="Z35" s="19"/>
      <c r="AA35" s="19"/>
      <c r="AB35" s="19">
        <f t="shared" si="24"/>
        <v>0</v>
      </c>
      <c r="AC35" s="19"/>
      <c r="AE35" s="19"/>
      <c r="AF35" s="20">
        <f t="shared" si="25"/>
        <v>0.05</v>
      </c>
      <c r="AG35" s="19"/>
      <c r="AI35" s="19"/>
      <c r="AJ35" s="28">
        <f t="shared" si="26"/>
        <v>1.5</v>
      </c>
      <c r="AK35" s="19"/>
      <c r="AM35" s="19"/>
      <c r="AN35" s="19" t="str">
        <f t="shared" si="27"/>
        <v>No</v>
      </c>
      <c r="AR35" s="19" t="str">
        <f t="shared" si="18"/>
        <v>Not Applicable</v>
      </c>
      <c r="AU35" s="40">
        <f t="shared" si="28"/>
        <v>0</v>
      </c>
      <c r="AY35" s="54">
        <f>B33</f>
        <v>0</v>
      </c>
      <c r="AZ35" s="35" t="s">
        <v>87</v>
      </c>
      <c r="BA35" s="56" t="str">
        <f t="shared" ref="BA35" si="30">IF(S35=0,"No data…",IF(ISNUMBER(AJ34)=FALSE,"Too big!",IF(ISNUMBER(AJ35)=FALSE,"Too big!",IF(ISNUMBER(AJ36)=FALSE,"Too big!",LARGE(AJ34:AJ36,1)))))</f>
        <v>No data…</v>
      </c>
      <c r="BB35" s="56" t="s">
        <v>85</v>
      </c>
      <c r="BC35" s="58" t="str">
        <f t="shared" ref="BC35" si="31">IF(U35=0,"No data…",IF(ISNUMBER(AJ34)=FALSE,"Too big!",IF(ISNUMBER(AJ35)=FALSE,"Too big!",IF(ISNUMBER(AJ36)=FALSE,"Too big!",LARGE(AJ34:AJ36,1)))))</f>
        <v>No data…</v>
      </c>
      <c r="BD35" s="35" t="s">
        <v>86</v>
      </c>
      <c r="BG35" s="26" t="str">
        <f>IF(AJ35&gt;4,"Re-check foundation size…",IF(AU35&lt;$U$2,"Pass!","Fail!"))</f>
        <v>Pass!</v>
      </c>
      <c r="BH35" s="49"/>
      <c r="BI35" s="51" t="str">
        <f t="shared" ref="BI35" si="32">IF(D33&lt;0,"Warning! Uplift.",(IF(D34&lt;0,"Warning! Uplift.",(IF(D35&lt;0,"Warning! Uplift.",(IF(D36&lt;0,"Warning! Uplift.",(IF(D37&lt;0,"Warning! Uplift.",(IF(D38&lt;0,"Warning! Uplift.","/")))))))))))</f>
        <v>/</v>
      </c>
      <c r="BJ35" s="51"/>
      <c r="BK35" s="51"/>
      <c r="BL35" s="51" t="e">
        <f t="shared" ref="BL35" si="33">IF(U34&gt;$BT$23,"Warning! High shear.",(IF(U35&gt;$BT$23,"Warning! High shear.",(IF(U36&gt;$BT$23,"Warning! High Shear.","/")))))</f>
        <v>#NUM!</v>
      </c>
      <c r="BM35" s="51"/>
    </row>
    <row r="36" spans="1:65" x14ac:dyDescent="0.25">
      <c r="A36" s="60"/>
      <c r="E36" s="40"/>
      <c r="F36" s="40"/>
      <c r="G36" s="40"/>
      <c r="H36" s="40"/>
      <c r="I36" s="40"/>
      <c r="P36" s="40">
        <f t="shared" si="0"/>
        <v>0</v>
      </c>
      <c r="Q36" s="40">
        <f t="shared" si="0"/>
        <v>0</v>
      </c>
      <c r="S36" s="6">
        <f>IF(U36=Q33,D33,(IF(U36=Q34,D34,(IF(U36=Q35,D35,(IF(U36=Q36,D36,(IF(U36=Q37,D37,(IF(U36=Q38,D38)))))))))))</f>
        <v>0</v>
      </c>
      <c r="U36" s="40">
        <f t="shared" ref="U36" si="34">LARGE((Q33:Q38),1)</f>
        <v>0</v>
      </c>
      <c r="Y36" s="36">
        <f t="shared" si="2"/>
        <v>0</v>
      </c>
      <c r="Z36" s="19"/>
      <c r="AA36" s="19"/>
      <c r="AB36" s="19">
        <f t="shared" si="24"/>
        <v>0</v>
      </c>
      <c r="AC36" s="19"/>
      <c r="AE36" s="19"/>
      <c r="AF36" s="20">
        <f t="shared" si="25"/>
        <v>0.05</v>
      </c>
      <c r="AG36" s="19"/>
      <c r="AI36" s="19"/>
      <c r="AJ36" s="28">
        <f t="shared" si="26"/>
        <v>1.5</v>
      </c>
      <c r="AK36" s="19"/>
      <c r="AM36" s="19"/>
      <c r="AN36" s="19" t="str">
        <f t="shared" si="27"/>
        <v>No</v>
      </c>
      <c r="AR36" s="19" t="str">
        <f t="shared" si="18"/>
        <v>Not Applicable</v>
      </c>
      <c r="AU36" s="40">
        <f t="shared" si="28"/>
        <v>0</v>
      </c>
      <c r="BG36" s="26" t="str">
        <f>IF(AJ36&gt;4,"Re-check foundation size…",IF(AU36&lt;$U$2,"Pass!","Fail!"))</f>
        <v>Pass!</v>
      </c>
      <c r="BH36" s="49"/>
      <c r="BI36" s="51"/>
      <c r="BJ36" s="51"/>
      <c r="BK36" s="51"/>
      <c r="BL36" s="51"/>
      <c r="BM36" s="51"/>
    </row>
    <row r="37" spans="1:65" x14ac:dyDescent="0.25">
      <c r="A37" s="60"/>
      <c r="E37" s="40"/>
      <c r="F37" s="40"/>
      <c r="G37" s="40"/>
      <c r="H37" s="40"/>
      <c r="I37" s="40"/>
      <c r="P37" s="40">
        <f t="shared" si="0"/>
        <v>0</v>
      </c>
      <c r="Q37" s="40">
        <f t="shared" si="0"/>
        <v>0</v>
      </c>
      <c r="S37" s="6"/>
      <c r="BH37" s="49"/>
      <c r="BI37" s="51"/>
      <c r="BJ37" s="51"/>
      <c r="BK37" s="51"/>
      <c r="BL37" s="51"/>
      <c r="BM37" s="51"/>
    </row>
    <row r="38" spans="1:65" x14ac:dyDescent="0.25">
      <c r="A38" s="61"/>
      <c r="E38" s="40"/>
      <c r="F38" s="40"/>
      <c r="G38" s="40"/>
      <c r="H38" s="40"/>
      <c r="I38" s="40"/>
      <c r="P38" s="40">
        <f t="shared" si="0"/>
        <v>0</v>
      </c>
      <c r="Q38" s="40">
        <f t="shared" si="0"/>
        <v>0</v>
      </c>
      <c r="S38" s="6"/>
      <c r="BH38" s="49"/>
      <c r="BI38" s="51"/>
      <c r="BJ38" s="51"/>
      <c r="BK38" s="51"/>
      <c r="BL38" s="51"/>
      <c r="BM38" s="51"/>
    </row>
    <row r="39" spans="1:65" x14ac:dyDescent="0.25">
      <c r="A39" s="59" t="s">
        <v>102</v>
      </c>
      <c r="E39" s="40"/>
      <c r="F39" s="40"/>
      <c r="G39" s="40"/>
      <c r="H39" s="40"/>
      <c r="I39" s="40"/>
      <c r="P39" s="40">
        <f t="shared" si="0"/>
        <v>0</v>
      </c>
      <c r="Q39" s="40">
        <f t="shared" si="0"/>
        <v>0</v>
      </c>
      <c r="S39" s="6"/>
      <c r="BH39" s="49"/>
      <c r="BI39" s="51"/>
      <c r="BJ39" s="51"/>
      <c r="BK39" s="51"/>
      <c r="BL39" s="51"/>
      <c r="BM39" s="51"/>
    </row>
    <row r="40" spans="1:65" x14ac:dyDescent="0.25">
      <c r="A40" s="60"/>
      <c r="E40" s="40"/>
      <c r="F40" s="40"/>
      <c r="G40" s="40"/>
      <c r="H40" s="40"/>
      <c r="I40" s="40"/>
      <c r="P40" s="40">
        <f t="shared" si="0"/>
        <v>0</v>
      </c>
      <c r="Q40" s="40">
        <f t="shared" si="0"/>
        <v>0</v>
      </c>
      <c r="S40" s="6" t="e">
        <f>LARGE(D39:D44,1)</f>
        <v>#NUM!</v>
      </c>
      <c r="U40" s="40" t="e">
        <f>IF(S40=D39,(LARGE(P39:Q39,1)),(IF(S40=D40,(LARGE(P40:Q40,1)),(IF(S40=D41,(LARGE(P41:Q41,1)),(IF(S40=D42,(LARGE(P42:Q42,1)),(IF(S40=D43,(LARGE(P43:Q43,1)),(IF(S40=D44,(LARGE(P44:Q44,1)))))))))))))</f>
        <v>#NUM!</v>
      </c>
      <c r="Y40" s="36" t="e">
        <f t="shared" ref="Y40" si="35">SQRT((S40/$U$2)^2)</f>
        <v>#NUM!</v>
      </c>
      <c r="Z40" s="19"/>
      <c r="AA40" s="19"/>
      <c r="AB40" s="19" t="e">
        <f t="shared" ref="AB40:AB42" si="36">SQRT(Y40)</f>
        <v>#NUM!</v>
      </c>
      <c r="AC40" s="19"/>
      <c r="AE40" s="19"/>
      <c r="AF40" s="20" t="e">
        <f t="shared" ref="AF40:AF42" si="37">AB40+0.05</f>
        <v>#NUM!</v>
      </c>
      <c r="AG40" s="19"/>
      <c r="AI40" s="19"/>
      <c r="AJ40" s="28" t="e">
        <f t="shared" ref="AJ40:AJ42" si="38">IF(AF40&lt;=1.5,1.5,(IF(AF40&lt;=2,2,(IF(AF40&lt;=2.5,2.5,(IF(AF40&lt;=3,3,(IF(AF40&lt;=3.5,3.5,(IF(AF40&lt;=4,4,(IF(AF40&lt;=4.5,4.5,(IF(AF40&lt;=5,5,"Too f*cking big!")))))))))))))))</f>
        <v>#NUM!</v>
      </c>
      <c r="AK40" s="19"/>
      <c r="AM40" s="19"/>
      <c r="AN40" s="19" t="e">
        <f t="shared" ref="AN40:AN42" si="39">IF(ABS(U40)&gt;($U$3*AJ40),"Yes","No")</f>
        <v>#NUM!</v>
      </c>
      <c r="AR40" s="19" t="e">
        <f t="shared" si="18"/>
        <v>#NUM!</v>
      </c>
      <c r="AU40" s="40" t="e">
        <f t="shared" ref="AU40:AU42" si="40">IF(AR40="Not Applicable",S40/(AJ40^2),(S40/(AJ40^2))+AR40)</f>
        <v>#NUM!</v>
      </c>
      <c r="BG40" s="26" t="e">
        <f>IF(AJ40&gt;4,"Re-check foundation size…",IF(AU40&lt;$U$2,"Pass!","Fail!"))</f>
        <v>#NUM!</v>
      </c>
      <c r="BH40" s="49"/>
      <c r="BI40" s="51"/>
      <c r="BJ40" s="51"/>
      <c r="BK40" s="51"/>
      <c r="BL40" s="51"/>
      <c r="BM40" s="51"/>
    </row>
    <row r="41" spans="1:65" ht="15.75" x14ac:dyDescent="0.25">
      <c r="A41" s="60"/>
      <c r="E41" s="40"/>
      <c r="F41" s="40"/>
      <c r="G41" s="40"/>
      <c r="H41" s="40"/>
      <c r="I41" s="40"/>
      <c r="P41" s="40">
        <f t="shared" si="0"/>
        <v>0</v>
      </c>
      <c r="Q41" s="40">
        <f t="shared" si="0"/>
        <v>0</v>
      </c>
      <c r="S41" s="6">
        <f>IF(U41=P39,D39,(IF(U41=P40,D40,(IF(U41=P41,D41,(IF(U41=P42,D42,(IF(U41=P43,D43,(IF(U41=P44,D44)))))))))))</f>
        <v>0</v>
      </c>
      <c r="U41" s="40">
        <f t="shared" ref="U41" si="41">LARGE((P39:P44),1)</f>
        <v>0</v>
      </c>
      <c r="Y41" s="36">
        <f t="shared" si="2"/>
        <v>0</v>
      </c>
      <c r="Z41" s="19"/>
      <c r="AA41" s="19"/>
      <c r="AB41" s="19">
        <f t="shared" si="36"/>
        <v>0</v>
      </c>
      <c r="AC41" s="19"/>
      <c r="AE41" s="19"/>
      <c r="AF41" s="20">
        <f t="shared" si="37"/>
        <v>0.05</v>
      </c>
      <c r="AG41" s="19"/>
      <c r="AI41" s="19"/>
      <c r="AJ41" s="28">
        <f t="shared" si="38"/>
        <v>1.5</v>
      </c>
      <c r="AK41" s="19"/>
      <c r="AM41" s="19"/>
      <c r="AN41" s="19" t="str">
        <f t="shared" si="39"/>
        <v>No</v>
      </c>
      <c r="AR41" s="19" t="str">
        <f t="shared" si="18"/>
        <v>Not Applicable</v>
      </c>
      <c r="AU41" s="40">
        <f t="shared" si="40"/>
        <v>0</v>
      </c>
      <c r="AY41" s="54">
        <f>B39</f>
        <v>0</v>
      </c>
      <c r="AZ41" s="35" t="s">
        <v>87</v>
      </c>
      <c r="BA41" s="56" t="str">
        <f t="shared" ref="BA41" si="42">IF(S41=0,"No data…",IF(ISNUMBER(AJ40)=FALSE,"Too big!",IF(ISNUMBER(AJ41)=FALSE,"Too big!",IF(ISNUMBER(AJ42)=FALSE,"Too big!",LARGE(AJ40:AJ42,1)))))</f>
        <v>No data…</v>
      </c>
      <c r="BB41" s="56" t="s">
        <v>85</v>
      </c>
      <c r="BC41" s="58" t="str">
        <f t="shared" ref="BC41" si="43">IF(U41=0,"No data…",IF(ISNUMBER(AJ40)=FALSE,"Too big!",IF(ISNUMBER(AJ41)=FALSE,"Too big!",IF(ISNUMBER(AJ42)=FALSE,"Too big!",LARGE(AJ40:AJ42,1)))))</f>
        <v>No data…</v>
      </c>
      <c r="BD41" s="35" t="s">
        <v>86</v>
      </c>
      <c r="BG41" s="26" t="str">
        <f>IF(AJ41&gt;4,"Re-check foundation size…",IF(AU41&lt;$U$2,"Pass!","Fail!"))</f>
        <v>Pass!</v>
      </c>
      <c r="BH41" s="49"/>
      <c r="BI41" s="51" t="str">
        <f t="shared" ref="BI41" si="44">IF(D39&lt;0,"Warning! Uplift.",(IF(D40&lt;0,"Warning! Uplift.",(IF(D41&lt;0,"Warning! Uplift.",(IF(D42&lt;0,"Warning! Uplift.",(IF(D43&lt;0,"Warning! Uplift.",(IF(D44&lt;0,"Warning! Uplift.","/")))))))))))</f>
        <v>/</v>
      </c>
      <c r="BJ41" s="51"/>
      <c r="BK41" s="51"/>
      <c r="BL41" s="51" t="e">
        <f t="shared" ref="BL41" si="45">IF(U40&gt;$BT$23,"Warning! High shear.",(IF(U41&gt;$BT$23,"Warning! High shear.",(IF(U42&gt;$BT$23,"Warning! High Shear.","/")))))</f>
        <v>#NUM!</v>
      </c>
      <c r="BM41" s="51"/>
    </row>
    <row r="42" spans="1:65" x14ac:dyDescent="0.25">
      <c r="A42" s="60"/>
      <c r="E42" s="40"/>
      <c r="F42" s="40"/>
      <c r="G42" s="40"/>
      <c r="H42" s="40"/>
      <c r="I42" s="40"/>
      <c r="P42" s="40">
        <f t="shared" si="0"/>
        <v>0</v>
      </c>
      <c r="Q42" s="40">
        <f t="shared" si="0"/>
        <v>0</v>
      </c>
      <c r="S42" s="6">
        <f>IF(U42=Q39,D39,(IF(U42=Q40,D40,(IF(U42=Q41,D41,(IF(U42=Q42,D42,(IF(U42=Q43,D43,(IF(U42=Q44,D44)))))))))))</f>
        <v>0</v>
      </c>
      <c r="U42" s="40">
        <f t="shared" ref="U42" si="46">LARGE((Q39:Q44),1)</f>
        <v>0</v>
      </c>
      <c r="Y42" s="36">
        <f t="shared" si="2"/>
        <v>0</v>
      </c>
      <c r="Z42" s="19"/>
      <c r="AA42" s="19"/>
      <c r="AB42" s="19">
        <f t="shared" si="36"/>
        <v>0</v>
      </c>
      <c r="AC42" s="19"/>
      <c r="AE42" s="19"/>
      <c r="AF42" s="20">
        <f t="shared" si="37"/>
        <v>0.05</v>
      </c>
      <c r="AG42" s="19"/>
      <c r="AI42" s="19"/>
      <c r="AJ42" s="28">
        <f t="shared" si="38"/>
        <v>1.5</v>
      </c>
      <c r="AK42" s="19"/>
      <c r="AM42" s="19"/>
      <c r="AN42" s="19" t="str">
        <f t="shared" si="39"/>
        <v>No</v>
      </c>
      <c r="AR42" s="19" t="str">
        <f t="shared" si="18"/>
        <v>Not Applicable</v>
      </c>
      <c r="AU42" s="40">
        <f t="shared" si="40"/>
        <v>0</v>
      </c>
      <c r="BG42" s="26" t="str">
        <f>IF(AJ42&gt;4,"Re-check foundation size…",IF(AU42&lt;$U$2,"Pass!","Fail!"))</f>
        <v>Pass!</v>
      </c>
      <c r="BH42" s="49"/>
      <c r="BI42" s="51"/>
      <c r="BJ42" s="51"/>
      <c r="BK42" s="51"/>
      <c r="BL42" s="51"/>
      <c r="BM42" s="51"/>
    </row>
    <row r="43" spans="1:65" x14ac:dyDescent="0.25">
      <c r="A43" s="60"/>
      <c r="E43" s="40"/>
      <c r="F43" s="40"/>
      <c r="G43" s="40"/>
      <c r="H43" s="40"/>
      <c r="I43" s="40"/>
      <c r="P43" s="40">
        <f t="shared" si="0"/>
        <v>0</v>
      </c>
      <c r="Q43" s="40">
        <f t="shared" si="0"/>
        <v>0</v>
      </c>
      <c r="S43" s="6"/>
      <c r="BH43" s="49"/>
      <c r="BI43" s="51"/>
      <c r="BJ43" s="51"/>
      <c r="BK43" s="51"/>
      <c r="BL43" s="51"/>
      <c r="BM43" s="51"/>
    </row>
    <row r="44" spans="1:65" x14ac:dyDescent="0.25">
      <c r="A44" s="61"/>
      <c r="E44" s="40"/>
      <c r="F44" s="40"/>
      <c r="G44" s="40"/>
      <c r="H44" s="40"/>
      <c r="I44" s="40"/>
      <c r="P44" s="40">
        <f t="shared" si="0"/>
        <v>0</v>
      </c>
      <c r="Q44" s="40">
        <f t="shared" si="0"/>
        <v>0</v>
      </c>
      <c r="S44" s="6"/>
      <c r="BH44" s="49"/>
      <c r="BI44" s="51"/>
      <c r="BJ44" s="51"/>
      <c r="BK44" s="51"/>
      <c r="BL44" s="51"/>
      <c r="BM44" s="51"/>
    </row>
    <row r="45" spans="1:65" x14ac:dyDescent="0.25">
      <c r="A45" s="59" t="s">
        <v>103</v>
      </c>
      <c r="E45" s="40"/>
      <c r="F45" s="40"/>
      <c r="G45" s="40"/>
      <c r="H45" s="40"/>
      <c r="I45" s="40"/>
      <c r="P45" s="40">
        <f t="shared" si="0"/>
        <v>0</v>
      </c>
      <c r="Q45" s="40">
        <f t="shared" si="0"/>
        <v>0</v>
      </c>
      <c r="S45" s="6"/>
      <c r="BH45" s="49"/>
      <c r="BI45" s="51"/>
      <c r="BJ45" s="51"/>
      <c r="BK45" s="51"/>
      <c r="BL45" s="51"/>
      <c r="BM45" s="51"/>
    </row>
    <row r="46" spans="1:65" x14ac:dyDescent="0.25">
      <c r="A46" s="60"/>
      <c r="E46" s="40"/>
      <c r="F46" s="40"/>
      <c r="G46" s="40"/>
      <c r="H46" s="40"/>
      <c r="I46" s="40"/>
      <c r="P46" s="40">
        <f t="shared" si="0"/>
        <v>0</v>
      </c>
      <c r="Q46" s="40">
        <f t="shared" si="0"/>
        <v>0</v>
      </c>
      <c r="S46" s="6" t="e">
        <f>LARGE(D45:D50,1)</f>
        <v>#NUM!</v>
      </c>
      <c r="U46" s="40" t="e">
        <f>IF(S46=D45,(LARGE(P45:Q45,1)),(IF(S46=D46,(LARGE(P46:Q46,1)),(IF(S46=D47,(LARGE(P47:Q47,1)),(IF(S46=D48,(LARGE(P48:Q48,1)),(IF(S46=D49,(LARGE(P49:Q49,1)),(IF(S46=D50,(LARGE(P50:Q50,1)))))))))))))</f>
        <v>#NUM!</v>
      </c>
      <c r="Y46" s="36" t="e">
        <f t="shared" ref="Y46" si="47">SQRT((S46/$U$2)^2)</f>
        <v>#NUM!</v>
      </c>
      <c r="Z46" s="19"/>
      <c r="AA46" s="19"/>
      <c r="AB46" s="19" t="e">
        <f t="shared" ref="AB46:AB48" si="48">SQRT(Y46)</f>
        <v>#NUM!</v>
      </c>
      <c r="AC46" s="19"/>
      <c r="AE46" s="19"/>
      <c r="AF46" s="20" t="e">
        <f t="shared" ref="AF46:AF48" si="49">AB46+0.05</f>
        <v>#NUM!</v>
      </c>
      <c r="AG46" s="19"/>
      <c r="AI46" s="19"/>
      <c r="AJ46" s="28" t="e">
        <f t="shared" ref="AJ46:AJ48" si="50">IF(AF46&lt;=1.5,1.5,(IF(AF46&lt;=2,2,(IF(AF46&lt;=2.5,2.5,(IF(AF46&lt;=3,3,(IF(AF46&lt;=3.5,3.5,(IF(AF46&lt;=4,4,(IF(AF46&lt;=4.5,4.5,(IF(AF46&lt;=5,5,"Too f*cking big!")))))))))))))))</f>
        <v>#NUM!</v>
      </c>
      <c r="AK46" s="19"/>
      <c r="AM46" s="19"/>
      <c r="AN46" s="19" t="e">
        <f t="shared" ref="AN46:AN48" si="51">IF(ABS(U46)&gt;($U$3*AJ46),"Yes","No")</f>
        <v>#NUM!</v>
      </c>
      <c r="AR46" s="19" t="e">
        <f t="shared" si="18"/>
        <v>#NUM!</v>
      </c>
      <c r="AU46" s="40" t="e">
        <f t="shared" ref="AU46:AU48" si="52">IF(AR46="Not Applicable",S46/(AJ46^2),(S46/(AJ46^2))+AR46)</f>
        <v>#NUM!</v>
      </c>
      <c r="BG46" s="26" t="e">
        <f>IF(AJ46&gt;4,"Re-check foundation size…",IF(AU46&lt;$U$2,"Pass!","Fail!"))</f>
        <v>#NUM!</v>
      </c>
      <c r="BH46" s="49"/>
      <c r="BI46" s="51"/>
      <c r="BJ46" s="51"/>
      <c r="BK46" s="51"/>
      <c r="BL46" s="51"/>
      <c r="BM46" s="51"/>
    </row>
    <row r="47" spans="1:65" ht="15.75" x14ac:dyDescent="0.25">
      <c r="A47" s="60"/>
      <c r="E47" s="40"/>
      <c r="F47" s="40"/>
      <c r="G47" s="40"/>
      <c r="H47" s="40"/>
      <c r="I47" s="40"/>
      <c r="P47" s="40">
        <f t="shared" si="0"/>
        <v>0</v>
      </c>
      <c r="Q47" s="40">
        <f t="shared" si="0"/>
        <v>0</v>
      </c>
      <c r="S47" s="6">
        <f>IF(U47=P45,D45,(IF(U47=P46,D46,(IF(U47=P47,D47,(IF(U47=P48,D48,(IF(U47=P49,D49,(IF(U47=P50,D50)))))))))))</f>
        <v>0</v>
      </c>
      <c r="U47" s="40">
        <f t="shared" ref="U47" si="53">LARGE((P45:P50),1)</f>
        <v>0</v>
      </c>
      <c r="Y47" s="36">
        <f t="shared" si="2"/>
        <v>0</v>
      </c>
      <c r="Z47" s="19"/>
      <c r="AA47" s="19"/>
      <c r="AB47" s="19">
        <f t="shared" si="48"/>
        <v>0</v>
      </c>
      <c r="AC47" s="19"/>
      <c r="AE47" s="19"/>
      <c r="AF47" s="20">
        <f t="shared" si="49"/>
        <v>0.05</v>
      </c>
      <c r="AG47" s="19"/>
      <c r="AI47" s="19"/>
      <c r="AJ47" s="28">
        <f t="shared" si="50"/>
        <v>1.5</v>
      </c>
      <c r="AK47" s="19"/>
      <c r="AM47" s="19"/>
      <c r="AN47" s="19" t="str">
        <f t="shared" si="51"/>
        <v>No</v>
      </c>
      <c r="AR47" s="19" t="str">
        <f t="shared" si="18"/>
        <v>Not Applicable</v>
      </c>
      <c r="AU47" s="40">
        <f t="shared" si="52"/>
        <v>0</v>
      </c>
      <c r="AY47" s="54">
        <f>B45</f>
        <v>0</v>
      </c>
      <c r="AZ47" s="35" t="s">
        <v>87</v>
      </c>
      <c r="BA47" s="56" t="str">
        <f t="shared" ref="BA47" si="54">IF(S47=0,"No data…",IF(ISNUMBER(AJ46)=FALSE,"Too big!",IF(ISNUMBER(AJ47)=FALSE,"Too big!",IF(ISNUMBER(AJ48)=FALSE,"Too big!",LARGE(AJ46:AJ48,1)))))</f>
        <v>No data…</v>
      </c>
      <c r="BB47" s="56" t="s">
        <v>85</v>
      </c>
      <c r="BC47" s="58" t="str">
        <f t="shared" ref="BC47" si="55">IF(U47=0,"No data…",IF(ISNUMBER(AJ46)=FALSE,"Too big!",IF(ISNUMBER(AJ47)=FALSE,"Too big!",IF(ISNUMBER(AJ48)=FALSE,"Too big!",LARGE(AJ46:AJ48,1)))))</f>
        <v>No data…</v>
      </c>
      <c r="BD47" s="35" t="s">
        <v>86</v>
      </c>
      <c r="BG47" s="26" t="str">
        <f>IF(AJ47&gt;4,"Re-check foundation size…",IF(AU47&lt;$U$2,"Pass!","Fail!"))</f>
        <v>Pass!</v>
      </c>
      <c r="BH47" s="49"/>
      <c r="BI47" s="51" t="str">
        <f t="shared" ref="BI47" si="56">IF(D45&lt;0,"Warning! Uplift.",(IF(D46&lt;0,"Warning! Uplift.",(IF(D47&lt;0,"Warning! Uplift.",(IF(D48&lt;0,"Warning! Uplift.",(IF(D49&lt;0,"Warning! Uplift.",(IF(D50&lt;0,"Warning! Uplift.","/")))))))))))</f>
        <v>/</v>
      </c>
      <c r="BJ47" s="51"/>
      <c r="BK47" s="51"/>
      <c r="BL47" s="51" t="e">
        <f t="shared" ref="BL47" si="57">IF(U46&gt;$BT$23,"Warning! High shear.",(IF(U47&gt;$BT$23,"Warning! High shear.",(IF(U48&gt;$BT$23,"Warning! High Shear.","/")))))</f>
        <v>#NUM!</v>
      </c>
      <c r="BM47" s="51"/>
    </row>
    <row r="48" spans="1:65" x14ac:dyDescent="0.25">
      <c r="A48" s="60"/>
      <c r="E48" s="40"/>
      <c r="F48" s="40"/>
      <c r="G48" s="40"/>
      <c r="H48" s="40"/>
      <c r="I48" s="40"/>
      <c r="P48" s="40">
        <f t="shared" si="0"/>
        <v>0</v>
      </c>
      <c r="Q48" s="40">
        <f t="shared" si="0"/>
        <v>0</v>
      </c>
      <c r="S48" s="6">
        <f>IF(U48=Q45,D45,(IF(U48=Q46,D46,(IF(U48=Q47,D47,(IF(U48=Q48,D48,(IF(U48=Q49,D49,(IF(U48=Q50,D50)))))))))))</f>
        <v>0</v>
      </c>
      <c r="U48" s="40">
        <f t="shared" ref="U48" si="58">LARGE((Q45:Q50),1)</f>
        <v>0</v>
      </c>
      <c r="Y48" s="36">
        <f t="shared" si="2"/>
        <v>0</v>
      </c>
      <c r="Z48" s="19"/>
      <c r="AA48" s="19"/>
      <c r="AB48" s="19">
        <f t="shared" si="48"/>
        <v>0</v>
      </c>
      <c r="AC48" s="19"/>
      <c r="AE48" s="19"/>
      <c r="AF48" s="20">
        <f t="shared" si="49"/>
        <v>0.05</v>
      </c>
      <c r="AG48" s="19"/>
      <c r="AI48" s="19"/>
      <c r="AJ48" s="28">
        <f t="shared" si="50"/>
        <v>1.5</v>
      </c>
      <c r="AK48" s="19"/>
      <c r="AM48" s="19"/>
      <c r="AN48" s="19" t="str">
        <f t="shared" si="51"/>
        <v>No</v>
      </c>
      <c r="AR48" s="19" t="str">
        <f t="shared" si="18"/>
        <v>Not Applicable</v>
      </c>
      <c r="AU48" s="40">
        <f t="shared" si="52"/>
        <v>0</v>
      </c>
      <c r="BG48" s="26" t="str">
        <f>IF(AJ48&gt;4,"Re-check foundation size…",IF(AU48&lt;$U$2,"Pass!","Fail!"))</f>
        <v>Pass!</v>
      </c>
      <c r="BH48" s="49"/>
      <c r="BI48" s="51"/>
      <c r="BJ48" s="51"/>
      <c r="BK48" s="51"/>
      <c r="BL48" s="51"/>
      <c r="BM48" s="51"/>
    </row>
    <row r="49" spans="1:65" x14ac:dyDescent="0.25">
      <c r="A49" s="60"/>
      <c r="E49" s="40"/>
      <c r="F49" s="40"/>
      <c r="G49" s="40"/>
      <c r="H49" s="40"/>
      <c r="I49" s="40"/>
      <c r="P49" s="40">
        <f t="shared" si="0"/>
        <v>0</v>
      </c>
      <c r="Q49" s="40">
        <f t="shared" si="0"/>
        <v>0</v>
      </c>
      <c r="S49" s="6"/>
      <c r="BH49" s="49"/>
      <c r="BI49" s="51"/>
      <c r="BJ49" s="51"/>
      <c r="BK49" s="51"/>
      <c r="BL49" s="51"/>
      <c r="BM49" s="51"/>
    </row>
    <row r="50" spans="1:65" x14ac:dyDescent="0.25">
      <c r="A50" s="61"/>
      <c r="E50" s="40"/>
      <c r="F50" s="40"/>
      <c r="G50" s="40"/>
      <c r="H50" s="40"/>
      <c r="I50" s="40"/>
      <c r="P50" s="40">
        <f t="shared" si="0"/>
        <v>0</v>
      </c>
      <c r="Q50" s="40">
        <f t="shared" si="0"/>
        <v>0</v>
      </c>
      <c r="S50" s="6"/>
      <c r="BH50" s="49"/>
      <c r="BI50" s="51"/>
      <c r="BJ50" s="51"/>
      <c r="BK50" s="51"/>
      <c r="BL50" s="51"/>
      <c r="BM50" s="51"/>
    </row>
    <row r="51" spans="1:65" x14ac:dyDescent="0.25">
      <c r="A51" s="59" t="s">
        <v>104</v>
      </c>
      <c r="E51" s="40"/>
      <c r="F51" s="40"/>
      <c r="G51" s="40"/>
      <c r="H51" s="40"/>
      <c r="I51" s="40"/>
      <c r="P51" s="40">
        <f t="shared" si="0"/>
        <v>0</v>
      </c>
      <c r="Q51" s="40">
        <f t="shared" si="0"/>
        <v>0</v>
      </c>
      <c r="S51" s="6"/>
      <c r="BH51" s="49"/>
      <c r="BI51" s="51"/>
      <c r="BJ51" s="51"/>
      <c r="BK51" s="51"/>
      <c r="BL51" s="51"/>
      <c r="BM51" s="51"/>
    </row>
    <row r="52" spans="1:65" x14ac:dyDescent="0.25">
      <c r="A52" s="60"/>
      <c r="E52" s="40"/>
      <c r="F52" s="40"/>
      <c r="G52" s="40"/>
      <c r="H52" s="40"/>
      <c r="I52" s="40"/>
      <c r="P52" s="40">
        <f t="shared" si="0"/>
        <v>0</v>
      </c>
      <c r="Q52" s="40">
        <f t="shared" si="0"/>
        <v>0</v>
      </c>
      <c r="S52" s="6" t="e">
        <f>LARGE(D51:D56,1)</f>
        <v>#NUM!</v>
      </c>
      <c r="U52" s="40" t="e">
        <f>IF(S52=D51,(LARGE(P51:Q51,1)),(IF(S52=D52,(LARGE(P52:Q52,1)),(IF(S52=D53,(LARGE(P53:Q53,1)),(IF(S52=D54,(LARGE(P54:Q54,1)),(IF(S52=D55,(LARGE(P55:Q55,1)),(IF(S52=D56,(LARGE(P56:Q56,1)))))))))))))</f>
        <v>#NUM!</v>
      </c>
      <c r="Y52" s="36" t="e">
        <f t="shared" ref="Y52" si="59">SQRT((S52/$U$2)^2)</f>
        <v>#NUM!</v>
      </c>
      <c r="Z52" s="19"/>
      <c r="AA52" s="19"/>
      <c r="AB52" s="19" t="e">
        <f t="shared" ref="AB52:AB54" si="60">SQRT(Y52)</f>
        <v>#NUM!</v>
      </c>
      <c r="AC52" s="19"/>
      <c r="AE52" s="19"/>
      <c r="AF52" s="20" t="e">
        <f t="shared" ref="AF52:AF54" si="61">AB52+0.05</f>
        <v>#NUM!</v>
      </c>
      <c r="AG52" s="19"/>
      <c r="AI52" s="19"/>
      <c r="AJ52" s="28" t="e">
        <f t="shared" ref="AJ52:AJ54" si="62">IF(AF52&lt;=1.5,1.5,(IF(AF52&lt;=2,2,(IF(AF52&lt;=2.5,2.5,(IF(AF52&lt;=3,3,(IF(AF52&lt;=3.5,3.5,(IF(AF52&lt;=4,4,(IF(AF52&lt;=4.5,4.5,(IF(AF52&lt;=5,5,"Too f*cking big!")))))))))))))))</f>
        <v>#NUM!</v>
      </c>
      <c r="AK52" s="19"/>
      <c r="AM52" s="19"/>
      <c r="AN52" s="19" t="e">
        <f t="shared" ref="AN52:AN54" si="63">IF(ABS(U52)&gt;($U$3*AJ52),"Yes","No")</f>
        <v>#NUM!</v>
      </c>
      <c r="AR52" s="19" t="e">
        <f t="shared" si="18"/>
        <v>#NUM!</v>
      </c>
      <c r="AU52" s="40" t="e">
        <f t="shared" ref="AU52:AU54" si="64">IF(AR52="Not Applicable",S52/(AJ52^2),(S52/(AJ52^2))+AR52)</f>
        <v>#NUM!</v>
      </c>
      <c r="BG52" s="26" t="e">
        <f>IF(AJ52&gt;4,"Re-check foundation size…",IF(AU52&lt;$U$2,"Pass!","Fail!"))</f>
        <v>#NUM!</v>
      </c>
      <c r="BH52" s="49"/>
      <c r="BI52" s="51"/>
      <c r="BJ52" s="51"/>
      <c r="BK52" s="51"/>
      <c r="BL52" s="51"/>
      <c r="BM52" s="51"/>
    </row>
    <row r="53" spans="1:65" ht="15.75" x14ac:dyDescent="0.25">
      <c r="A53" s="60"/>
      <c r="E53" s="40"/>
      <c r="F53" s="40"/>
      <c r="G53" s="40"/>
      <c r="H53" s="40"/>
      <c r="I53" s="40"/>
      <c r="P53" s="40">
        <f t="shared" si="0"/>
        <v>0</v>
      </c>
      <c r="Q53" s="40">
        <f t="shared" si="0"/>
        <v>0</v>
      </c>
      <c r="S53" s="6">
        <f>IF(U53=P51,D51,(IF(U53=P52,D52,(IF(U53=P53,D53,(IF(U53=P54,D54,(IF(U53=P55,D55,(IF(U53=P56,D56)))))))))))</f>
        <v>0</v>
      </c>
      <c r="U53" s="40">
        <f t="shared" ref="U53" si="65">LARGE((P51:P56),1)</f>
        <v>0</v>
      </c>
      <c r="Y53" s="36">
        <f t="shared" si="2"/>
        <v>0</v>
      </c>
      <c r="Z53" s="19"/>
      <c r="AA53" s="19"/>
      <c r="AB53" s="19">
        <f t="shared" si="60"/>
        <v>0</v>
      </c>
      <c r="AC53" s="19"/>
      <c r="AE53" s="19"/>
      <c r="AF53" s="20">
        <f t="shared" si="61"/>
        <v>0.05</v>
      </c>
      <c r="AG53" s="19"/>
      <c r="AI53" s="19"/>
      <c r="AJ53" s="28">
        <f t="shared" si="62"/>
        <v>1.5</v>
      </c>
      <c r="AK53" s="19"/>
      <c r="AM53" s="19"/>
      <c r="AN53" s="19" t="str">
        <f t="shared" si="63"/>
        <v>No</v>
      </c>
      <c r="AR53" s="19" t="str">
        <f t="shared" si="18"/>
        <v>Not Applicable</v>
      </c>
      <c r="AU53" s="40">
        <f t="shared" si="64"/>
        <v>0</v>
      </c>
      <c r="AY53" s="54">
        <f>B51</f>
        <v>0</v>
      </c>
      <c r="AZ53" s="35" t="s">
        <v>87</v>
      </c>
      <c r="BA53" s="56" t="str">
        <f t="shared" ref="BA53" si="66">IF(S53=0,"No data…",IF(ISNUMBER(AJ52)=FALSE,"Too big!",IF(ISNUMBER(AJ53)=FALSE,"Too big!",IF(ISNUMBER(AJ54)=FALSE,"Too big!",LARGE(AJ52:AJ54,1)))))</f>
        <v>No data…</v>
      </c>
      <c r="BB53" s="56" t="s">
        <v>85</v>
      </c>
      <c r="BC53" s="58" t="str">
        <f t="shared" ref="BC53" si="67">IF(U53=0,"No data…",IF(ISNUMBER(AJ52)=FALSE,"Too big!",IF(ISNUMBER(AJ53)=FALSE,"Too big!",IF(ISNUMBER(AJ54)=FALSE,"Too big!",LARGE(AJ52:AJ54,1)))))</f>
        <v>No data…</v>
      </c>
      <c r="BD53" s="35" t="s">
        <v>86</v>
      </c>
      <c r="BG53" s="26" t="str">
        <f>IF(AJ53&gt;4,"Re-check foundation size…",IF(AU53&lt;$U$2,"Pass!","Fail!"))</f>
        <v>Pass!</v>
      </c>
      <c r="BH53" s="49"/>
      <c r="BI53" s="51" t="str">
        <f t="shared" ref="BI53" si="68">IF(D51&lt;0,"Warning! Uplift.",(IF(D52&lt;0,"Warning! Uplift.",(IF(D53&lt;0,"Warning! Uplift.",(IF(D54&lt;0,"Warning! Uplift.",(IF(D55&lt;0,"Warning! Uplift.",(IF(D56&lt;0,"Warning! Uplift.","/")))))))))))</f>
        <v>/</v>
      </c>
      <c r="BJ53" s="51"/>
      <c r="BK53" s="51"/>
      <c r="BL53" s="51" t="e">
        <f t="shared" ref="BL53" si="69">IF(U52&gt;$BT$23,"Warning! High shear.",(IF(U53&gt;$BT$23,"Warning! High shear.",(IF(U54&gt;$BT$23,"Warning! High Shear.","/")))))</f>
        <v>#NUM!</v>
      </c>
      <c r="BM53" s="51"/>
    </row>
    <row r="54" spans="1:65" x14ac:dyDescent="0.25">
      <c r="A54" s="60"/>
      <c r="E54" s="40"/>
      <c r="F54" s="40"/>
      <c r="G54" s="40"/>
      <c r="H54" s="40"/>
      <c r="I54" s="40"/>
      <c r="P54" s="40">
        <f t="shared" si="0"/>
        <v>0</v>
      </c>
      <c r="Q54" s="40">
        <f t="shared" si="0"/>
        <v>0</v>
      </c>
      <c r="S54" s="6">
        <f>IF(U54=Q51,D51,(IF(U54=Q52,D52,(IF(U54=Q53,D53,(IF(U54=Q54,D54,(IF(U54=Q55,D55,(IF(U54=Q56,D56)))))))))))</f>
        <v>0</v>
      </c>
      <c r="U54" s="40">
        <f t="shared" ref="U54" si="70">LARGE((Q51:Q56),1)</f>
        <v>0</v>
      </c>
      <c r="Y54" s="36">
        <f t="shared" si="2"/>
        <v>0</v>
      </c>
      <c r="Z54" s="19"/>
      <c r="AA54" s="19"/>
      <c r="AB54" s="19">
        <f t="shared" si="60"/>
        <v>0</v>
      </c>
      <c r="AC54" s="19"/>
      <c r="AE54" s="19"/>
      <c r="AF54" s="20">
        <f t="shared" si="61"/>
        <v>0.05</v>
      </c>
      <c r="AG54" s="19"/>
      <c r="AI54" s="19"/>
      <c r="AJ54" s="28">
        <f t="shared" si="62"/>
        <v>1.5</v>
      </c>
      <c r="AK54" s="19"/>
      <c r="AM54" s="19"/>
      <c r="AN54" s="19" t="str">
        <f t="shared" si="63"/>
        <v>No</v>
      </c>
      <c r="AR54" s="19" t="str">
        <f t="shared" si="18"/>
        <v>Not Applicable</v>
      </c>
      <c r="AU54" s="40">
        <f t="shared" si="64"/>
        <v>0</v>
      </c>
      <c r="BG54" s="26" t="str">
        <f>IF(AJ54&gt;4,"Re-check foundation size…",IF(AU54&lt;$U$2,"Pass!","Fail!"))</f>
        <v>Pass!</v>
      </c>
      <c r="BH54" s="49"/>
      <c r="BI54" s="51"/>
      <c r="BJ54" s="51"/>
      <c r="BK54" s="51"/>
      <c r="BL54" s="51"/>
      <c r="BM54" s="51"/>
    </row>
    <row r="55" spans="1:65" x14ac:dyDescent="0.25">
      <c r="A55" s="60"/>
      <c r="E55" s="40"/>
      <c r="F55" s="40"/>
      <c r="G55" s="40"/>
      <c r="H55" s="40"/>
      <c r="I55" s="40"/>
      <c r="P55" s="40">
        <f t="shared" si="0"/>
        <v>0</v>
      </c>
      <c r="Q55" s="40">
        <f t="shared" si="0"/>
        <v>0</v>
      </c>
      <c r="S55" s="6"/>
      <c r="BH55" s="49"/>
      <c r="BI55" s="51"/>
      <c r="BJ55" s="51"/>
      <c r="BK55" s="51"/>
      <c r="BL55" s="51"/>
      <c r="BM55" s="51"/>
    </row>
    <row r="56" spans="1:65" x14ac:dyDescent="0.25">
      <c r="A56" s="61"/>
      <c r="E56" s="40"/>
      <c r="F56" s="40"/>
      <c r="G56" s="40"/>
      <c r="H56" s="40"/>
      <c r="I56" s="40"/>
      <c r="P56" s="40">
        <f t="shared" si="0"/>
        <v>0</v>
      </c>
      <c r="Q56" s="40">
        <f t="shared" si="0"/>
        <v>0</v>
      </c>
      <c r="S56" s="6"/>
      <c r="BH56" s="49"/>
      <c r="BI56" s="51"/>
      <c r="BJ56" s="51"/>
      <c r="BK56" s="51"/>
      <c r="BL56" s="51"/>
      <c r="BM56" s="51"/>
    </row>
    <row r="57" spans="1:65" x14ac:dyDescent="0.25">
      <c r="A57" s="59" t="s">
        <v>105</v>
      </c>
      <c r="E57" s="40"/>
      <c r="F57" s="40"/>
      <c r="G57" s="40"/>
      <c r="H57" s="40"/>
      <c r="I57" s="40"/>
      <c r="P57" s="40">
        <f t="shared" si="0"/>
        <v>0</v>
      </c>
      <c r="Q57" s="40">
        <f t="shared" si="0"/>
        <v>0</v>
      </c>
      <c r="BH57" s="49"/>
      <c r="BI57" s="51"/>
      <c r="BJ57" s="51"/>
      <c r="BK57" s="51"/>
      <c r="BL57" s="51"/>
      <c r="BM57" s="51"/>
    </row>
    <row r="58" spans="1:65" x14ac:dyDescent="0.25">
      <c r="A58" s="60"/>
      <c r="E58" s="40"/>
      <c r="F58" s="40"/>
      <c r="G58" s="40"/>
      <c r="H58" s="40"/>
      <c r="I58" s="40"/>
      <c r="P58" s="40">
        <f t="shared" si="0"/>
        <v>0</v>
      </c>
      <c r="Q58" s="40">
        <f t="shared" si="0"/>
        <v>0</v>
      </c>
      <c r="S58" s="6" t="e">
        <f>LARGE(D57:D62,1)</f>
        <v>#NUM!</v>
      </c>
      <c r="U58" s="40" t="e">
        <f>IF(S58=D57,(LARGE(P57:Q57,1)),(IF(S58=D58,(LARGE(P58:Q58,1)),(IF(S58=D59,(LARGE(P59:Q59,1)),(IF(S58=D60,(LARGE(P60:Q60,1)),(IF(S58=D61,(LARGE(P61:Q61,1)),(IF(S58=D62,(LARGE(P62:Q62,1)))))))))))))</f>
        <v>#NUM!</v>
      </c>
      <c r="Y58" s="36" t="e">
        <f t="shared" ref="Y58" si="71">SQRT((S58/$U$2)^2)</f>
        <v>#NUM!</v>
      </c>
      <c r="Z58" s="19"/>
      <c r="AA58" s="19"/>
      <c r="AB58" s="19" t="e">
        <f t="shared" ref="AB58:AB60" si="72">SQRT(Y58)</f>
        <v>#NUM!</v>
      </c>
      <c r="AC58" s="19"/>
      <c r="AE58" s="19"/>
      <c r="AF58" s="20" t="e">
        <f t="shared" ref="AF58:AF60" si="73">AB58+0.05</f>
        <v>#NUM!</v>
      </c>
      <c r="AG58" s="19"/>
      <c r="AI58" s="19"/>
      <c r="AJ58" s="28" t="e">
        <f t="shared" ref="AJ58:AJ60" si="74">IF(AF58&lt;=1.5,1.5,(IF(AF58&lt;=2,2,(IF(AF58&lt;=2.5,2.5,(IF(AF58&lt;=3,3,(IF(AF58&lt;=3.5,3.5,(IF(AF58&lt;=4,4,(IF(AF58&lt;=4.5,4.5,(IF(AF58&lt;=5,5,"Too f*cking big!")))))))))))))))</f>
        <v>#NUM!</v>
      </c>
      <c r="AK58" s="19"/>
      <c r="AM58" s="19"/>
      <c r="AN58" s="19" t="e">
        <f t="shared" ref="AN58:AN60" si="75">IF(ABS(U58)&gt;($U$3*AJ58),"Yes","No")</f>
        <v>#NUM!</v>
      </c>
      <c r="AR58" s="19" t="e">
        <f t="shared" si="18"/>
        <v>#NUM!</v>
      </c>
      <c r="AU58" s="40" t="e">
        <f t="shared" ref="AU58:AU60" si="76">IF(AR58="Not Applicable",S58/(AJ58^2),(S58/(AJ58^2))+AR58)</f>
        <v>#NUM!</v>
      </c>
      <c r="BG58" s="26" t="e">
        <f>IF(AJ58&gt;4,"Re-check foundation size…",IF(AU58&lt;$U$2,"Pass!","Fail!"))</f>
        <v>#NUM!</v>
      </c>
      <c r="BH58" s="49"/>
      <c r="BI58" s="51"/>
      <c r="BJ58" s="51"/>
      <c r="BK58" s="51"/>
      <c r="BL58" s="51"/>
      <c r="BM58" s="51"/>
    </row>
    <row r="59" spans="1:65" ht="15.75" x14ac:dyDescent="0.25">
      <c r="A59" s="60"/>
      <c r="E59" s="40"/>
      <c r="F59" s="40"/>
      <c r="G59" s="40"/>
      <c r="H59" s="40"/>
      <c r="I59" s="40"/>
      <c r="P59" s="40">
        <f t="shared" si="0"/>
        <v>0</v>
      </c>
      <c r="Q59" s="40">
        <f t="shared" si="0"/>
        <v>0</v>
      </c>
      <c r="S59" s="6">
        <f>IF(U59=P57,D57,(IF(U59=P58,D58,(IF(U59=P59,D59,(IF(U59=P60,D60,(IF(U59=P61,D61,(IF(U59=P62,D62)))))))))))</f>
        <v>0</v>
      </c>
      <c r="U59" s="40">
        <f t="shared" ref="U59" si="77">LARGE((P57:P62),1)</f>
        <v>0</v>
      </c>
      <c r="Y59" s="36">
        <f t="shared" si="2"/>
        <v>0</v>
      </c>
      <c r="Z59" s="19"/>
      <c r="AA59" s="19"/>
      <c r="AB59" s="19">
        <f t="shared" si="72"/>
        <v>0</v>
      </c>
      <c r="AC59" s="19"/>
      <c r="AE59" s="19"/>
      <c r="AF59" s="20">
        <f t="shared" si="73"/>
        <v>0.05</v>
      </c>
      <c r="AG59" s="19"/>
      <c r="AI59" s="19"/>
      <c r="AJ59" s="28">
        <f t="shared" si="74"/>
        <v>1.5</v>
      </c>
      <c r="AK59" s="19"/>
      <c r="AM59" s="19"/>
      <c r="AN59" s="19" t="str">
        <f t="shared" si="75"/>
        <v>No</v>
      </c>
      <c r="AR59" s="19" t="str">
        <f t="shared" si="18"/>
        <v>Not Applicable</v>
      </c>
      <c r="AU59" s="40">
        <f t="shared" si="76"/>
        <v>0</v>
      </c>
      <c r="AY59" s="54">
        <f>B57</f>
        <v>0</v>
      </c>
      <c r="AZ59" s="35" t="s">
        <v>87</v>
      </c>
      <c r="BA59" s="56" t="str">
        <f t="shared" ref="BA59" si="78">IF(S59=0,"No data…",IF(ISNUMBER(AJ58)=FALSE,"Too big!",IF(ISNUMBER(AJ59)=FALSE,"Too big!",IF(ISNUMBER(AJ60)=FALSE,"Too big!",LARGE(AJ58:AJ60,1)))))</f>
        <v>No data…</v>
      </c>
      <c r="BB59" s="56" t="s">
        <v>85</v>
      </c>
      <c r="BC59" s="58" t="str">
        <f t="shared" ref="BC59" si="79">IF(U59=0,"No data…",IF(ISNUMBER(AJ58)=FALSE,"Too big!",IF(ISNUMBER(AJ59)=FALSE,"Too big!",IF(ISNUMBER(AJ60)=FALSE,"Too big!",LARGE(AJ58:AJ60,1)))))</f>
        <v>No data…</v>
      </c>
      <c r="BD59" s="35" t="s">
        <v>86</v>
      </c>
      <c r="BG59" s="26" t="str">
        <f>IF(AJ59&gt;4,"Re-check foundation size…",IF(AU59&lt;$U$2,"Pass!","Fail!"))</f>
        <v>Pass!</v>
      </c>
      <c r="BH59" s="49"/>
      <c r="BI59" s="51" t="str">
        <f t="shared" ref="BI59" si="80">IF(D57&lt;0,"Warning! Uplift.",(IF(D58&lt;0,"Warning! Uplift.",(IF(D59&lt;0,"Warning! Uplift.",(IF(D60&lt;0,"Warning! Uplift.",(IF(D61&lt;0,"Warning! Uplift.",(IF(D62&lt;0,"Warning! Uplift.","/")))))))))))</f>
        <v>/</v>
      </c>
      <c r="BJ59" s="51"/>
      <c r="BK59" s="51"/>
      <c r="BL59" s="51" t="e">
        <f t="shared" ref="BL59" si="81">IF(U58&gt;$BT$23,"Warning! High shear.",(IF(U59&gt;$BT$23,"Warning! High shear.",(IF(U60&gt;$BT$23,"Warning! High Shear.","/")))))</f>
        <v>#NUM!</v>
      </c>
      <c r="BM59" s="51"/>
    </row>
    <row r="60" spans="1:65" x14ac:dyDescent="0.25">
      <c r="A60" s="60"/>
      <c r="E60" s="40"/>
      <c r="F60" s="40"/>
      <c r="G60" s="40"/>
      <c r="H60" s="40"/>
      <c r="I60" s="40"/>
      <c r="P60" s="40">
        <f t="shared" si="0"/>
        <v>0</v>
      </c>
      <c r="Q60" s="40">
        <f t="shared" si="0"/>
        <v>0</v>
      </c>
      <c r="S60" s="6">
        <f>IF(U60=Q57,D57,(IF(U60=Q58,D58,(IF(U60=Q59,D59,(IF(U60=Q60,D60,(IF(U60=Q61,D61,(IF(U60=Q62,D62)))))))))))</f>
        <v>0</v>
      </c>
      <c r="U60" s="40">
        <f t="shared" ref="U60" si="82">LARGE((Q57:Q62),1)</f>
        <v>0</v>
      </c>
      <c r="Y60" s="36">
        <f t="shared" si="2"/>
        <v>0</v>
      </c>
      <c r="Z60" s="19"/>
      <c r="AA60" s="19"/>
      <c r="AB60" s="19">
        <f t="shared" si="72"/>
        <v>0</v>
      </c>
      <c r="AC60" s="19"/>
      <c r="AE60" s="19"/>
      <c r="AF60" s="20">
        <f t="shared" si="73"/>
        <v>0.05</v>
      </c>
      <c r="AG60" s="19"/>
      <c r="AI60" s="19"/>
      <c r="AJ60" s="28">
        <f t="shared" si="74"/>
        <v>1.5</v>
      </c>
      <c r="AK60" s="19"/>
      <c r="AM60" s="19"/>
      <c r="AN60" s="19" t="str">
        <f t="shared" si="75"/>
        <v>No</v>
      </c>
      <c r="AR60" s="19" t="str">
        <f t="shared" si="18"/>
        <v>Not Applicable</v>
      </c>
      <c r="AU60" s="40">
        <f t="shared" si="76"/>
        <v>0</v>
      </c>
      <c r="BG60" s="26" t="str">
        <f>IF(AJ60&gt;4,"Re-check foundation size…",IF(AU60&lt;$U$2,"Pass!","Fail!"))</f>
        <v>Pass!</v>
      </c>
      <c r="BH60" s="49"/>
      <c r="BI60" s="51"/>
      <c r="BJ60" s="51"/>
      <c r="BK60" s="51"/>
      <c r="BL60" s="51"/>
      <c r="BM60" s="51"/>
    </row>
    <row r="61" spans="1:65" x14ac:dyDescent="0.25">
      <c r="A61" s="60"/>
      <c r="E61" s="40"/>
      <c r="F61" s="40"/>
      <c r="G61" s="40"/>
      <c r="H61" s="40"/>
      <c r="I61" s="40"/>
      <c r="P61" s="40">
        <f t="shared" si="0"/>
        <v>0</v>
      </c>
      <c r="Q61" s="40">
        <f t="shared" si="0"/>
        <v>0</v>
      </c>
      <c r="S61" s="6"/>
      <c r="BH61" s="49"/>
      <c r="BI61" s="51"/>
      <c r="BJ61" s="51"/>
      <c r="BK61" s="51"/>
      <c r="BL61" s="51"/>
      <c r="BM61" s="51"/>
    </row>
    <row r="62" spans="1:65" x14ac:dyDescent="0.25">
      <c r="A62" s="61"/>
      <c r="E62" s="40"/>
      <c r="F62" s="40"/>
      <c r="G62" s="40"/>
      <c r="H62" s="40"/>
      <c r="I62" s="40"/>
      <c r="P62" s="40">
        <f t="shared" si="0"/>
        <v>0</v>
      </c>
      <c r="Q62" s="40">
        <f t="shared" si="0"/>
        <v>0</v>
      </c>
      <c r="S62" s="6"/>
      <c r="BH62" s="49"/>
      <c r="BI62" s="51"/>
      <c r="BJ62" s="51"/>
      <c r="BK62" s="51"/>
      <c r="BL62" s="51"/>
      <c r="BM62" s="51"/>
    </row>
    <row r="63" spans="1:65" x14ac:dyDescent="0.25">
      <c r="A63" s="59" t="s">
        <v>106</v>
      </c>
      <c r="E63" s="40"/>
      <c r="F63" s="40"/>
      <c r="G63" s="40"/>
      <c r="H63" s="40"/>
      <c r="I63" s="40"/>
      <c r="P63" s="40">
        <f t="shared" si="0"/>
        <v>0</v>
      </c>
      <c r="Q63" s="40">
        <f t="shared" si="0"/>
        <v>0</v>
      </c>
      <c r="S63" s="6"/>
      <c r="BH63" s="49"/>
      <c r="BI63" s="51"/>
      <c r="BJ63" s="51"/>
      <c r="BK63" s="51"/>
      <c r="BL63" s="51"/>
      <c r="BM63" s="51"/>
    </row>
    <row r="64" spans="1:65" x14ac:dyDescent="0.25">
      <c r="A64" s="60"/>
      <c r="E64" s="40"/>
      <c r="F64" s="40"/>
      <c r="G64" s="40"/>
      <c r="H64" s="40"/>
      <c r="I64" s="40"/>
      <c r="P64" s="40">
        <f t="shared" si="0"/>
        <v>0</v>
      </c>
      <c r="Q64" s="40">
        <f t="shared" si="0"/>
        <v>0</v>
      </c>
      <c r="S64" s="6" t="e">
        <f>LARGE(D63:D68,1)</f>
        <v>#NUM!</v>
      </c>
      <c r="U64" s="40" t="e">
        <f>IF(S64=D63,(LARGE(P63:Q63,1)),(IF(S64=D64,(LARGE(P64:Q64,1)),(IF(S64=D65,(LARGE(P65:Q65,1)),(IF(S64=D66,(LARGE(P66:Q66,1)),(IF(S64=D67,(LARGE(P67:Q67,1)),(IF(S64=D68,(LARGE(P68:Q68,1)))))))))))))</f>
        <v>#NUM!</v>
      </c>
      <c r="Y64" s="36" t="e">
        <f t="shared" ref="Y64" si="83">SQRT((S64/$U$2)^2)</f>
        <v>#NUM!</v>
      </c>
      <c r="Z64" s="19"/>
      <c r="AA64" s="19"/>
      <c r="AB64" s="19" t="e">
        <f t="shared" ref="AB64:AB66" si="84">SQRT(Y64)</f>
        <v>#NUM!</v>
      </c>
      <c r="AC64" s="19"/>
      <c r="AE64" s="19"/>
      <c r="AF64" s="20" t="e">
        <f t="shared" ref="AF64:AF66" si="85">AB64+0.05</f>
        <v>#NUM!</v>
      </c>
      <c r="AG64" s="19"/>
      <c r="AI64" s="19"/>
      <c r="AJ64" s="28" t="e">
        <f t="shared" ref="AJ64:AJ66" si="86">IF(AF64&lt;=1.5,1.5,(IF(AF64&lt;=2,2,(IF(AF64&lt;=2.5,2.5,(IF(AF64&lt;=3,3,(IF(AF64&lt;=3.5,3.5,(IF(AF64&lt;=4,4,(IF(AF64&lt;=4.5,4.5,(IF(AF64&lt;=5,5,"Too f*cking big!")))))))))))))))</f>
        <v>#NUM!</v>
      </c>
      <c r="AK64" s="19"/>
      <c r="AM64" s="19"/>
      <c r="AN64" s="19" t="e">
        <f t="shared" ref="AN64:AN66" si="87">IF(ABS(U64)&gt;($U$3*AJ64),"Yes","No")</f>
        <v>#NUM!</v>
      </c>
      <c r="AR64" s="19" t="e">
        <f t="shared" si="18"/>
        <v>#NUM!</v>
      </c>
      <c r="AU64" s="40" t="e">
        <f t="shared" ref="AU64:AU66" si="88">IF(AR64="Not Applicable",S64/(AJ64^2),(S64/(AJ64^2))+AR64)</f>
        <v>#NUM!</v>
      </c>
      <c r="BG64" s="26" t="e">
        <f>IF(AJ64&gt;4,"Re-check foundation size…",IF(AU64&lt;$U$2,"Pass!","Fail!"))</f>
        <v>#NUM!</v>
      </c>
      <c r="BH64" s="49"/>
      <c r="BI64" s="51"/>
      <c r="BJ64" s="51"/>
      <c r="BK64" s="51"/>
      <c r="BL64" s="51"/>
      <c r="BM64" s="51"/>
    </row>
    <row r="65" spans="1:65" ht="15.75" x14ac:dyDescent="0.25">
      <c r="A65" s="60"/>
      <c r="E65" s="40"/>
      <c r="F65" s="40"/>
      <c r="G65" s="40"/>
      <c r="H65" s="40"/>
      <c r="I65" s="40"/>
      <c r="P65" s="40">
        <f t="shared" si="0"/>
        <v>0</v>
      </c>
      <c r="Q65" s="40">
        <f t="shared" si="0"/>
        <v>0</v>
      </c>
      <c r="S65" s="6">
        <f>IF(U65=P63,D63,(IF(U65=P64,D64,(IF(U65=P65,D65,(IF(U65=P66,D66,(IF(U65=P67,D67,(IF(U65=P68,D68)))))))))))</f>
        <v>0</v>
      </c>
      <c r="U65" s="40">
        <f t="shared" ref="U65" si="89">LARGE((P63:P68),1)</f>
        <v>0</v>
      </c>
      <c r="Y65" s="36">
        <f t="shared" si="2"/>
        <v>0</v>
      </c>
      <c r="Z65" s="19"/>
      <c r="AA65" s="19"/>
      <c r="AB65" s="19">
        <f t="shared" si="84"/>
        <v>0</v>
      </c>
      <c r="AC65" s="19"/>
      <c r="AE65" s="19"/>
      <c r="AF65" s="20">
        <f t="shared" si="85"/>
        <v>0.05</v>
      </c>
      <c r="AG65" s="19"/>
      <c r="AI65" s="19"/>
      <c r="AJ65" s="28">
        <f t="shared" si="86"/>
        <v>1.5</v>
      </c>
      <c r="AK65" s="19"/>
      <c r="AM65" s="19"/>
      <c r="AN65" s="19" t="str">
        <f t="shared" si="87"/>
        <v>No</v>
      </c>
      <c r="AR65" s="19" t="str">
        <f t="shared" si="18"/>
        <v>Not Applicable</v>
      </c>
      <c r="AU65" s="40">
        <f t="shared" si="88"/>
        <v>0</v>
      </c>
      <c r="AY65" s="54">
        <f>B63</f>
        <v>0</v>
      </c>
      <c r="AZ65" s="35" t="s">
        <v>87</v>
      </c>
      <c r="BA65" s="56" t="str">
        <f t="shared" ref="BA65" si="90">IF(S65=0,"No data…",IF(ISNUMBER(AJ64)=FALSE,"Too big!",IF(ISNUMBER(AJ65)=FALSE,"Too big!",IF(ISNUMBER(AJ66)=FALSE,"Too big!",LARGE(AJ64:AJ66,1)))))</f>
        <v>No data…</v>
      </c>
      <c r="BB65" s="56" t="s">
        <v>85</v>
      </c>
      <c r="BC65" s="58" t="str">
        <f t="shared" ref="BC65" si="91">IF(U65=0,"No data…",IF(ISNUMBER(AJ64)=FALSE,"Too big!",IF(ISNUMBER(AJ65)=FALSE,"Too big!",IF(ISNUMBER(AJ66)=FALSE,"Too big!",LARGE(AJ64:AJ66,1)))))</f>
        <v>No data…</v>
      </c>
      <c r="BD65" s="35" t="s">
        <v>86</v>
      </c>
      <c r="BG65" s="26" t="str">
        <f>IF(AJ65&gt;4,"Re-check foundation size…",IF(AU65&lt;$U$2,"Pass!","Fail!"))</f>
        <v>Pass!</v>
      </c>
      <c r="BH65" s="49"/>
      <c r="BI65" s="51" t="str">
        <f t="shared" ref="BI65" si="92">IF(D63&lt;0,"Warning! Uplift.",(IF(D64&lt;0,"Warning! Uplift.",(IF(D65&lt;0,"Warning! Uplift.",(IF(D66&lt;0,"Warning! Uplift.",(IF(D67&lt;0,"Warning! Uplift.",(IF(D68&lt;0,"Warning! Uplift.","/")))))))))))</f>
        <v>/</v>
      </c>
      <c r="BJ65" s="51"/>
      <c r="BK65" s="51"/>
      <c r="BL65" s="51" t="e">
        <f t="shared" ref="BL65" si="93">IF(U64&gt;$BT$23,"Warning! High shear.",(IF(U65&gt;$BT$23,"Warning! High shear.",(IF(U66&gt;$BT$23,"Warning! High Shear.","/")))))</f>
        <v>#NUM!</v>
      </c>
      <c r="BM65" s="51"/>
    </row>
    <row r="66" spans="1:65" x14ac:dyDescent="0.25">
      <c r="A66" s="60"/>
      <c r="E66" s="40"/>
      <c r="F66" s="40"/>
      <c r="G66" s="40"/>
      <c r="H66" s="40"/>
      <c r="I66" s="40"/>
      <c r="P66" s="40">
        <f t="shared" si="0"/>
        <v>0</v>
      </c>
      <c r="Q66" s="40">
        <f t="shared" si="0"/>
        <v>0</v>
      </c>
      <c r="S66" s="6">
        <f>IF(U66=Q63,D63,(IF(U66=Q64,D64,(IF(U66=Q65,D65,(IF(U66=Q66,D66,(IF(U66=Q67,D67,(IF(U66=Q68,D68)))))))))))</f>
        <v>0</v>
      </c>
      <c r="U66" s="40">
        <f t="shared" ref="U66" si="94">LARGE((Q63:Q68),1)</f>
        <v>0</v>
      </c>
      <c r="Y66" s="36">
        <f t="shared" si="2"/>
        <v>0</v>
      </c>
      <c r="Z66" s="19"/>
      <c r="AA66" s="19"/>
      <c r="AB66" s="19">
        <f t="shared" si="84"/>
        <v>0</v>
      </c>
      <c r="AC66" s="19"/>
      <c r="AE66" s="19"/>
      <c r="AF66" s="20">
        <f t="shared" si="85"/>
        <v>0.05</v>
      </c>
      <c r="AG66" s="19"/>
      <c r="AI66" s="19"/>
      <c r="AJ66" s="28">
        <f t="shared" si="86"/>
        <v>1.5</v>
      </c>
      <c r="AK66" s="19"/>
      <c r="AM66" s="19"/>
      <c r="AN66" s="19" t="str">
        <f t="shared" si="87"/>
        <v>No</v>
      </c>
      <c r="AR66" s="19" t="str">
        <f t="shared" si="18"/>
        <v>Not Applicable</v>
      </c>
      <c r="AU66" s="40">
        <f t="shared" si="88"/>
        <v>0</v>
      </c>
      <c r="BG66" s="26" t="str">
        <f>IF(AJ66&gt;4,"Re-check foundation size…",IF(AU66&lt;$U$2,"Pass!","Fail!"))</f>
        <v>Pass!</v>
      </c>
      <c r="BH66" s="49"/>
      <c r="BI66" s="51"/>
      <c r="BJ66" s="51"/>
      <c r="BK66" s="51"/>
      <c r="BL66" s="51"/>
      <c r="BM66" s="51"/>
    </row>
    <row r="67" spans="1:65" x14ac:dyDescent="0.25">
      <c r="A67" s="60"/>
      <c r="E67" s="40"/>
      <c r="F67" s="40"/>
      <c r="G67" s="40"/>
      <c r="H67" s="40"/>
      <c r="I67" s="40"/>
      <c r="P67" s="40">
        <f t="shared" si="0"/>
        <v>0</v>
      </c>
      <c r="Q67" s="40">
        <f t="shared" si="0"/>
        <v>0</v>
      </c>
      <c r="S67" s="6"/>
      <c r="BH67" s="49"/>
      <c r="BI67" s="51"/>
      <c r="BJ67" s="51"/>
      <c r="BK67" s="51"/>
      <c r="BL67" s="51"/>
      <c r="BM67" s="51"/>
    </row>
    <row r="68" spans="1:65" x14ac:dyDescent="0.25">
      <c r="A68" s="61"/>
      <c r="E68" s="40"/>
      <c r="F68" s="40"/>
      <c r="G68" s="40"/>
      <c r="H68" s="40"/>
      <c r="I68" s="40"/>
      <c r="P68" s="40">
        <f t="shared" si="0"/>
        <v>0</v>
      </c>
      <c r="Q68" s="40">
        <f t="shared" si="0"/>
        <v>0</v>
      </c>
      <c r="S68" s="6"/>
      <c r="BH68" s="49"/>
      <c r="BI68" s="51"/>
      <c r="BJ68" s="51"/>
      <c r="BK68" s="51"/>
      <c r="BL68" s="51"/>
      <c r="BM68" s="51"/>
    </row>
    <row r="69" spans="1:65" x14ac:dyDescent="0.25">
      <c r="A69" s="59" t="s">
        <v>107</v>
      </c>
      <c r="E69" s="40"/>
      <c r="F69" s="40"/>
      <c r="G69" s="40"/>
      <c r="H69" s="40"/>
      <c r="I69" s="40"/>
      <c r="P69" s="40">
        <f t="shared" si="0"/>
        <v>0</v>
      </c>
      <c r="Q69" s="40">
        <f t="shared" si="0"/>
        <v>0</v>
      </c>
      <c r="S69" s="6"/>
      <c r="BH69" s="49"/>
      <c r="BI69" s="51"/>
      <c r="BJ69" s="51"/>
      <c r="BK69" s="51"/>
      <c r="BL69" s="51"/>
      <c r="BM69" s="51"/>
    </row>
    <row r="70" spans="1:65" x14ac:dyDescent="0.25">
      <c r="A70" s="60"/>
      <c r="E70" s="40"/>
      <c r="F70" s="40"/>
      <c r="G70" s="40"/>
      <c r="H70" s="40"/>
      <c r="I70" s="40"/>
      <c r="P70" s="40">
        <f t="shared" si="0"/>
        <v>0</v>
      </c>
      <c r="Q70" s="40">
        <f t="shared" si="0"/>
        <v>0</v>
      </c>
      <c r="S70" s="6" t="e">
        <f>LARGE(D69:D74,1)</f>
        <v>#NUM!</v>
      </c>
      <c r="U70" s="40" t="e">
        <f>IF(S70=D69,(LARGE(P69:Q69,1)),(IF(S70=D70,(LARGE(P70:Q70,1)),(IF(S70=D71,(LARGE(P71:Q71,1)),(IF(S70=D72,(LARGE(P72:Q72,1)),(IF(S70=D73,(LARGE(P73:Q73,1)),(IF(S70=D74,(LARGE(P74:Q74,1)))))))))))))</f>
        <v>#NUM!</v>
      </c>
      <c r="Y70" s="36" t="e">
        <f t="shared" ref="Y70" si="95">SQRT((S70/$U$2)^2)</f>
        <v>#NUM!</v>
      </c>
      <c r="Z70" s="19"/>
      <c r="AA70" s="19"/>
      <c r="AB70" s="19" t="e">
        <f t="shared" ref="AB70:AB72" si="96">SQRT(Y70)</f>
        <v>#NUM!</v>
      </c>
      <c r="AC70" s="19"/>
      <c r="AE70" s="19"/>
      <c r="AF70" s="20" t="e">
        <f t="shared" ref="AF70:AF72" si="97">AB70+0.05</f>
        <v>#NUM!</v>
      </c>
      <c r="AG70" s="19"/>
      <c r="AI70" s="19"/>
      <c r="AJ70" s="28" t="e">
        <f t="shared" ref="AJ70:AJ72" si="98">IF(AF70&lt;=1.5,1.5,(IF(AF70&lt;=2,2,(IF(AF70&lt;=2.5,2.5,(IF(AF70&lt;=3,3,(IF(AF70&lt;=3.5,3.5,(IF(AF70&lt;=4,4,(IF(AF70&lt;=4.5,4.5,(IF(AF70&lt;=5,5,"Too f*cking big!")))))))))))))))</f>
        <v>#NUM!</v>
      </c>
      <c r="AK70" s="19"/>
      <c r="AM70" s="19"/>
      <c r="AN70" s="19" t="e">
        <f t="shared" ref="AN70:AN72" si="99">IF(ABS(U70)&gt;($U$3*AJ70),"Yes","No")</f>
        <v>#NUM!</v>
      </c>
      <c r="AR70" s="19" t="e">
        <f t="shared" si="18"/>
        <v>#NUM!</v>
      </c>
      <c r="AU70" s="40" t="e">
        <f t="shared" ref="AU70:AU72" si="100">IF(AR70="Not Applicable",S70/(AJ70^2),(S70/(AJ70^2))+AR70)</f>
        <v>#NUM!</v>
      </c>
      <c r="BG70" s="26" t="e">
        <f>IF(AJ70&gt;4,"Re-check foundation size…",IF(AU70&lt;$U$2,"Pass!","Fail!"))</f>
        <v>#NUM!</v>
      </c>
      <c r="BH70" s="49"/>
      <c r="BI70" s="51"/>
      <c r="BJ70" s="51"/>
      <c r="BK70" s="51"/>
      <c r="BL70" s="51"/>
      <c r="BM70" s="51"/>
    </row>
    <row r="71" spans="1:65" ht="15.75" x14ac:dyDescent="0.25">
      <c r="A71" s="60"/>
      <c r="E71" s="40"/>
      <c r="F71" s="40"/>
      <c r="G71" s="40"/>
      <c r="H71" s="40"/>
      <c r="I71" s="40"/>
      <c r="P71" s="40">
        <f t="shared" si="0"/>
        <v>0</v>
      </c>
      <c r="Q71" s="40">
        <f t="shared" si="0"/>
        <v>0</v>
      </c>
      <c r="S71" s="6">
        <f>IF(U71=P69,D69,(IF(U71=P70,D70,(IF(U71=P71,D71,(IF(U71=P72,D72,(IF(U71=P73,D73,(IF(U71=P74,D74)))))))))))</f>
        <v>0</v>
      </c>
      <c r="U71" s="40">
        <f t="shared" ref="U71" si="101">LARGE((P69:P74),1)</f>
        <v>0</v>
      </c>
      <c r="Y71" s="36">
        <f t="shared" si="2"/>
        <v>0</v>
      </c>
      <c r="Z71" s="19"/>
      <c r="AA71" s="19"/>
      <c r="AB71" s="19">
        <f t="shared" si="96"/>
        <v>0</v>
      </c>
      <c r="AC71" s="19"/>
      <c r="AE71" s="19"/>
      <c r="AF71" s="20">
        <f t="shared" si="97"/>
        <v>0.05</v>
      </c>
      <c r="AG71" s="19"/>
      <c r="AI71" s="19"/>
      <c r="AJ71" s="28">
        <f t="shared" si="98"/>
        <v>1.5</v>
      </c>
      <c r="AK71" s="19"/>
      <c r="AM71" s="19"/>
      <c r="AN71" s="19" t="str">
        <f t="shared" si="99"/>
        <v>No</v>
      </c>
      <c r="AR71" s="19" t="str">
        <f t="shared" si="18"/>
        <v>Not Applicable</v>
      </c>
      <c r="AU71" s="40">
        <f t="shared" si="100"/>
        <v>0</v>
      </c>
      <c r="AY71" s="54">
        <f>B69</f>
        <v>0</v>
      </c>
      <c r="AZ71" s="35" t="s">
        <v>87</v>
      </c>
      <c r="BA71" s="56" t="str">
        <f t="shared" ref="BA71" si="102">IF(S71=0,"No data…",IF(ISNUMBER(AJ70)=FALSE,"Too big!",IF(ISNUMBER(AJ71)=FALSE,"Too big!",IF(ISNUMBER(AJ72)=FALSE,"Too big!",LARGE(AJ70:AJ72,1)))))</f>
        <v>No data…</v>
      </c>
      <c r="BB71" s="56" t="s">
        <v>85</v>
      </c>
      <c r="BC71" s="58" t="str">
        <f t="shared" ref="BC71" si="103">IF(U71=0,"No data…",IF(ISNUMBER(AJ70)=FALSE,"Too big!",IF(ISNUMBER(AJ71)=FALSE,"Too big!",IF(ISNUMBER(AJ72)=FALSE,"Too big!",LARGE(AJ70:AJ72,1)))))</f>
        <v>No data…</v>
      </c>
      <c r="BD71" s="35" t="s">
        <v>86</v>
      </c>
      <c r="BG71" s="26" t="str">
        <f>IF(AJ71&gt;4,"Re-check foundation size…",IF(AU71&lt;$U$2,"Pass!","Fail!"))</f>
        <v>Pass!</v>
      </c>
      <c r="BH71" s="49"/>
      <c r="BI71" s="51" t="str">
        <f t="shared" ref="BI71" si="104">IF(D69&lt;0,"Warning! Uplift.",(IF(D70&lt;0,"Warning! Uplift.",(IF(D71&lt;0,"Warning! Uplift.",(IF(D72&lt;0,"Warning! Uplift.",(IF(D73&lt;0,"Warning! Uplift.",(IF(D74&lt;0,"Warning! Uplift.","/")))))))))))</f>
        <v>/</v>
      </c>
      <c r="BJ71" s="51"/>
      <c r="BK71" s="51"/>
      <c r="BL71" s="51" t="e">
        <f t="shared" ref="BL71" si="105">IF(U70&gt;$BT$23,"Warning! High shear.",(IF(U71&gt;$BT$23,"Warning! High shear.",(IF(U72&gt;$BT$23,"Warning! High Shear.","/")))))</f>
        <v>#NUM!</v>
      </c>
      <c r="BM71" s="51"/>
    </row>
    <row r="72" spans="1:65" x14ac:dyDescent="0.25">
      <c r="A72" s="60"/>
      <c r="E72" s="40"/>
      <c r="F72" s="40"/>
      <c r="G72" s="40"/>
      <c r="H72" s="40"/>
      <c r="I72" s="40"/>
      <c r="P72" s="40">
        <f t="shared" si="0"/>
        <v>0</v>
      </c>
      <c r="Q72" s="40">
        <f t="shared" si="0"/>
        <v>0</v>
      </c>
      <c r="S72" s="6">
        <f>IF(U72=Q69,D69,(IF(U72=Q70,D70,(IF(U72=Q71,D71,(IF(U72=Q72,D72,(IF(U72=Q73,D73,(IF(U72=Q74,D74)))))))))))</f>
        <v>0</v>
      </c>
      <c r="U72" s="40">
        <f t="shared" ref="U72" si="106">LARGE((Q69:Q74),1)</f>
        <v>0</v>
      </c>
      <c r="Y72" s="36">
        <f t="shared" si="2"/>
        <v>0</v>
      </c>
      <c r="Z72" s="19"/>
      <c r="AA72" s="19"/>
      <c r="AB72" s="19">
        <f t="shared" si="96"/>
        <v>0</v>
      </c>
      <c r="AC72" s="19"/>
      <c r="AE72" s="19"/>
      <c r="AF72" s="20">
        <f t="shared" si="97"/>
        <v>0.05</v>
      </c>
      <c r="AG72" s="19"/>
      <c r="AI72" s="19"/>
      <c r="AJ72" s="28">
        <f t="shared" si="98"/>
        <v>1.5</v>
      </c>
      <c r="AK72" s="19"/>
      <c r="AM72" s="19"/>
      <c r="AN72" s="19" t="str">
        <f t="shared" si="99"/>
        <v>No</v>
      </c>
      <c r="AR72" s="19" t="str">
        <f t="shared" si="18"/>
        <v>Not Applicable</v>
      </c>
      <c r="AU72" s="40">
        <f t="shared" si="100"/>
        <v>0</v>
      </c>
      <c r="BG72" s="26" t="str">
        <f>IF(AJ72&gt;4,"Re-check foundation size…",IF(AU72&lt;$U$2,"Pass!","Fail!"))</f>
        <v>Pass!</v>
      </c>
      <c r="BH72" s="49"/>
      <c r="BI72" s="51"/>
      <c r="BJ72" s="51"/>
      <c r="BK72" s="51"/>
      <c r="BL72" s="51"/>
      <c r="BM72" s="51"/>
    </row>
    <row r="73" spans="1:65" x14ac:dyDescent="0.25">
      <c r="A73" s="60"/>
      <c r="E73" s="40"/>
      <c r="F73" s="40"/>
      <c r="G73" s="40"/>
      <c r="H73" s="40"/>
      <c r="I73" s="40"/>
      <c r="P73" s="40">
        <f t="shared" ref="P73:Q136" si="107">ABS(E73)</f>
        <v>0</v>
      </c>
      <c r="Q73" s="40">
        <f t="shared" si="107"/>
        <v>0</v>
      </c>
      <c r="S73" s="6"/>
      <c r="BH73" s="49"/>
      <c r="BI73" s="51"/>
      <c r="BJ73" s="51"/>
      <c r="BK73" s="51"/>
      <c r="BL73" s="51"/>
      <c r="BM73" s="51"/>
    </row>
    <row r="74" spans="1:65" x14ac:dyDescent="0.25">
      <c r="A74" s="61"/>
      <c r="E74" s="40"/>
      <c r="F74" s="40"/>
      <c r="G74" s="40"/>
      <c r="H74" s="40"/>
      <c r="I74" s="40"/>
      <c r="P74" s="40">
        <f t="shared" si="107"/>
        <v>0</v>
      </c>
      <c r="Q74" s="40">
        <f t="shared" si="107"/>
        <v>0</v>
      </c>
      <c r="S74" s="6"/>
      <c r="BH74" s="49"/>
      <c r="BI74" s="51"/>
      <c r="BJ74" s="51"/>
      <c r="BK74" s="51"/>
      <c r="BL74" s="51"/>
      <c r="BM74" s="51"/>
    </row>
    <row r="75" spans="1:65" x14ac:dyDescent="0.25">
      <c r="A75" s="59" t="s">
        <v>108</v>
      </c>
      <c r="E75" s="40"/>
      <c r="F75" s="40"/>
      <c r="G75" s="40"/>
      <c r="H75" s="40"/>
      <c r="I75" s="40"/>
      <c r="P75" s="40">
        <f t="shared" si="107"/>
        <v>0</v>
      </c>
      <c r="Q75" s="40">
        <f t="shared" si="107"/>
        <v>0</v>
      </c>
      <c r="S75" s="6"/>
      <c r="BH75" s="49"/>
      <c r="BI75" s="51"/>
      <c r="BJ75" s="51"/>
      <c r="BK75" s="51"/>
      <c r="BL75" s="51"/>
      <c r="BM75" s="51"/>
    </row>
    <row r="76" spans="1:65" x14ac:dyDescent="0.25">
      <c r="A76" s="60"/>
      <c r="E76" s="40"/>
      <c r="F76" s="40"/>
      <c r="G76" s="40"/>
      <c r="H76" s="40"/>
      <c r="I76" s="40"/>
      <c r="P76" s="40">
        <f t="shared" si="107"/>
        <v>0</v>
      </c>
      <c r="Q76" s="40">
        <f t="shared" si="107"/>
        <v>0</v>
      </c>
      <c r="S76" s="6" t="e">
        <f>LARGE(D75:D80,1)</f>
        <v>#NUM!</v>
      </c>
      <c r="U76" s="40" t="e">
        <f>IF(S76=D75,(LARGE(P75:Q75,1)),(IF(S76=D76,(LARGE(P76:Q76,1)),(IF(S76=D77,(LARGE(P77:Q77,1)),(IF(S76=D78,(LARGE(P78:Q78,1)),(IF(S76=D79,(LARGE(P79:Q79,1)),(IF(S76=D80,(LARGE(P80:Q80,1)))))))))))))</f>
        <v>#NUM!</v>
      </c>
      <c r="Y76" s="36" t="e">
        <f t="shared" ref="Y76" si="108">SQRT((S76/$U$2)^2)</f>
        <v>#NUM!</v>
      </c>
      <c r="Z76" s="19"/>
      <c r="AA76" s="19"/>
      <c r="AB76" s="19" t="e">
        <f t="shared" ref="AB76:AB78" si="109">SQRT(Y76)</f>
        <v>#NUM!</v>
      </c>
      <c r="AC76" s="19"/>
      <c r="AE76" s="19"/>
      <c r="AF76" s="20" t="e">
        <f t="shared" ref="AF76:AF78" si="110">AB76+0.05</f>
        <v>#NUM!</v>
      </c>
      <c r="AG76" s="19"/>
      <c r="AI76" s="19"/>
      <c r="AJ76" s="28" t="e">
        <f t="shared" ref="AJ76:AJ78" si="111">IF(AF76&lt;=1.5,1.5,(IF(AF76&lt;=2,2,(IF(AF76&lt;=2.5,2.5,(IF(AF76&lt;=3,3,(IF(AF76&lt;=3.5,3.5,(IF(AF76&lt;=4,4,(IF(AF76&lt;=4.5,4.5,(IF(AF76&lt;=5,5,"Too f*cking big!")))))))))))))))</f>
        <v>#NUM!</v>
      </c>
      <c r="AK76" s="19"/>
      <c r="AM76" s="19"/>
      <c r="AN76" s="19" t="e">
        <f t="shared" ref="AN76:AN78" si="112">IF(ABS(U76)&gt;($U$3*AJ76),"Yes","No")</f>
        <v>#NUM!</v>
      </c>
      <c r="AR76" s="19" t="e">
        <f t="shared" si="18"/>
        <v>#NUM!</v>
      </c>
      <c r="AU76" s="40" t="e">
        <f t="shared" ref="AU76:AU78" si="113">IF(AR76="Not Applicable",S76/(AJ76^2),(S76/(AJ76^2))+AR76)</f>
        <v>#NUM!</v>
      </c>
      <c r="BG76" s="26" t="e">
        <f>IF(AJ76&gt;4,"Re-check foundation size…",IF(AU76&lt;$U$2,"Pass!","Fail!"))</f>
        <v>#NUM!</v>
      </c>
      <c r="BH76" s="49"/>
      <c r="BI76" s="51"/>
      <c r="BJ76" s="51"/>
      <c r="BK76" s="51"/>
      <c r="BL76" s="51"/>
      <c r="BM76" s="51"/>
    </row>
    <row r="77" spans="1:65" ht="15.75" x14ac:dyDescent="0.25">
      <c r="A77" s="60"/>
      <c r="E77" s="40"/>
      <c r="F77" s="40"/>
      <c r="G77" s="40"/>
      <c r="H77" s="40"/>
      <c r="I77" s="40"/>
      <c r="P77" s="40">
        <f t="shared" si="107"/>
        <v>0</v>
      </c>
      <c r="Q77" s="40">
        <f t="shared" si="107"/>
        <v>0</v>
      </c>
      <c r="S77" s="6">
        <f>IF(U77=P75,D75,(IF(U77=P76,D76,(IF(U77=P77,D77,(IF(U77=P78,D78,(IF(U77=P79,D79,(IF(U77=P80,D80)))))))))))</f>
        <v>0</v>
      </c>
      <c r="U77" s="40">
        <f t="shared" ref="U77" si="114">LARGE((P75:P80),1)</f>
        <v>0</v>
      </c>
      <c r="Y77" s="36">
        <f t="shared" si="2"/>
        <v>0</v>
      </c>
      <c r="Z77" s="19"/>
      <c r="AA77" s="19"/>
      <c r="AB77" s="19">
        <f t="shared" si="109"/>
        <v>0</v>
      </c>
      <c r="AC77" s="19"/>
      <c r="AE77" s="19"/>
      <c r="AF77" s="20">
        <f t="shared" si="110"/>
        <v>0.05</v>
      </c>
      <c r="AG77" s="19"/>
      <c r="AI77" s="19"/>
      <c r="AJ77" s="28">
        <f t="shared" si="111"/>
        <v>1.5</v>
      </c>
      <c r="AK77" s="19"/>
      <c r="AM77" s="19"/>
      <c r="AN77" s="19" t="str">
        <f t="shared" si="112"/>
        <v>No</v>
      </c>
      <c r="AR77" s="19" t="str">
        <f t="shared" si="18"/>
        <v>Not Applicable</v>
      </c>
      <c r="AU77" s="40">
        <f t="shared" si="113"/>
        <v>0</v>
      </c>
      <c r="AY77" s="54">
        <f>B75</f>
        <v>0</v>
      </c>
      <c r="AZ77" s="35" t="s">
        <v>87</v>
      </c>
      <c r="BA77" s="56" t="str">
        <f t="shared" ref="BA77" si="115">IF(S77=0,"No data…",IF(ISNUMBER(AJ76)=FALSE,"Too big!",IF(ISNUMBER(AJ77)=FALSE,"Too big!",IF(ISNUMBER(AJ78)=FALSE,"Too big!",LARGE(AJ76:AJ78,1)))))</f>
        <v>No data…</v>
      </c>
      <c r="BB77" s="56" t="s">
        <v>85</v>
      </c>
      <c r="BC77" s="58" t="str">
        <f t="shared" ref="BC77" si="116">IF(U77=0,"No data…",IF(ISNUMBER(AJ76)=FALSE,"Too big!",IF(ISNUMBER(AJ77)=FALSE,"Too big!",IF(ISNUMBER(AJ78)=FALSE,"Too big!",LARGE(AJ76:AJ78,1)))))</f>
        <v>No data…</v>
      </c>
      <c r="BD77" s="35" t="s">
        <v>86</v>
      </c>
      <c r="BG77" s="26" t="str">
        <f>IF(AJ77&gt;4,"Re-check foundation size…",IF(AU77&lt;$U$2,"Pass!","Fail!"))</f>
        <v>Pass!</v>
      </c>
      <c r="BH77" s="49"/>
      <c r="BI77" s="51" t="str">
        <f t="shared" ref="BI77" si="117">IF(D75&lt;0,"Warning! Uplift.",(IF(D76&lt;0,"Warning! Uplift.",(IF(D77&lt;0,"Warning! Uplift.",(IF(D78&lt;0,"Warning! Uplift.",(IF(D79&lt;0,"Warning! Uplift.",(IF(D80&lt;0,"Warning! Uplift.","/")))))))))))</f>
        <v>/</v>
      </c>
      <c r="BJ77" s="51"/>
      <c r="BK77" s="51"/>
      <c r="BL77" s="51" t="e">
        <f t="shared" ref="BL77" si="118">IF(U76&gt;$BT$23,"Warning! High shear.",(IF(U77&gt;$BT$23,"Warning! High shear.",(IF(U78&gt;$BT$23,"Warning! High Shear.","/")))))</f>
        <v>#NUM!</v>
      </c>
      <c r="BM77" s="51"/>
    </row>
    <row r="78" spans="1:65" x14ac:dyDescent="0.25">
      <c r="A78" s="60"/>
      <c r="E78" s="40"/>
      <c r="F78" s="40"/>
      <c r="G78" s="40"/>
      <c r="H78" s="40"/>
      <c r="I78" s="40"/>
      <c r="P78" s="40">
        <f t="shared" si="107"/>
        <v>0</v>
      </c>
      <c r="Q78" s="40">
        <f t="shared" si="107"/>
        <v>0</v>
      </c>
      <c r="S78" s="6">
        <f>IF(U78=Q75,D75,(IF(U78=Q76,D76,(IF(U78=Q77,D77,(IF(U78=Q78,D78,(IF(U78=Q79,D79,(IF(U78=Q80,D80)))))))))))</f>
        <v>0</v>
      </c>
      <c r="U78" s="40">
        <f t="shared" ref="U78" si="119">LARGE((Q75:Q80),1)</f>
        <v>0</v>
      </c>
      <c r="Y78" s="36">
        <f t="shared" si="2"/>
        <v>0</v>
      </c>
      <c r="Z78" s="19"/>
      <c r="AA78" s="19"/>
      <c r="AB78" s="19">
        <f t="shared" si="109"/>
        <v>0</v>
      </c>
      <c r="AC78" s="19"/>
      <c r="AE78" s="19"/>
      <c r="AF78" s="20">
        <f t="shared" si="110"/>
        <v>0.05</v>
      </c>
      <c r="AG78" s="19"/>
      <c r="AI78" s="19"/>
      <c r="AJ78" s="28">
        <f t="shared" si="111"/>
        <v>1.5</v>
      </c>
      <c r="AK78" s="19"/>
      <c r="AM78" s="19"/>
      <c r="AN78" s="19" t="str">
        <f t="shared" si="112"/>
        <v>No</v>
      </c>
      <c r="AR78" s="19" t="str">
        <f t="shared" si="18"/>
        <v>Not Applicable</v>
      </c>
      <c r="AU78" s="40">
        <f t="shared" si="113"/>
        <v>0</v>
      </c>
      <c r="BG78" s="26" t="str">
        <f>IF(AJ78&gt;4,"Re-check foundation size…",IF(AU78&lt;$U$2,"Pass!","Fail!"))</f>
        <v>Pass!</v>
      </c>
      <c r="BH78" s="49"/>
      <c r="BI78" s="51"/>
      <c r="BJ78" s="51"/>
      <c r="BK78" s="51"/>
      <c r="BL78" s="51"/>
      <c r="BM78" s="51"/>
    </row>
    <row r="79" spans="1:65" x14ac:dyDescent="0.25">
      <c r="A79" s="60"/>
      <c r="E79" s="40"/>
      <c r="F79" s="40"/>
      <c r="G79" s="40"/>
      <c r="H79" s="40"/>
      <c r="I79" s="40"/>
      <c r="P79" s="40">
        <f t="shared" si="107"/>
        <v>0</v>
      </c>
      <c r="Q79" s="40">
        <f t="shared" si="107"/>
        <v>0</v>
      </c>
      <c r="S79" s="6"/>
      <c r="BH79" s="49"/>
      <c r="BI79" s="51"/>
      <c r="BJ79" s="51"/>
      <c r="BK79" s="51"/>
      <c r="BL79" s="51"/>
      <c r="BM79" s="51"/>
    </row>
    <row r="80" spans="1:65" x14ac:dyDescent="0.25">
      <c r="A80" s="61"/>
      <c r="E80" s="40"/>
      <c r="F80" s="40"/>
      <c r="G80" s="40"/>
      <c r="H80" s="40"/>
      <c r="I80" s="40"/>
      <c r="P80" s="40">
        <f t="shared" si="107"/>
        <v>0</v>
      </c>
      <c r="Q80" s="40">
        <f t="shared" si="107"/>
        <v>0</v>
      </c>
      <c r="S80" s="6"/>
      <c r="BH80" s="49"/>
      <c r="BI80" s="51"/>
      <c r="BJ80" s="51"/>
      <c r="BK80" s="51"/>
      <c r="BL80" s="51"/>
      <c r="BM80" s="51"/>
    </row>
    <row r="81" spans="1:65" x14ac:dyDescent="0.25">
      <c r="A81" s="59" t="s">
        <v>109</v>
      </c>
      <c r="E81" s="40"/>
      <c r="F81" s="40"/>
      <c r="G81" s="40"/>
      <c r="H81" s="40"/>
      <c r="I81" s="40"/>
      <c r="P81" s="40">
        <f t="shared" si="107"/>
        <v>0</v>
      </c>
      <c r="Q81" s="40">
        <f t="shared" si="107"/>
        <v>0</v>
      </c>
      <c r="BH81" s="49"/>
      <c r="BI81" s="51"/>
      <c r="BJ81" s="51"/>
      <c r="BK81" s="51"/>
      <c r="BL81" s="51"/>
      <c r="BM81" s="51"/>
    </row>
    <row r="82" spans="1:65" x14ac:dyDescent="0.25">
      <c r="A82" s="60"/>
      <c r="E82" s="40"/>
      <c r="F82" s="40"/>
      <c r="G82" s="40"/>
      <c r="H82" s="40"/>
      <c r="I82" s="40"/>
      <c r="P82" s="40">
        <f t="shared" si="107"/>
        <v>0</v>
      </c>
      <c r="Q82" s="40">
        <f t="shared" si="107"/>
        <v>0</v>
      </c>
      <c r="S82" s="6" t="e">
        <f>LARGE(D81:D86,1)</f>
        <v>#NUM!</v>
      </c>
      <c r="U82" s="40" t="e">
        <f>IF(S82=D81,(LARGE(P81:Q81,1)),(IF(S82=D82,(LARGE(P82:Q82,1)),(IF(S82=D83,(LARGE(P83:Q83,1)),(IF(S82=D84,(LARGE(P84:Q84,1)),(IF(S82=D85,(LARGE(P85:Q85,1)),(IF(S82=D86,(LARGE(P86:Q86,1)))))))))))))</f>
        <v>#NUM!</v>
      </c>
      <c r="Y82" s="36" t="e">
        <f t="shared" ref="Y82:Y144" si="120">SQRT((S82/$U$2)^2)</f>
        <v>#NUM!</v>
      </c>
      <c r="Z82" s="19"/>
      <c r="AA82" s="19"/>
      <c r="AB82" s="19" t="e">
        <f t="shared" ref="AB82:AB84" si="121">SQRT(Y82)</f>
        <v>#NUM!</v>
      </c>
      <c r="AC82" s="19"/>
      <c r="AE82" s="19"/>
      <c r="AF82" s="20" t="e">
        <f t="shared" ref="AF82:AF84" si="122">AB82+0.05</f>
        <v>#NUM!</v>
      </c>
      <c r="AG82" s="19"/>
      <c r="AI82" s="19"/>
      <c r="AJ82" s="28" t="e">
        <f t="shared" ref="AJ82:AJ84" si="123">IF(AF82&lt;=1.5,1.5,(IF(AF82&lt;=2,2,(IF(AF82&lt;=2.5,2.5,(IF(AF82&lt;=3,3,(IF(AF82&lt;=3.5,3.5,(IF(AF82&lt;=4,4,(IF(AF82&lt;=4.5,4.5,(IF(AF82&lt;=5,5,"Too f*cking big!")))))))))))))))</f>
        <v>#NUM!</v>
      </c>
      <c r="AK82" s="19"/>
      <c r="AM82" s="19"/>
      <c r="AN82" s="19" t="e">
        <f t="shared" ref="AN82:AN84" si="124">IF(ABS(U82)&gt;($U$3*AJ82),"Yes","No")</f>
        <v>#NUM!</v>
      </c>
      <c r="AR82" s="19" t="e">
        <f t="shared" si="18"/>
        <v>#NUM!</v>
      </c>
      <c r="AU82" s="40" t="e">
        <f t="shared" ref="AU82:AU84" si="125">IF(AR82="Not Applicable",S82/(AJ82^2),(S82/(AJ82^2))+AR82)</f>
        <v>#NUM!</v>
      </c>
      <c r="BG82" s="26" t="e">
        <f>IF(AJ82&gt;4,"Re-check foundation size…",IF(AU82&lt;$U$2,"Pass!","Fail!"))</f>
        <v>#NUM!</v>
      </c>
      <c r="BH82" s="49"/>
      <c r="BI82" s="51"/>
      <c r="BJ82" s="51"/>
      <c r="BK82" s="51"/>
      <c r="BL82" s="51"/>
      <c r="BM82" s="51"/>
    </row>
    <row r="83" spans="1:65" ht="15.75" x14ac:dyDescent="0.25">
      <c r="A83" s="60"/>
      <c r="E83" s="40"/>
      <c r="F83" s="40"/>
      <c r="G83" s="40"/>
      <c r="H83" s="40"/>
      <c r="I83" s="40"/>
      <c r="P83" s="40">
        <f t="shared" si="107"/>
        <v>0</v>
      </c>
      <c r="Q83" s="40">
        <f t="shared" si="107"/>
        <v>0</v>
      </c>
      <c r="S83" s="6">
        <f>IF(U83=P81,D81,(IF(U83=P82,D82,(IF(U83=P83,D83,(IF(U83=P84,D84,(IF(U83=P85,D85,(IF(U83=P86,D86)))))))))))</f>
        <v>0</v>
      </c>
      <c r="U83" s="40">
        <f t="shared" ref="U83" si="126">LARGE((P81:P86),1)</f>
        <v>0</v>
      </c>
      <c r="Y83" s="36">
        <f t="shared" si="120"/>
        <v>0</v>
      </c>
      <c r="Z83" s="19"/>
      <c r="AA83" s="19"/>
      <c r="AB83" s="19">
        <f t="shared" si="121"/>
        <v>0</v>
      </c>
      <c r="AC83" s="19"/>
      <c r="AE83" s="19"/>
      <c r="AF83" s="20">
        <f t="shared" si="122"/>
        <v>0.05</v>
      </c>
      <c r="AG83" s="19"/>
      <c r="AI83" s="19"/>
      <c r="AJ83" s="28">
        <f t="shared" si="123"/>
        <v>1.5</v>
      </c>
      <c r="AK83" s="19"/>
      <c r="AM83" s="19"/>
      <c r="AN83" s="19" t="str">
        <f t="shared" si="124"/>
        <v>No</v>
      </c>
      <c r="AR83" s="19" t="str">
        <f t="shared" si="18"/>
        <v>Not Applicable</v>
      </c>
      <c r="AU83" s="40">
        <f t="shared" si="125"/>
        <v>0</v>
      </c>
      <c r="AY83" s="54">
        <f>B81</f>
        <v>0</v>
      </c>
      <c r="AZ83" s="35" t="s">
        <v>87</v>
      </c>
      <c r="BA83" s="56" t="str">
        <f t="shared" ref="BA83" si="127">IF(S83=0,"No data…",IF(ISNUMBER(AJ82)=FALSE,"Too big!",IF(ISNUMBER(AJ83)=FALSE,"Too big!",IF(ISNUMBER(AJ84)=FALSE,"Too big!",LARGE(AJ82:AJ84,1)))))</f>
        <v>No data…</v>
      </c>
      <c r="BB83" s="56" t="s">
        <v>85</v>
      </c>
      <c r="BC83" s="58" t="str">
        <f t="shared" ref="BC83" si="128">IF(U83=0,"No data…",IF(ISNUMBER(AJ82)=FALSE,"Too big!",IF(ISNUMBER(AJ83)=FALSE,"Too big!",IF(ISNUMBER(AJ84)=FALSE,"Too big!",LARGE(AJ82:AJ84,1)))))</f>
        <v>No data…</v>
      </c>
      <c r="BD83" s="35" t="s">
        <v>86</v>
      </c>
      <c r="BG83" s="26" t="str">
        <f>IF(AJ83&gt;4,"Re-check foundation size…",IF(AU83&lt;$U$2,"Pass!","Fail!"))</f>
        <v>Pass!</v>
      </c>
      <c r="BH83" s="49"/>
      <c r="BI83" s="51" t="str">
        <f t="shared" ref="BI83" si="129">IF(D81&lt;0,"Warning! Uplift.",(IF(D82&lt;0,"Warning! Uplift.",(IF(D83&lt;0,"Warning! Uplift.",(IF(D84&lt;0,"Warning! Uplift.",(IF(D85&lt;0,"Warning! Uplift.",(IF(D86&lt;0,"Warning! Uplift.","/")))))))))))</f>
        <v>/</v>
      </c>
      <c r="BJ83" s="51"/>
      <c r="BK83" s="51"/>
      <c r="BL83" s="51" t="e">
        <f t="shared" ref="BL83" si="130">IF(U82&gt;$BT$23,"Warning! High shear.",(IF(U83&gt;$BT$23,"Warning! High shear.",(IF(U84&gt;$BT$23,"Warning! High Shear.","/")))))</f>
        <v>#NUM!</v>
      </c>
      <c r="BM83" s="51"/>
    </row>
    <row r="84" spans="1:65" x14ac:dyDescent="0.25">
      <c r="A84" s="60"/>
      <c r="E84" s="40"/>
      <c r="F84" s="40"/>
      <c r="G84" s="40"/>
      <c r="H84" s="40"/>
      <c r="I84" s="40"/>
      <c r="P84" s="40">
        <f t="shared" si="107"/>
        <v>0</v>
      </c>
      <c r="Q84" s="40">
        <f t="shared" si="107"/>
        <v>0</v>
      </c>
      <c r="S84" s="6">
        <f>IF(U84=Q81,D81,(IF(U84=Q82,D82,(IF(U84=Q83,D83,(IF(U84=Q84,D84,(IF(U84=Q85,D85,(IF(U84=Q86,D86)))))))))))</f>
        <v>0</v>
      </c>
      <c r="U84" s="40">
        <f t="shared" ref="U84" si="131">LARGE((Q81:Q86),1)</f>
        <v>0</v>
      </c>
      <c r="Y84" s="36">
        <f t="shared" si="120"/>
        <v>0</v>
      </c>
      <c r="Z84" s="19"/>
      <c r="AA84" s="19"/>
      <c r="AB84" s="19">
        <f t="shared" si="121"/>
        <v>0</v>
      </c>
      <c r="AC84" s="19"/>
      <c r="AE84" s="19"/>
      <c r="AF84" s="20">
        <f t="shared" si="122"/>
        <v>0.05</v>
      </c>
      <c r="AG84" s="19"/>
      <c r="AI84" s="19"/>
      <c r="AJ84" s="28">
        <f t="shared" si="123"/>
        <v>1.5</v>
      </c>
      <c r="AK84" s="19"/>
      <c r="AM84" s="19"/>
      <c r="AN84" s="19" t="str">
        <f t="shared" si="124"/>
        <v>No</v>
      </c>
      <c r="AR84" s="19" t="str">
        <f t="shared" si="18"/>
        <v>Not Applicable</v>
      </c>
      <c r="AU84" s="40">
        <f t="shared" si="125"/>
        <v>0</v>
      </c>
      <c r="BG84" s="26" t="str">
        <f>IF(AJ84&gt;4,"Re-check foundation size…",IF(AU84&lt;$U$2,"Pass!","Fail!"))</f>
        <v>Pass!</v>
      </c>
      <c r="BH84" s="49"/>
      <c r="BI84" s="51"/>
      <c r="BJ84" s="51"/>
      <c r="BK84" s="51"/>
      <c r="BL84" s="51"/>
      <c r="BM84" s="51"/>
    </row>
    <row r="85" spans="1:65" x14ac:dyDescent="0.25">
      <c r="A85" s="60"/>
      <c r="E85" s="40"/>
      <c r="F85" s="40"/>
      <c r="G85" s="40"/>
      <c r="H85" s="40"/>
      <c r="I85" s="40"/>
      <c r="P85" s="40">
        <f t="shared" si="107"/>
        <v>0</v>
      </c>
      <c r="Q85" s="40">
        <f t="shared" si="107"/>
        <v>0</v>
      </c>
      <c r="S85" s="6"/>
      <c r="BH85" s="49"/>
      <c r="BI85" s="51"/>
      <c r="BJ85" s="51"/>
      <c r="BK85" s="51"/>
      <c r="BL85" s="51"/>
      <c r="BM85" s="51"/>
    </row>
    <row r="86" spans="1:65" x14ac:dyDescent="0.25">
      <c r="A86" s="61"/>
      <c r="E86" s="40"/>
      <c r="F86" s="40"/>
      <c r="G86" s="40"/>
      <c r="H86" s="40"/>
      <c r="I86" s="40"/>
      <c r="P86" s="40">
        <f t="shared" si="107"/>
        <v>0</v>
      </c>
      <c r="Q86" s="40">
        <f t="shared" si="107"/>
        <v>0</v>
      </c>
      <c r="S86" s="6"/>
      <c r="BH86" s="49"/>
      <c r="BI86" s="51"/>
      <c r="BJ86" s="51"/>
      <c r="BK86" s="51"/>
      <c r="BL86" s="51"/>
      <c r="BM86" s="51"/>
    </row>
    <row r="87" spans="1:65" x14ac:dyDescent="0.25">
      <c r="A87" s="59" t="s">
        <v>110</v>
      </c>
      <c r="E87" s="40"/>
      <c r="F87" s="40"/>
      <c r="G87" s="40"/>
      <c r="H87" s="40"/>
      <c r="I87" s="40"/>
      <c r="P87" s="40">
        <f t="shared" si="107"/>
        <v>0</v>
      </c>
      <c r="Q87" s="40">
        <f t="shared" si="107"/>
        <v>0</v>
      </c>
      <c r="S87" s="6"/>
      <c r="BH87" s="49"/>
      <c r="BI87" s="51"/>
      <c r="BJ87" s="51"/>
      <c r="BK87" s="51"/>
      <c r="BL87" s="51"/>
      <c r="BM87" s="51"/>
    </row>
    <row r="88" spans="1:65" x14ac:dyDescent="0.25">
      <c r="A88" s="60"/>
      <c r="E88" s="40"/>
      <c r="F88" s="40"/>
      <c r="G88" s="40"/>
      <c r="H88" s="40"/>
      <c r="I88" s="40"/>
      <c r="P88" s="40">
        <f t="shared" si="107"/>
        <v>0</v>
      </c>
      <c r="Q88" s="40">
        <f t="shared" si="107"/>
        <v>0</v>
      </c>
      <c r="S88" s="6" t="e">
        <f>LARGE(D87:D92,1)</f>
        <v>#NUM!</v>
      </c>
      <c r="U88" s="40" t="e">
        <f>IF(S88=D87,(LARGE(P87:Q87,1)),(IF(S88=D88,(LARGE(P88:Q88,1)),(IF(S88=D89,(LARGE(P89:Q89,1)),(IF(S88=D90,(LARGE(P90:Q90,1)),(IF(S88=D91,(LARGE(P91:Q91,1)),(IF(S88=D92,(LARGE(P92:Q92,1)))))))))))))</f>
        <v>#NUM!</v>
      </c>
      <c r="Y88" s="36" t="e">
        <f t="shared" ref="Y88" si="132">SQRT((S88/$U$2)^2)</f>
        <v>#NUM!</v>
      </c>
      <c r="Z88" s="19"/>
      <c r="AA88" s="19"/>
      <c r="AB88" s="19" t="e">
        <f t="shared" ref="AB88:AB90" si="133">SQRT(Y88)</f>
        <v>#NUM!</v>
      </c>
      <c r="AC88" s="19"/>
      <c r="AE88" s="19"/>
      <c r="AF88" s="20" t="e">
        <f t="shared" ref="AF88:AF90" si="134">AB88+0.05</f>
        <v>#NUM!</v>
      </c>
      <c r="AG88" s="19"/>
      <c r="AI88" s="19"/>
      <c r="AJ88" s="28" t="e">
        <f t="shared" ref="AJ88:AJ90" si="135">IF(AF88&lt;=1.5,1.5,(IF(AF88&lt;=2,2,(IF(AF88&lt;=2.5,2.5,(IF(AF88&lt;=3,3,(IF(AF88&lt;=3.5,3.5,(IF(AF88&lt;=4,4,(IF(AF88&lt;=4.5,4.5,(IF(AF88&lt;=5,5,"Too f*cking big!")))))))))))))))</f>
        <v>#NUM!</v>
      </c>
      <c r="AK88" s="19"/>
      <c r="AM88" s="19"/>
      <c r="AN88" s="19" t="e">
        <f t="shared" ref="AN88:AN90" si="136">IF(ABS(U88)&gt;($U$3*AJ88),"Yes","No")</f>
        <v>#NUM!</v>
      </c>
      <c r="AR88" s="19" t="e">
        <f t="shared" si="18"/>
        <v>#NUM!</v>
      </c>
      <c r="AU88" s="40" t="e">
        <f t="shared" ref="AU88:AU90" si="137">IF(AR88="Not Applicable",S88/(AJ88^2),(S88/(AJ88^2))+AR88)</f>
        <v>#NUM!</v>
      </c>
      <c r="BG88" s="26" t="e">
        <f>IF(AJ88&gt;4,"Re-check foundation size…",IF(AU88&lt;$U$2,"Pass!","Fail!"))</f>
        <v>#NUM!</v>
      </c>
      <c r="BH88" s="49"/>
      <c r="BI88" s="51"/>
      <c r="BJ88" s="51"/>
      <c r="BK88" s="51"/>
      <c r="BL88" s="51"/>
      <c r="BM88" s="51"/>
    </row>
    <row r="89" spans="1:65" ht="15.75" x14ac:dyDescent="0.25">
      <c r="A89" s="60"/>
      <c r="E89" s="40"/>
      <c r="F89" s="40"/>
      <c r="G89" s="40"/>
      <c r="H89" s="40"/>
      <c r="I89" s="40"/>
      <c r="P89" s="40">
        <f t="shared" si="107"/>
        <v>0</v>
      </c>
      <c r="Q89" s="40">
        <f t="shared" si="107"/>
        <v>0</v>
      </c>
      <c r="S89" s="6">
        <f>IF(U89=P87,D87,(IF(U89=P88,D88,(IF(U89=P89,D89,(IF(U89=P90,D90,(IF(U89=P91,D91,(IF(U89=P92,D92)))))))))))</f>
        <v>0</v>
      </c>
      <c r="U89" s="40">
        <f t="shared" ref="U89" si="138">LARGE((P87:P92),1)</f>
        <v>0</v>
      </c>
      <c r="Y89" s="36">
        <f t="shared" si="120"/>
        <v>0</v>
      </c>
      <c r="Z89" s="19"/>
      <c r="AA89" s="19"/>
      <c r="AB89" s="19">
        <f t="shared" si="133"/>
        <v>0</v>
      </c>
      <c r="AC89" s="19"/>
      <c r="AE89" s="19"/>
      <c r="AF89" s="20">
        <f t="shared" si="134"/>
        <v>0.05</v>
      </c>
      <c r="AG89" s="19"/>
      <c r="AI89" s="19"/>
      <c r="AJ89" s="28">
        <f t="shared" si="135"/>
        <v>1.5</v>
      </c>
      <c r="AK89" s="19"/>
      <c r="AM89" s="19"/>
      <c r="AN89" s="19" t="str">
        <f t="shared" si="136"/>
        <v>No</v>
      </c>
      <c r="AR89" s="19" t="str">
        <f t="shared" si="18"/>
        <v>Not Applicable</v>
      </c>
      <c r="AU89" s="40">
        <f t="shared" si="137"/>
        <v>0</v>
      </c>
      <c r="AY89" s="54">
        <f>B87</f>
        <v>0</v>
      </c>
      <c r="AZ89" s="35" t="s">
        <v>87</v>
      </c>
      <c r="BA89" s="56" t="str">
        <f t="shared" ref="BA89" si="139">IF(S89=0,"No data…",IF(ISNUMBER(AJ88)=FALSE,"Too big!",IF(ISNUMBER(AJ89)=FALSE,"Too big!",IF(ISNUMBER(AJ90)=FALSE,"Too big!",LARGE(AJ88:AJ90,1)))))</f>
        <v>No data…</v>
      </c>
      <c r="BB89" s="56" t="s">
        <v>85</v>
      </c>
      <c r="BC89" s="58" t="str">
        <f t="shared" ref="BC89" si="140">IF(U89=0,"No data…",IF(ISNUMBER(AJ88)=FALSE,"Too big!",IF(ISNUMBER(AJ89)=FALSE,"Too big!",IF(ISNUMBER(AJ90)=FALSE,"Too big!",LARGE(AJ88:AJ90,1)))))</f>
        <v>No data…</v>
      </c>
      <c r="BD89" s="35" t="s">
        <v>86</v>
      </c>
      <c r="BG89" s="26" t="str">
        <f>IF(AJ89&gt;4,"Re-check foundation size…",IF(AU89&lt;$U$2,"Pass!","Fail!"))</f>
        <v>Pass!</v>
      </c>
      <c r="BH89" s="49"/>
      <c r="BI89" s="51" t="str">
        <f t="shared" ref="BI89" si="141">IF(D87&lt;0,"Warning! Uplift.",(IF(D88&lt;0,"Warning! Uplift.",(IF(D89&lt;0,"Warning! Uplift.",(IF(D90&lt;0,"Warning! Uplift.",(IF(D91&lt;0,"Warning! Uplift.",(IF(D92&lt;0,"Warning! Uplift.","/")))))))))))</f>
        <v>/</v>
      </c>
      <c r="BJ89" s="51"/>
      <c r="BK89" s="51"/>
      <c r="BL89" s="51" t="e">
        <f t="shared" ref="BL89" si="142">IF(U88&gt;$BT$23,"Warning! High shear.",(IF(U89&gt;$BT$23,"Warning! High shear.",(IF(U90&gt;$BT$23,"Warning! High Shear.","/")))))</f>
        <v>#NUM!</v>
      </c>
      <c r="BM89" s="51"/>
    </row>
    <row r="90" spans="1:65" x14ac:dyDescent="0.25">
      <c r="A90" s="60"/>
      <c r="E90" s="40"/>
      <c r="F90" s="40"/>
      <c r="G90" s="40"/>
      <c r="H90" s="40"/>
      <c r="I90" s="40"/>
      <c r="P90" s="40">
        <f t="shared" si="107"/>
        <v>0</v>
      </c>
      <c r="Q90" s="40">
        <f t="shared" si="107"/>
        <v>0</v>
      </c>
      <c r="S90" s="6">
        <f>IF(U90=Q87,D87,(IF(U90=Q88,D88,(IF(U90=Q89,D89,(IF(U90=Q90,D90,(IF(U90=Q91,D91,(IF(U90=Q92,D92)))))))))))</f>
        <v>0</v>
      </c>
      <c r="U90" s="40">
        <f t="shared" ref="U90" si="143">LARGE((Q87:Q92),1)</f>
        <v>0</v>
      </c>
      <c r="Y90" s="36">
        <f t="shared" si="120"/>
        <v>0</v>
      </c>
      <c r="Z90" s="19"/>
      <c r="AA90" s="19"/>
      <c r="AB90" s="19">
        <f t="shared" si="133"/>
        <v>0</v>
      </c>
      <c r="AC90" s="19"/>
      <c r="AE90" s="19"/>
      <c r="AF90" s="20">
        <f t="shared" si="134"/>
        <v>0.05</v>
      </c>
      <c r="AG90" s="19"/>
      <c r="AI90" s="19"/>
      <c r="AJ90" s="28">
        <f t="shared" si="135"/>
        <v>1.5</v>
      </c>
      <c r="AK90" s="19"/>
      <c r="AM90" s="19"/>
      <c r="AN90" s="19" t="str">
        <f t="shared" si="136"/>
        <v>No</v>
      </c>
      <c r="AR90" s="19" t="str">
        <f t="shared" si="18"/>
        <v>Not Applicable</v>
      </c>
      <c r="AU90" s="40">
        <f t="shared" si="137"/>
        <v>0</v>
      </c>
      <c r="BG90" s="26" t="str">
        <f>IF(AJ90&gt;4,"Re-check foundation size…",IF(AU90&lt;$U$2,"Pass!","Fail!"))</f>
        <v>Pass!</v>
      </c>
      <c r="BH90" s="49"/>
      <c r="BI90" s="51"/>
      <c r="BJ90" s="51"/>
      <c r="BK90" s="51"/>
      <c r="BL90" s="51"/>
      <c r="BM90" s="51"/>
    </row>
    <row r="91" spans="1:65" x14ac:dyDescent="0.25">
      <c r="A91" s="60"/>
      <c r="E91" s="40"/>
      <c r="F91" s="40"/>
      <c r="G91" s="40"/>
      <c r="H91" s="40"/>
      <c r="I91" s="40"/>
      <c r="P91" s="40">
        <f t="shared" si="107"/>
        <v>0</v>
      </c>
      <c r="Q91" s="40">
        <f t="shared" si="107"/>
        <v>0</v>
      </c>
      <c r="S91" s="6"/>
      <c r="BH91" s="49"/>
      <c r="BI91" s="51"/>
      <c r="BJ91" s="51"/>
      <c r="BK91" s="51"/>
      <c r="BL91" s="51"/>
      <c r="BM91" s="51"/>
    </row>
    <row r="92" spans="1:65" x14ac:dyDescent="0.25">
      <c r="A92" s="61"/>
      <c r="E92" s="40"/>
      <c r="F92" s="40"/>
      <c r="G92" s="40"/>
      <c r="H92" s="40"/>
      <c r="I92" s="40"/>
      <c r="P92" s="40">
        <f t="shared" si="107"/>
        <v>0</v>
      </c>
      <c r="Q92" s="40">
        <f t="shared" si="107"/>
        <v>0</v>
      </c>
      <c r="S92" s="6"/>
      <c r="BH92" s="49"/>
      <c r="BI92" s="51"/>
      <c r="BJ92" s="51"/>
      <c r="BK92" s="51"/>
      <c r="BL92" s="51"/>
      <c r="BM92" s="51"/>
    </row>
    <row r="93" spans="1:65" x14ac:dyDescent="0.25">
      <c r="A93" s="59" t="s">
        <v>111</v>
      </c>
      <c r="E93" s="40"/>
      <c r="F93" s="40"/>
      <c r="G93" s="40"/>
      <c r="H93" s="40"/>
      <c r="I93" s="40"/>
      <c r="P93" s="40">
        <f t="shared" si="107"/>
        <v>0</v>
      </c>
      <c r="Q93" s="40">
        <f t="shared" si="107"/>
        <v>0</v>
      </c>
      <c r="S93" s="6"/>
      <c r="BH93" s="49"/>
      <c r="BI93" s="51"/>
      <c r="BJ93" s="51"/>
      <c r="BK93" s="51"/>
      <c r="BL93" s="51"/>
      <c r="BM93" s="51"/>
    </row>
    <row r="94" spans="1:65" x14ac:dyDescent="0.25">
      <c r="A94" s="60"/>
      <c r="E94" s="40"/>
      <c r="F94" s="40"/>
      <c r="G94" s="40"/>
      <c r="H94" s="40"/>
      <c r="I94" s="40"/>
      <c r="P94" s="40">
        <f t="shared" si="107"/>
        <v>0</v>
      </c>
      <c r="Q94" s="40">
        <f t="shared" si="107"/>
        <v>0</v>
      </c>
      <c r="S94" s="6" t="e">
        <f>LARGE(D93:D98,1)</f>
        <v>#NUM!</v>
      </c>
      <c r="U94" s="40" t="e">
        <f>IF(S94=D93,(LARGE(P93:Q93,1)),(IF(S94=D94,(LARGE(P94:Q94,1)),(IF(S94=D95,(LARGE(P95:Q95,1)),(IF(S94=D96,(LARGE(P96:Q96,1)),(IF(S94=D97,(LARGE(P97:Q97,1)),(IF(S94=D98,(LARGE(P98:Q98,1)))))))))))))</f>
        <v>#NUM!</v>
      </c>
      <c r="Y94" s="36" t="e">
        <f t="shared" ref="Y94" si="144">SQRT((S94/$U$2)^2)</f>
        <v>#NUM!</v>
      </c>
      <c r="Z94" s="19"/>
      <c r="AA94" s="19"/>
      <c r="AB94" s="19" t="e">
        <f t="shared" ref="AB94:AB96" si="145">SQRT(Y94)</f>
        <v>#NUM!</v>
      </c>
      <c r="AC94" s="19"/>
      <c r="AE94" s="19"/>
      <c r="AF94" s="20" t="e">
        <f t="shared" ref="AF94:AF96" si="146">AB94+0.05</f>
        <v>#NUM!</v>
      </c>
      <c r="AG94" s="19"/>
      <c r="AI94" s="19"/>
      <c r="AJ94" s="28" t="e">
        <f t="shared" ref="AJ94:AJ96" si="147">IF(AF94&lt;=1.5,1.5,(IF(AF94&lt;=2,2,(IF(AF94&lt;=2.5,2.5,(IF(AF94&lt;=3,3,(IF(AF94&lt;=3.5,3.5,(IF(AF94&lt;=4,4,(IF(AF94&lt;=4.5,4.5,(IF(AF94&lt;=5,5,"Too f*cking big!")))))))))))))))</f>
        <v>#NUM!</v>
      </c>
      <c r="AK94" s="19"/>
      <c r="AM94" s="19"/>
      <c r="AN94" s="19" t="e">
        <f t="shared" ref="AN94:AN96" si="148">IF(ABS(U94)&gt;($U$3*AJ94),"Yes","No")</f>
        <v>#NUM!</v>
      </c>
      <c r="AR94" s="19" t="e">
        <f t="shared" ref="AR94:AR156" si="149">IF(AN94="Yes",(((SQRT(U94^2)))*$U$4)/((AJ94*(AJ94^2))/6),"Not Applicable")</f>
        <v>#NUM!</v>
      </c>
      <c r="AU94" s="40" t="e">
        <f t="shared" ref="AU94:AU96" si="150">IF(AR94="Not Applicable",S94/(AJ94^2),(S94/(AJ94^2))+AR94)</f>
        <v>#NUM!</v>
      </c>
      <c r="BG94" s="26" t="e">
        <f>IF(AJ94&gt;4,"Re-check foundation size…",IF(AU94&lt;$U$2,"Pass!","Fail!"))</f>
        <v>#NUM!</v>
      </c>
      <c r="BH94" s="49"/>
      <c r="BI94" s="51"/>
      <c r="BJ94" s="51"/>
      <c r="BK94" s="51"/>
      <c r="BL94" s="51"/>
      <c r="BM94" s="51"/>
    </row>
    <row r="95" spans="1:65" ht="15.75" x14ac:dyDescent="0.25">
      <c r="A95" s="60"/>
      <c r="E95" s="40"/>
      <c r="F95" s="40"/>
      <c r="G95" s="40"/>
      <c r="H95" s="40"/>
      <c r="I95" s="40"/>
      <c r="P95" s="40">
        <f t="shared" si="107"/>
        <v>0</v>
      </c>
      <c r="Q95" s="40">
        <f t="shared" si="107"/>
        <v>0</v>
      </c>
      <c r="S95" s="6">
        <f>IF(U95=P93,D93,(IF(U95=P94,D94,(IF(U95=P95,D95,(IF(U95=P96,D96,(IF(U95=P97,D97,(IF(U95=P98,D98)))))))))))</f>
        <v>0</v>
      </c>
      <c r="U95" s="40">
        <f t="shared" ref="U95" si="151">LARGE((P93:P98),1)</f>
        <v>0</v>
      </c>
      <c r="Y95" s="36">
        <f t="shared" si="120"/>
        <v>0</v>
      </c>
      <c r="Z95" s="19"/>
      <c r="AA95" s="19"/>
      <c r="AB95" s="19">
        <f t="shared" si="145"/>
        <v>0</v>
      </c>
      <c r="AC95" s="19"/>
      <c r="AE95" s="19"/>
      <c r="AF95" s="20">
        <f t="shared" si="146"/>
        <v>0.05</v>
      </c>
      <c r="AG95" s="19"/>
      <c r="AI95" s="19"/>
      <c r="AJ95" s="28">
        <f t="shared" si="147"/>
        <v>1.5</v>
      </c>
      <c r="AK95" s="19"/>
      <c r="AM95" s="19"/>
      <c r="AN95" s="19" t="str">
        <f t="shared" si="148"/>
        <v>No</v>
      </c>
      <c r="AR95" s="19" t="str">
        <f t="shared" si="149"/>
        <v>Not Applicable</v>
      </c>
      <c r="AU95" s="40">
        <f t="shared" si="150"/>
        <v>0</v>
      </c>
      <c r="AY95" s="54">
        <f>B93</f>
        <v>0</v>
      </c>
      <c r="AZ95" s="35" t="s">
        <v>87</v>
      </c>
      <c r="BA95" s="56" t="str">
        <f t="shared" ref="BA95" si="152">IF(S95=0,"No data…",IF(ISNUMBER(AJ94)=FALSE,"Too big!",IF(ISNUMBER(AJ95)=FALSE,"Too big!",IF(ISNUMBER(AJ96)=FALSE,"Too big!",LARGE(AJ94:AJ96,1)))))</f>
        <v>No data…</v>
      </c>
      <c r="BB95" s="56" t="s">
        <v>85</v>
      </c>
      <c r="BC95" s="58" t="str">
        <f t="shared" ref="BC95" si="153">IF(U95=0,"No data…",IF(ISNUMBER(AJ94)=FALSE,"Too big!",IF(ISNUMBER(AJ95)=FALSE,"Too big!",IF(ISNUMBER(AJ96)=FALSE,"Too big!",LARGE(AJ94:AJ96,1)))))</f>
        <v>No data…</v>
      </c>
      <c r="BD95" s="35" t="s">
        <v>86</v>
      </c>
      <c r="BG95" s="26" t="str">
        <f>IF(AJ95&gt;4,"Re-check foundation size…",IF(AU95&lt;$U$2,"Pass!","Fail!"))</f>
        <v>Pass!</v>
      </c>
      <c r="BH95" s="49"/>
      <c r="BI95" s="51" t="str">
        <f t="shared" ref="BI95" si="154">IF(D93&lt;0,"Warning! Uplift.",(IF(D94&lt;0,"Warning! Uplift.",(IF(D95&lt;0,"Warning! Uplift.",(IF(D96&lt;0,"Warning! Uplift.",(IF(D97&lt;0,"Warning! Uplift.",(IF(D98&lt;0,"Warning! Uplift.","/")))))))))))</f>
        <v>/</v>
      </c>
      <c r="BJ95" s="51"/>
      <c r="BK95" s="51"/>
      <c r="BL95" s="51" t="e">
        <f t="shared" ref="BL95" si="155">IF(U94&gt;$BT$23,"Warning! High shear.",(IF(U95&gt;$BT$23,"Warning! High shear.",(IF(U96&gt;$BT$23,"Warning! High Shear.","/")))))</f>
        <v>#NUM!</v>
      </c>
      <c r="BM95" s="51"/>
    </row>
    <row r="96" spans="1:65" x14ac:dyDescent="0.25">
      <c r="A96" s="60"/>
      <c r="E96" s="40"/>
      <c r="F96" s="40"/>
      <c r="G96" s="40"/>
      <c r="H96" s="40"/>
      <c r="I96" s="40"/>
      <c r="P96" s="40">
        <f t="shared" si="107"/>
        <v>0</v>
      </c>
      <c r="Q96" s="40">
        <f t="shared" si="107"/>
        <v>0</v>
      </c>
      <c r="S96" s="6">
        <f>IF(U96=Q93,D93,(IF(U96=Q94,D94,(IF(U96=Q95,D95,(IF(U96=Q96,D96,(IF(U96=Q97,D97,(IF(U96=Q98,D98)))))))))))</f>
        <v>0</v>
      </c>
      <c r="U96" s="40">
        <f t="shared" ref="U96" si="156">LARGE((Q93:Q98),1)</f>
        <v>0</v>
      </c>
      <c r="Y96" s="36">
        <f t="shared" si="120"/>
        <v>0</v>
      </c>
      <c r="Z96" s="19"/>
      <c r="AA96" s="19"/>
      <c r="AB96" s="19">
        <f t="shared" si="145"/>
        <v>0</v>
      </c>
      <c r="AC96" s="19"/>
      <c r="AE96" s="19"/>
      <c r="AF96" s="20">
        <f t="shared" si="146"/>
        <v>0.05</v>
      </c>
      <c r="AG96" s="19"/>
      <c r="AI96" s="19"/>
      <c r="AJ96" s="28">
        <f t="shared" si="147"/>
        <v>1.5</v>
      </c>
      <c r="AK96" s="19"/>
      <c r="AM96" s="19"/>
      <c r="AN96" s="19" t="str">
        <f t="shared" si="148"/>
        <v>No</v>
      </c>
      <c r="AR96" s="19" t="str">
        <f t="shared" si="149"/>
        <v>Not Applicable</v>
      </c>
      <c r="AU96" s="40">
        <f t="shared" si="150"/>
        <v>0</v>
      </c>
      <c r="BG96" s="26" t="str">
        <f>IF(AJ96&gt;4,"Re-check foundation size…",IF(AU96&lt;$U$2,"Pass!","Fail!"))</f>
        <v>Pass!</v>
      </c>
      <c r="BH96" s="49"/>
      <c r="BI96" s="51"/>
      <c r="BJ96" s="51"/>
      <c r="BK96" s="51"/>
      <c r="BL96" s="51"/>
      <c r="BM96" s="51"/>
    </row>
    <row r="97" spans="1:65" x14ac:dyDescent="0.25">
      <c r="A97" s="60"/>
      <c r="E97" s="40"/>
      <c r="F97" s="40"/>
      <c r="G97" s="40"/>
      <c r="H97" s="40"/>
      <c r="I97" s="40"/>
      <c r="P97" s="40">
        <f t="shared" si="107"/>
        <v>0</v>
      </c>
      <c r="Q97" s="40">
        <f t="shared" si="107"/>
        <v>0</v>
      </c>
      <c r="S97" s="6"/>
      <c r="BH97" s="49"/>
      <c r="BI97" s="51"/>
      <c r="BJ97" s="51"/>
      <c r="BK97" s="51"/>
      <c r="BL97" s="51"/>
      <c r="BM97" s="51"/>
    </row>
    <row r="98" spans="1:65" x14ac:dyDescent="0.25">
      <c r="A98" s="61"/>
      <c r="E98" s="40"/>
      <c r="F98" s="40"/>
      <c r="G98" s="40"/>
      <c r="H98" s="40"/>
      <c r="I98" s="40"/>
      <c r="P98" s="40">
        <f t="shared" si="107"/>
        <v>0</v>
      </c>
      <c r="Q98" s="40">
        <f t="shared" si="107"/>
        <v>0</v>
      </c>
      <c r="S98" s="6"/>
      <c r="BH98" s="49"/>
      <c r="BI98" s="51"/>
      <c r="BJ98" s="51"/>
      <c r="BK98" s="51"/>
      <c r="BL98" s="51"/>
      <c r="BM98" s="51"/>
    </row>
    <row r="99" spans="1:65" x14ac:dyDescent="0.25">
      <c r="A99" s="59" t="s">
        <v>112</v>
      </c>
      <c r="E99" s="40"/>
      <c r="F99" s="40"/>
      <c r="G99" s="40"/>
      <c r="H99" s="40"/>
      <c r="I99" s="40"/>
      <c r="P99" s="40">
        <f t="shared" si="107"/>
        <v>0</v>
      </c>
      <c r="Q99" s="40">
        <f t="shared" si="107"/>
        <v>0</v>
      </c>
      <c r="S99" s="6"/>
      <c r="BH99" s="49"/>
      <c r="BI99" s="51"/>
      <c r="BJ99" s="51"/>
      <c r="BK99" s="51"/>
      <c r="BL99" s="51"/>
      <c r="BM99" s="51"/>
    </row>
    <row r="100" spans="1:65" x14ac:dyDescent="0.25">
      <c r="A100" s="60"/>
      <c r="E100" s="40"/>
      <c r="F100" s="40"/>
      <c r="G100" s="40"/>
      <c r="H100" s="40"/>
      <c r="I100" s="40"/>
      <c r="P100" s="40">
        <f t="shared" si="107"/>
        <v>0</v>
      </c>
      <c r="Q100" s="40">
        <f t="shared" si="107"/>
        <v>0</v>
      </c>
      <c r="S100" s="6" t="e">
        <f>LARGE(D99:D104,1)</f>
        <v>#NUM!</v>
      </c>
      <c r="U100" s="40" t="e">
        <f>IF(S100=D99,(LARGE(P99:Q99,1)),(IF(S100=D100,(LARGE(P100:Q100,1)),(IF(S100=D101,(LARGE(P101:Q101,1)),(IF(S100=D102,(LARGE(P102:Q102,1)),(IF(S100=D103,(LARGE(P103:Q103,1)),(IF(S100=D104,(LARGE(P104:Q104,1)))))))))))))</f>
        <v>#NUM!</v>
      </c>
      <c r="Y100" s="36" t="e">
        <f t="shared" ref="Y100" si="157">SQRT((S100/$U$2)^2)</f>
        <v>#NUM!</v>
      </c>
      <c r="Z100" s="19"/>
      <c r="AA100" s="19"/>
      <c r="AB100" s="19" t="e">
        <f t="shared" ref="AB100:AB102" si="158">SQRT(Y100)</f>
        <v>#NUM!</v>
      </c>
      <c r="AC100" s="19"/>
      <c r="AE100" s="19"/>
      <c r="AF100" s="20" t="e">
        <f t="shared" ref="AF100:AF102" si="159">AB100+0.05</f>
        <v>#NUM!</v>
      </c>
      <c r="AG100" s="19"/>
      <c r="AI100" s="19"/>
      <c r="AJ100" s="28" t="e">
        <f t="shared" ref="AJ100:AJ102" si="160">IF(AF100&lt;=1.5,1.5,(IF(AF100&lt;=2,2,(IF(AF100&lt;=2.5,2.5,(IF(AF100&lt;=3,3,(IF(AF100&lt;=3.5,3.5,(IF(AF100&lt;=4,4,(IF(AF100&lt;=4.5,4.5,(IF(AF100&lt;=5,5,"Too f*cking big!")))))))))))))))</f>
        <v>#NUM!</v>
      </c>
      <c r="AK100" s="19"/>
      <c r="AM100" s="19"/>
      <c r="AN100" s="19" t="e">
        <f t="shared" ref="AN100:AN102" si="161">IF(ABS(U100)&gt;($U$3*AJ100),"Yes","No")</f>
        <v>#NUM!</v>
      </c>
      <c r="AR100" s="19" t="e">
        <f t="shared" si="149"/>
        <v>#NUM!</v>
      </c>
      <c r="AU100" s="40" t="e">
        <f t="shared" ref="AU100:AU102" si="162">IF(AR100="Not Applicable",S100/(AJ100^2),(S100/(AJ100^2))+AR100)</f>
        <v>#NUM!</v>
      </c>
      <c r="BG100" s="26" t="e">
        <f>IF(AJ100&gt;4,"Re-check foundation size…",IF(AU100&lt;$U$2,"Pass!","Fail!"))</f>
        <v>#NUM!</v>
      </c>
      <c r="BH100" s="49"/>
      <c r="BI100" s="51"/>
      <c r="BJ100" s="51"/>
      <c r="BK100" s="51"/>
      <c r="BL100" s="51"/>
      <c r="BM100" s="51"/>
    </row>
    <row r="101" spans="1:65" ht="15.75" x14ac:dyDescent="0.25">
      <c r="A101" s="60"/>
      <c r="E101" s="40"/>
      <c r="F101" s="40"/>
      <c r="G101" s="40"/>
      <c r="H101" s="40"/>
      <c r="I101" s="40"/>
      <c r="P101" s="40">
        <f t="shared" si="107"/>
        <v>0</v>
      </c>
      <c r="Q101" s="40">
        <f t="shared" si="107"/>
        <v>0</v>
      </c>
      <c r="S101" s="6">
        <f>IF(U101=P99,D99,(IF(U101=P100,D100,(IF(U101=P101,D101,(IF(U101=P102,D102,(IF(U101=P103,D103,(IF(U101=P104,D104)))))))))))</f>
        <v>0</v>
      </c>
      <c r="U101" s="40">
        <f t="shared" ref="U101" si="163">LARGE((P99:P104),1)</f>
        <v>0</v>
      </c>
      <c r="Y101" s="36">
        <f t="shared" si="120"/>
        <v>0</v>
      </c>
      <c r="Z101" s="19"/>
      <c r="AA101" s="19"/>
      <c r="AB101" s="19">
        <f t="shared" si="158"/>
        <v>0</v>
      </c>
      <c r="AC101" s="19"/>
      <c r="AE101" s="19"/>
      <c r="AF101" s="20">
        <f t="shared" si="159"/>
        <v>0.05</v>
      </c>
      <c r="AG101" s="19"/>
      <c r="AI101" s="19"/>
      <c r="AJ101" s="28">
        <f t="shared" si="160"/>
        <v>1.5</v>
      </c>
      <c r="AK101" s="19"/>
      <c r="AM101" s="19"/>
      <c r="AN101" s="19" t="str">
        <f t="shared" si="161"/>
        <v>No</v>
      </c>
      <c r="AR101" s="19" t="str">
        <f t="shared" si="149"/>
        <v>Not Applicable</v>
      </c>
      <c r="AU101" s="40">
        <f t="shared" si="162"/>
        <v>0</v>
      </c>
      <c r="AY101" s="54">
        <f>B99</f>
        <v>0</v>
      </c>
      <c r="AZ101" s="35" t="s">
        <v>87</v>
      </c>
      <c r="BA101" s="56" t="str">
        <f t="shared" ref="BA101" si="164">IF(S101=0,"No data…",IF(ISNUMBER(AJ100)=FALSE,"Too big!",IF(ISNUMBER(AJ101)=FALSE,"Too big!",IF(ISNUMBER(AJ102)=FALSE,"Too big!",LARGE(AJ100:AJ102,1)))))</f>
        <v>No data…</v>
      </c>
      <c r="BB101" s="56" t="s">
        <v>85</v>
      </c>
      <c r="BC101" s="58" t="str">
        <f t="shared" ref="BC101" si="165">IF(U101=0,"No data…",IF(ISNUMBER(AJ100)=FALSE,"Too big!",IF(ISNUMBER(AJ101)=FALSE,"Too big!",IF(ISNUMBER(AJ102)=FALSE,"Too big!",LARGE(AJ100:AJ102,1)))))</f>
        <v>No data…</v>
      </c>
      <c r="BD101" s="35" t="s">
        <v>86</v>
      </c>
      <c r="BG101" s="26" t="str">
        <f>IF(AJ101&gt;4,"Re-check foundation size…",IF(AU101&lt;$U$2,"Pass!","Fail!"))</f>
        <v>Pass!</v>
      </c>
      <c r="BH101" s="49"/>
      <c r="BI101" s="51" t="str">
        <f t="shared" ref="BI101" si="166">IF(D99&lt;0,"Warning! Uplift.",(IF(D100&lt;0,"Warning! Uplift.",(IF(D101&lt;0,"Warning! Uplift.",(IF(D102&lt;0,"Warning! Uplift.",(IF(D103&lt;0,"Warning! Uplift.",(IF(D104&lt;0,"Warning! Uplift.","/")))))))))))</f>
        <v>/</v>
      </c>
      <c r="BJ101" s="51"/>
      <c r="BK101" s="51"/>
      <c r="BL101" s="51" t="e">
        <f t="shared" ref="BL101" si="167">IF(U100&gt;$BT$23,"Warning! High shear.",(IF(U101&gt;$BT$23,"Warning! High shear.",(IF(U102&gt;$BT$23,"Warning! High Shear.","/")))))</f>
        <v>#NUM!</v>
      </c>
      <c r="BM101" s="51"/>
    </row>
    <row r="102" spans="1:65" x14ac:dyDescent="0.25">
      <c r="A102" s="60"/>
      <c r="E102" s="40"/>
      <c r="F102" s="40"/>
      <c r="G102" s="40"/>
      <c r="H102" s="40"/>
      <c r="I102" s="40"/>
      <c r="P102" s="40">
        <f t="shared" si="107"/>
        <v>0</v>
      </c>
      <c r="Q102" s="40">
        <f t="shared" si="107"/>
        <v>0</v>
      </c>
      <c r="S102" s="6">
        <f>IF(U102=Q99,D99,(IF(U102=Q100,D100,(IF(U102=Q101,D101,(IF(U102=Q102,D102,(IF(U102=Q103,D103,(IF(U102=Q104,D104)))))))))))</f>
        <v>0</v>
      </c>
      <c r="U102" s="40">
        <f t="shared" ref="U102" si="168">LARGE((Q99:Q104),1)</f>
        <v>0</v>
      </c>
      <c r="Y102" s="36">
        <f t="shared" si="120"/>
        <v>0</v>
      </c>
      <c r="Z102" s="19"/>
      <c r="AA102" s="19"/>
      <c r="AB102" s="19">
        <f t="shared" si="158"/>
        <v>0</v>
      </c>
      <c r="AC102" s="19"/>
      <c r="AE102" s="19"/>
      <c r="AF102" s="20">
        <f t="shared" si="159"/>
        <v>0.05</v>
      </c>
      <c r="AG102" s="19"/>
      <c r="AI102" s="19"/>
      <c r="AJ102" s="28">
        <f t="shared" si="160"/>
        <v>1.5</v>
      </c>
      <c r="AK102" s="19"/>
      <c r="AM102" s="19"/>
      <c r="AN102" s="19" t="str">
        <f t="shared" si="161"/>
        <v>No</v>
      </c>
      <c r="AR102" s="19" t="str">
        <f t="shared" si="149"/>
        <v>Not Applicable</v>
      </c>
      <c r="AU102" s="40">
        <f t="shared" si="162"/>
        <v>0</v>
      </c>
      <c r="BG102" s="26" t="str">
        <f>IF(AJ102&gt;4,"Re-check foundation size…",IF(AU102&lt;$U$2,"Pass!","Fail!"))</f>
        <v>Pass!</v>
      </c>
      <c r="BH102" s="49"/>
      <c r="BI102" s="51"/>
      <c r="BJ102" s="51"/>
      <c r="BK102" s="51"/>
      <c r="BL102" s="51"/>
      <c r="BM102" s="51"/>
    </row>
    <row r="103" spans="1:65" x14ac:dyDescent="0.25">
      <c r="A103" s="60"/>
      <c r="E103" s="40"/>
      <c r="F103" s="40"/>
      <c r="G103" s="40"/>
      <c r="H103" s="40"/>
      <c r="I103" s="40"/>
      <c r="P103" s="40">
        <f t="shared" si="107"/>
        <v>0</v>
      </c>
      <c r="Q103" s="40">
        <f t="shared" si="107"/>
        <v>0</v>
      </c>
      <c r="S103" s="6"/>
      <c r="BH103" s="49"/>
      <c r="BI103" s="51"/>
      <c r="BJ103" s="51"/>
      <c r="BK103" s="51"/>
      <c r="BL103" s="51"/>
      <c r="BM103" s="51"/>
    </row>
    <row r="104" spans="1:65" x14ac:dyDescent="0.25">
      <c r="A104" s="61"/>
      <c r="E104" s="40"/>
      <c r="F104" s="40"/>
      <c r="G104" s="40"/>
      <c r="H104" s="40"/>
      <c r="I104" s="40"/>
      <c r="P104" s="40">
        <f t="shared" si="107"/>
        <v>0</v>
      </c>
      <c r="Q104" s="40">
        <f t="shared" si="107"/>
        <v>0</v>
      </c>
      <c r="S104" s="6"/>
      <c r="BH104" s="49"/>
      <c r="BI104" s="51"/>
      <c r="BJ104" s="51"/>
      <c r="BK104" s="51"/>
      <c r="BL104" s="51"/>
      <c r="BM104" s="51"/>
    </row>
    <row r="105" spans="1:65" x14ac:dyDescent="0.25">
      <c r="A105" s="59" t="s">
        <v>113</v>
      </c>
      <c r="E105" s="40"/>
      <c r="F105" s="40"/>
      <c r="G105" s="40"/>
      <c r="H105" s="40"/>
      <c r="I105" s="40"/>
      <c r="P105" s="40">
        <f t="shared" si="107"/>
        <v>0</v>
      </c>
      <c r="Q105" s="40">
        <f t="shared" si="107"/>
        <v>0</v>
      </c>
      <c r="BH105" s="49"/>
      <c r="BI105" s="51"/>
      <c r="BJ105" s="51"/>
      <c r="BK105" s="51"/>
      <c r="BL105" s="51"/>
      <c r="BM105" s="51"/>
    </row>
    <row r="106" spans="1:65" x14ac:dyDescent="0.25">
      <c r="A106" s="60"/>
      <c r="E106" s="40"/>
      <c r="F106" s="40"/>
      <c r="G106" s="40"/>
      <c r="H106" s="40"/>
      <c r="I106" s="40"/>
      <c r="P106" s="40">
        <f t="shared" si="107"/>
        <v>0</v>
      </c>
      <c r="Q106" s="40">
        <f t="shared" si="107"/>
        <v>0</v>
      </c>
      <c r="S106" s="6" t="e">
        <f>LARGE(D105:D110,1)</f>
        <v>#NUM!</v>
      </c>
      <c r="U106" s="40" t="e">
        <f>IF(S106=D105,(LARGE(P105:Q105,1)),(IF(S106=D106,(LARGE(P106:Q106,1)),(IF(S106=D107,(LARGE(P107:Q107,1)),(IF(S106=D108,(LARGE(P108:Q108,1)),(IF(S106=D109,(LARGE(P109:Q109,1)),(IF(S106=D110,(LARGE(P110:Q110,1)))))))))))))</f>
        <v>#NUM!</v>
      </c>
      <c r="Y106" s="36" t="e">
        <f t="shared" ref="Y106" si="169">SQRT((S106/$U$2)^2)</f>
        <v>#NUM!</v>
      </c>
      <c r="Z106" s="19"/>
      <c r="AA106" s="19"/>
      <c r="AB106" s="19" t="e">
        <f t="shared" ref="AB106:AB108" si="170">SQRT(Y106)</f>
        <v>#NUM!</v>
      </c>
      <c r="AC106" s="19"/>
      <c r="AE106" s="19"/>
      <c r="AF106" s="20" t="e">
        <f t="shared" ref="AF106:AF108" si="171">AB106+0.05</f>
        <v>#NUM!</v>
      </c>
      <c r="AG106" s="19"/>
      <c r="AI106" s="19"/>
      <c r="AJ106" s="28" t="e">
        <f t="shared" ref="AJ106:AJ108" si="172">IF(AF106&lt;=1.5,1.5,(IF(AF106&lt;=2,2,(IF(AF106&lt;=2.5,2.5,(IF(AF106&lt;=3,3,(IF(AF106&lt;=3.5,3.5,(IF(AF106&lt;=4,4,(IF(AF106&lt;=4.5,4.5,(IF(AF106&lt;=5,5,"Too f*cking big!")))))))))))))))</f>
        <v>#NUM!</v>
      </c>
      <c r="AK106" s="19"/>
      <c r="AM106" s="19"/>
      <c r="AN106" s="19" t="e">
        <f t="shared" ref="AN106:AN108" si="173">IF(ABS(U106)&gt;($U$3*AJ106),"Yes","No")</f>
        <v>#NUM!</v>
      </c>
      <c r="AR106" s="19" t="e">
        <f t="shared" si="149"/>
        <v>#NUM!</v>
      </c>
      <c r="AU106" s="40" t="e">
        <f t="shared" ref="AU106:AU108" si="174">IF(AR106="Not Applicable",S106/(AJ106^2),(S106/(AJ106^2))+AR106)</f>
        <v>#NUM!</v>
      </c>
      <c r="BG106" s="26" t="e">
        <f>IF(AJ106&gt;4,"Re-check foundation size…",IF(AU106&lt;$U$2,"Pass!","Fail!"))</f>
        <v>#NUM!</v>
      </c>
      <c r="BH106" s="49"/>
      <c r="BI106" s="51"/>
      <c r="BJ106" s="51"/>
      <c r="BK106" s="51"/>
      <c r="BL106" s="51"/>
      <c r="BM106" s="51"/>
    </row>
    <row r="107" spans="1:65" ht="15.75" x14ac:dyDescent="0.25">
      <c r="A107" s="60"/>
      <c r="E107" s="40"/>
      <c r="F107" s="40"/>
      <c r="G107" s="40"/>
      <c r="H107" s="40"/>
      <c r="I107" s="40"/>
      <c r="P107" s="40">
        <f t="shared" si="107"/>
        <v>0</v>
      </c>
      <c r="Q107" s="40">
        <f t="shared" si="107"/>
        <v>0</v>
      </c>
      <c r="S107" s="6">
        <f>IF(U107=P105,D105,(IF(U107=P106,D106,(IF(U107=P107,D107,(IF(U107=P108,D108,(IF(U107=P109,D109,(IF(U107=P110,D110)))))))))))</f>
        <v>0</v>
      </c>
      <c r="U107" s="40">
        <f t="shared" ref="U107" si="175">LARGE((P105:P110),1)</f>
        <v>0</v>
      </c>
      <c r="Y107" s="36">
        <f t="shared" si="120"/>
        <v>0</v>
      </c>
      <c r="Z107" s="19"/>
      <c r="AA107" s="19"/>
      <c r="AB107" s="19">
        <f t="shared" si="170"/>
        <v>0</v>
      </c>
      <c r="AC107" s="19"/>
      <c r="AE107" s="19"/>
      <c r="AF107" s="20">
        <f t="shared" si="171"/>
        <v>0.05</v>
      </c>
      <c r="AG107" s="19"/>
      <c r="AI107" s="19"/>
      <c r="AJ107" s="28">
        <f t="shared" si="172"/>
        <v>1.5</v>
      </c>
      <c r="AK107" s="19"/>
      <c r="AM107" s="19"/>
      <c r="AN107" s="19" t="str">
        <f t="shared" si="173"/>
        <v>No</v>
      </c>
      <c r="AR107" s="19" t="str">
        <f t="shared" si="149"/>
        <v>Not Applicable</v>
      </c>
      <c r="AU107" s="40">
        <f t="shared" si="174"/>
        <v>0</v>
      </c>
      <c r="AY107" s="54">
        <f>B105</f>
        <v>0</v>
      </c>
      <c r="AZ107" s="35" t="s">
        <v>87</v>
      </c>
      <c r="BA107" s="56" t="str">
        <f t="shared" ref="BA107" si="176">IF(S107=0,"No data…",IF(ISNUMBER(AJ106)=FALSE,"Too big!",IF(ISNUMBER(AJ107)=FALSE,"Too big!",IF(ISNUMBER(AJ108)=FALSE,"Too big!",LARGE(AJ106:AJ108,1)))))</f>
        <v>No data…</v>
      </c>
      <c r="BB107" s="56" t="s">
        <v>85</v>
      </c>
      <c r="BC107" s="58" t="str">
        <f t="shared" ref="BC107" si="177">IF(U107=0,"No data…",IF(ISNUMBER(AJ106)=FALSE,"Too big!",IF(ISNUMBER(AJ107)=FALSE,"Too big!",IF(ISNUMBER(AJ108)=FALSE,"Too big!",LARGE(AJ106:AJ108,1)))))</f>
        <v>No data…</v>
      </c>
      <c r="BD107" s="35" t="s">
        <v>86</v>
      </c>
      <c r="BG107" s="26" t="str">
        <f>IF(AJ107&gt;4,"Re-check foundation size…",IF(AU107&lt;$U$2,"Pass!","Fail!"))</f>
        <v>Pass!</v>
      </c>
      <c r="BH107" s="49"/>
      <c r="BI107" s="51" t="str">
        <f t="shared" ref="BI107" si="178">IF(D105&lt;0,"Warning! Uplift.",(IF(D106&lt;0,"Warning! Uplift.",(IF(D107&lt;0,"Warning! Uplift.",(IF(D108&lt;0,"Warning! Uplift.",(IF(D109&lt;0,"Warning! Uplift.",(IF(D110&lt;0,"Warning! Uplift.","/")))))))))))</f>
        <v>/</v>
      </c>
      <c r="BJ107" s="51"/>
      <c r="BK107" s="51"/>
      <c r="BL107" s="51" t="e">
        <f t="shared" ref="BL107" si="179">IF(U106&gt;$BT$23,"Warning! High shear.",(IF(U107&gt;$BT$23,"Warning! High shear.",(IF(U108&gt;$BT$23,"Warning! High Shear.","/")))))</f>
        <v>#NUM!</v>
      </c>
      <c r="BM107" s="51"/>
    </row>
    <row r="108" spans="1:65" x14ac:dyDescent="0.25">
      <c r="A108" s="60"/>
      <c r="E108" s="40"/>
      <c r="F108" s="40"/>
      <c r="G108" s="40"/>
      <c r="H108" s="40"/>
      <c r="I108" s="40"/>
      <c r="P108" s="40">
        <f t="shared" si="107"/>
        <v>0</v>
      </c>
      <c r="Q108" s="40">
        <f t="shared" si="107"/>
        <v>0</v>
      </c>
      <c r="S108" s="6">
        <f>IF(U108=Q105,D105,(IF(U108=Q106,D106,(IF(U108=Q107,D107,(IF(U108=Q108,D108,(IF(U108=Q109,D109,(IF(U108=Q110,D110)))))))))))</f>
        <v>0</v>
      </c>
      <c r="U108" s="40">
        <f t="shared" ref="U108" si="180">LARGE((Q105:Q110),1)</f>
        <v>0</v>
      </c>
      <c r="Y108" s="36">
        <f t="shared" si="120"/>
        <v>0</v>
      </c>
      <c r="Z108" s="19"/>
      <c r="AA108" s="19"/>
      <c r="AB108" s="19">
        <f t="shared" si="170"/>
        <v>0</v>
      </c>
      <c r="AC108" s="19"/>
      <c r="AE108" s="19"/>
      <c r="AF108" s="20">
        <f t="shared" si="171"/>
        <v>0.05</v>
      </c>
      <c r="AG108" s="19"/>
      <c r="AI108" s="19"/>
      <c r="AJ108" s="28">
        <f t="shared" si="172"/>
        <v>1.5</v>
      </c>
      <c r="AK108" s="19"/>
      <c r="AM108" s="19"/>
      <c r="AN108" s="19" t="str">
        <f t="shared" si="173"/>
        <v>No</v>
      </c>
      <c r="AR108" s="19" t="str">
        <f t="shared" si="149"/>
        <v>Not Applicable</v>
      </c>
      <c r="AU108" s="40">
        <f t="shared" si="174"/>
        <v>0</v>
      </c>
      <c r="BG108" s="26" t="str">
        <f>IF(AJ108&gt;4,"Re-check foundation size…",IF(AU108&lt;$U$2,"Pass!","Fail!"))</f>
        <v>Pass!</v>
      </c>
      <c r="BH108" s="49"/>
      <c r="BI108" s="51"/>
      <c r="BJ108" s="51"/>
      <c r="BK108" s="51"/>
      <c r="BL108" s="51"/>
      <c r="BM108" s="51"/>
    </row>
    <row r="109" spans="1:65" x14ac:dyDescent="0.25">
      <c r="A109" s="60"/>
      <c r="E109" s="40"/>
      <c r="F109" s="40"/>
      <c r="G109" s="40"/>
      <c r="H109" s="40"/>
      <c r="I109" s="40"/>
      <c r="P109" s="40">
        <f t="shared" si="107"/>
        <v>0</v>
      </c>
      <c r="Q109" s="40">
        <f t="shared" si="107"/>
        <v>0</v>
      </c>
      <c r="S109" s="6"/>
      <c r="BH109" s="49"/>
      <c r="BI109" s="51"/>
      <c r="BJ109" s="51"/>
      <c r="BK109" s="51"/>
      <c r="BL109" s="51"/>
      <c r="BM109" s="51"/>
    </row>
    <row r="110" spans="1:65" x14ac:dyDescent="0.25">
      <c r="A110" s="61"/>
      <c r="E110" s="40"/>
      <c r="F110" s="40"/>
      <c r="G110" s="40"/>
      <c r="H110" s="40"/>
      <c r="I110" s="40"/>
      <c r="P110" s="40">
        <f t="shared" si="107"/>
        <v>0</v>
      </c>
      <c r="Q110" s="40">
        <f t="shared" si="107"/>
        <v>0</v>
      </c>
      <c r="S110" s="6"/>
      <c r="BH110" s="49"/>
      <c r="BI110" s="51"/>
      <c r="BJ110" s="51"/>
      <c r="BK110" s="51"/>
      <c r="BL110" s="51"/>
      <c r="BM110" s="51"/>
    </row>
    <row r="111" spans="1:65" x14ac:dyDescent="0.25">
      <c r="A111" s="59" t="s">
        <v>114</v>
      </c>
      <c r="E111" s="40"/>
      <c r="F111" s="40"/>
      <c r="G111" s="40"/>
      <c r="H111" s="40"/>
      <c r="I111" s="40"/>
      <c r="P111" s="40">
        <f t="shared" si="107"/>
        <v>0</v>
      </c>
      <c r="Q111" s="40">
        <f t="shared" si="107"/>
        <v>0</v>
      </c>
      <c r="S111" s="6"/>
      <c r="BH111" s="49"/>
      <c r="BI111" s="51"/>
      <c r="BJ111" s="51"/>
      <c r="BK111" s="51"/>
      <c r="BL111" s="51"/>
      <c r="BM111" s="51"/>
    </row>
    <row r="112" spans="1:65" x14ac:dyDescent="0.25">
      <c r="A112" s="60"/>
      <c r="E112" s="40"/>
      <c r="F112" s="40"/>
      <c r="G112" s="40"/>
      <c r="H112" s="40"/>
      <c r="I112" s="40"/>
      <c r="P112" s="40">
        <f t="shared" si="107"/>
        <v>0</v>
      </c>
      <c r="Q112" s="40">
        <f t="shared" si="107"/>
        <v>0</v>
      </c>
      <c r="S112" s="6" t="e">
        <f>LARGE(D111:D116,1)</f>
        <v>#NUM!</v>
      </c>
      <c r="U112" s="40" t="e">
        <f>IF(S112=D111,(LARGE(P111:Q111,1)),(IF(S112=D112,(LARGE(P112:Q112,1)),(IF(S112=D113,(LARGE(P113:Q113,1)),(IF(S112=D114,(LARGE(P114:Q114,1)),(IF(S112=D115,(LARGE(P115:Q115,1)),(IF(S112=D116,(LARGE(P116:Q116,1)))))))))))))</f>
        <v>#NUM!</v>
      </c>
      <c r="Y112" s="36" t="e">
        <f t="shared" ref="Y112" si="181">SQRT((S112/$U$2)^2)</f>
        <v>#NUM!</v>
      </c>
      <c r="Z112" s="19"/>
      <c r="AA112" s="19"/>
      <c r="AB112" s="19" t="e">
        <f t="shared" ref="AB112:AB114" si="182">SQRT(Y112)</f>
        <v>#NUM!</v>
      </c>
      <c r="AC112" s="19"/>
      <c r="AE112" s="19"/>
      <c r="AF112" s="20" t="e">
        <f t="shared" ref="AF112:AF114" si="183">AB112+0.05</f>
        <v>#NUM!</v>
      </c>
      <c r="AG112" s="19"/>
      <c r="AI112" s="19"/>
      <c r="AJ112" s="28" t="e">
        <f t="shared" ref="AJ112:AJ114" si="184">IF(AF112&lt;=1.5,1.5,(IF(AF112&lt;=2,2,(IF(AF112&lt;=2.5,2.5,(IF(AF112&lt;=3,3,(IF(AF112&lt;=3.5,3.5,(IF(AF112&lt;=4,4,(IF(AF112&lt;=4.5,4.5,(IF(AF112&lt;=5,5,"Too f*cking big!")))))))))))))))</f>
        <v>#NUM!</v>
      </c>
      <c r="AK112" s="19"/>
      <c r="AM112" s="19"/>
      <c r="AN112" s="19" t="e">
        <f t="shared" ref="AN112:AN114" si="185">IF(ABS(U112)&gt;($U$3*AJ112),"Yes","No")</f>
        <v>#NUM!</v>
      </c>
      <c r="AR112" s="19" t="e">
        <f t="shared" si="149"/>
        <v>#NUM!</v>
      </c>
      <c r="AU112" s="40" t="e">
        <f t="shared" ref="AU112:AU114" si="186">IF(AR112="Not Applicable",S112/(AJ112^2),(S112/(AJ112^2))+AR112)</f>
        <v>#NUM!</v>
      </c>
      <c r="BG112" s="26" t="e">
        <f>IF(AJ112&gt;4,"Re-check foundation size…",IF(AU112&lt;$U$2,"Pass!","Fail!"))</f>
        <v>#NUM!</v>
      </c>
      <c r="BH112" s="49"/>
      <c r="BI112" s="51"/>
      <c r="BJ112" s="51"/>
      <c r="BK112" s="51"/>
      <c r="BL112" s="51"/>
      <c r="BM112" s="51"/>
    </row>
    <row r="113" spans="1:65" ht="15.75" x14ac:dyDescent="0.25">
      <c r="A113" s="60"/>
      <c r="E113" s="40"/>
      <c r="F113" s="40"/>
      <c r="G113" s="40"/>
      <c r="H113" s="40"/>
      <c r="I113" s="40"/>
      <c r="P113" s="40">
        <f t="shared" si="107"/>
        <v>0</v>
      </c>
      <c r="Q113" s="40">
        <f t="shared" si="107"/>
        <v>0</v>
      </c>
      <c r="S113" s="6">
        <f>IF(U113=P111,D111,(IF(U113=P112,D112,(IF(U113=P113,D113,(IF(U113=P114,D114,(IF(U113=P115,D115,(IF(U113=P116,D116)))))))))))</f>
        <v>0</v>
      </c>
      <c r="U113" s="40">
        <f t="shared" ref="U113" si="187">LARGE((P111:P116),1)</f>
        <v>0</v>
      </c>
      <c r="Y113" s="36">
        <f t="shared" si="120"/>
        <v>0</v>
      </c>
      <c r="Z113" s="19"/>
      <c r="AA113" s="19"/>
      <c r="AB113" s="19">
        <f t="shared" si="182"/>
        <v>0</v>
      </c>
      <c r="AC113" s="19"/>
      <c r="AE113" s="19"/>
      <c r="AF113" s="20">
        <f t="shared" si="183"/>
        <v>0.05</v>
      </c>
      <c r="AG113" s="19"/>
      <c r="AI113" s="19"/>
      <c r="AJ113" s="28">
        <f t="shared" si="184"/>
        <v>1.5</v>
      </c>
      <c r="AK113" s="19"/>
      <c r="AM113" s="19"/>
      <c r="AN113" s="19" t="str">
        <f t="shared" si="185"/>
        <v>No</v>
      </c>
      <c r="AR113" s="19" t="str">
        <f t="shared" si="149"/>
        <v>Not Applicable</v>
      </c>
      <c r="AU113" s="40">
        <f t="shared" si="186"/>
        <v>0</v>
      </c>
      <c r="AY113" s="54">
        <f>B111</f>
        <v>0</v>
      </c>
      <c r="AZ113" s="35" t="s">
        <v>87</v>
      </c>
      <c r="BA113" s="56" t="str">
        <f t="shared" ref="BA113" si="188">IF(S113=0,"No data…",IF(ISNUMBER(AJ112)=FALSE,"Too big!",IF(ISNUMBER(AJ113)=FALSE,"Too big!",IF(ISNUMBER(AJ114)=FALSE,"Too big!",LARGE(AJ112:AJ114,1)))))</f>
        <v>No data…</v>
      </c>
      <c r="BB113" s="56" t="s">
        <v>85</v>
      </c>
      <c r="BC113" s="58" t="str">
        <f t="shared" ref="BC113" si="189">IF(U113=0,"No data…",IF(ISNUMBER(AJ112)=FALSE,"Too big!",IF(ISNUMBER(AJ113)=FALSE,"Too big!",IF(ISNUMBER(AJ114)=FALSE,"Too big!",LARGE(AJ112:AJ114,1)))))</f>
        <v>No data…</v>
      </c>
      <c r="BD113" s="35" t="s">
        <v>86</v>
      </c>
      <c r="BG113" s="26" t="str">
        <f>IF(AJ113&gt;4,"Re-check foundation size…",IF(AU113&lt;$U$2,"Pass!","Fail!"))</f>
        <v>Pass!</v>
      </c>
      <c r="BH113" s="49"/>
      <c r="BI113" s="51" t="str">
        <f t="shared" ref="BI113" si="190">IF(D111&lt;0,"Warning! Uplift.",(IF(D112&lt;0,"Warning! Uplift.",(IF(D113&lt;0,"Warning! Uplift.",(IF(D114&lt;0,"Warning! Uplift.",(IF(D115&lt;0,"Warning! Uplift.",(IF(D116&lt;0,"Warning! Uplift.","/")))))))))))</f>
        <v>/</v>
      </c>
      <c r="BJ113" s="51"/>
      <c r="BK113" s="51"/>
      <c r="BL113" s="51" t="e">
        <f t="shared" ref="BL113" si="191">IF(U112&gt;$BT$23,"Warning! High shear.",(IF(U113&gt;$BT$23,"Warning! High shear.",(IF(U114&gt;$BT$23,"Warning! High Shear.","/")))))</f>
        <v>#NUM!</v>
      </c>
      <c r="BM113" s="51"/>
    </row>
    <row r="114" spans="1:65" x14ac:dyDescent="0.25">
      <c r="A114" s="60"/>
      <c r="E114" s="40"/>
      <c r="F114" s="40"/>
      <c r="G114" s="40"/>
      <c r="H114" s="40"/>
      <c r="I114" s="40"/>
      <c r="P114" s="40">
        <f t="shared" si="107"/>
        <v>0</v>
      </c>
      <c r="Q114" s="40">
        <f t="shared" si="107"/>
        <v>0</v>
      </c>
      <c r="S114" s="6">
        <f>IF(U114=Q111,D111,(IF(U114=Q112,D112,(IF(U114=Q113,D113,(IF(U114=Q114,D114,(IF(U114=Q115,D115,(IF(U114=Q116,D116)))))))))))</f>
        <v>0</v>
      </c>
      <c r="U114" s="40">
        <f t="shared" ref="U114" si="192">LARGE((Q111:Q116),1)</f>
        <v>0</v>
      </c>
      <c r="Y114" s="36">
        <f t="shared" si="120"/>
        <v>0</v>
      </c>
      <c r="Z114" s="19"/>
      <c r="AA114" s="19"/>
      <c r="AB114" s="19">
        <f t="shared" si="182"/>
        <v>0</v>
      </c>
      <c r="AC114" s="19"/>
      <c r="AE114" s="19"/>
      <c r="AF114" s="20">
        <f t="shared" si="183"/>
        <v>0.05</v>
      </c>
      <c r="AG114" s="19"/>
      <c r="AI114" s="19"/>
      <c r="AJ114" s="28">
        <f t="shared" si="184"/>
        <v>1.5</v>
      </c>
      <c r="AK114" s="19"/>
      <c r="AM114" s="19"/>
      <c r="AN114" s="19" t="str">
        <f t="shared" si="185"/>
        <v>No</v>
      </c>
      <c r="AR114" s="19" t="str">
        <f t="shared" si="149"/>
        <v>Not Applicable</v>
      </c>
      <c r="AU114" s="40">
        <f t="shared" si="186"/>
        <v>0</v>
      </c>
      <c r="BG114" s="26" t="str">
        <f>IF(AJ114&gt;4,"Re-check foundation size…",IF(AU114&lt;$U$2,"Pass!","Fail!"))</f>
        <v>Pass!</v>
      </c>
      <c r="BH114" s="49"/>
      <c r="BI114" s="51"/>
      <c r="BJ114" s="51"/>
      <c r="BK114" s="51"/>
      <c r="BL114" s="51"/>
      <c r="BM114" s="51"/>
    </row>
    <row r="115" spans="1:65" x14ac:dyDescent="0.25">
      <c r="A115" s="60"/>
      <c r="E115" s="40"/>
      <c r="F115" s="40"/>
      <c r="G115" s="40"/>
      <c r="H115" s="40"/>
      <c r="I115" s="40"/>
      <c r="P115" s="40">
        <f t="shared" si="107"/>
        <v>0</v>
      </c>
      <c r="Q115" s="40">
        <f t="shared" si="107"/>
        <v>0</v>
      </c>
      <c r="S115" s="6"/>
      <c r="BH115" s="49"/>
      <c r="BI115" s="51"/>
      <c r="BJ115" s="51"/>
      <c r="BK115" s="51"/>
      <c r="BL115" s="51"/>
      <c r="BM115" s="51"/>
    </row>
    <row r="116" spans="1:65" x14ac:dyDescent="0.25">
      <c r="A116" s="61"/>
      <c r="E116" s="40"/>
      <c r="F116" s="40"/>
      <c r="G116" s="40"/>
      <c r="H116" s="40"/>
      <c r="I116" s="40"/>
      <c r="P116" s="40">
        <f t="shared" si="107"/>
        <v>0</v>
      </c>
      <c r="Q116" s="40">
        <f t="shared" si="107"/>
        <v>0</v>
      </c>
      <c r="S116" s="6"/>
      <c r="BH116" s="49"/>
      <c r="BI116" s="51"/>
      <c r="BJ116" s="51"/>
      <c r="BK116" s="51"/>
      <c r="BL116" s="51"/>
      <c r="BM116" s="51"/>
    </row>
    <row r="117" spans="1:65" x14ac:dyDescent="0.25">
      <c r="A117" s="59" t="s">
        <v>115</v>
      </c>
      <c r="E117" s="40"/>
      <c r="F117" s="40"/>
      <c r="G117" s="40"/>
      <c r="H117" s="40"/>
      <c r="I117" s="40"/>
      <c r="P117" s="40">
        <f t="shared" si="107"/>
        <v>0</v>
      </c>
      <c r="Q117" s="40">
        <f t="shared" si="107"/>
        <v>0</v>
      </c>
      <c r="S117" s="6"/>
      <c r="BH117" s="49"/>
      <c r="BI117" s="51"/>
      <c r="BJ117" s="51"/>
      <c r="BK117" s="51"/>
      <c r="BL117" s="51"/>
      <c r="BM117" s="51"/>
    </row>
    <row r="118" spans="1:65" x14ac:dyDescent="0.25">
      <c r="A118" s="60"/>
      <c r="E118" s="40"/>
      <c r="F118" s="40"/>
      <c r="G118" s="40"/>
      <c r="H118" s="40"/>
      <c r="I118" s="40"/>
      <c r="P118" s="40">
        <f t="shared" si="107"/>
        <v>0</v>
      </c>
      <c r="Q118" s="40">
        <f t="shared" si="107"/>
        <v>0</v>
      </c>
      <c r="S118" s="6" t="e">
        <f>LARGE(D117:D122,1)</f>
        <v>#NUM!</v>
      </c>
      <c r="U118" s="40" t="e">
        <f>IF(S118=D117,(LARGE(P117:Q117,1)),(IF(S118=D118,(LARGE(P118:Q118,1)),(IF(S118=D119,(LARGE(P119:Q119,1)),(IF(S118=D120,(LARGE(P120:Q120,1)),(IF(S118=D121,(LARGE(P121:Q121,1)),(IF(S118=D122,(LARGE(P122:Q122,1)))))))))))))</f>
        <v>#NUM!</v>
      </c>
      <c r="Y118" s="36" t="e">
        <f t="shared" ref="Y118" si="193">SQRT((S118/$U$2)^2)</f>
        <v>#NUM!</v>
      </c>
      <c r="Z118" s="19"/>
      <c r="AA118" s="19"/>
      <c r="AB118" s="19" t="e">
        <f t="shared" ref="AB118:AB120" si="194">SQRT(Y118)</f>
        <v>#NUM!</v>
      </c>
      <c r="AC118" s="19"/>
      <c r="AE118" s="19"/>
      <c r="AF118" s="20" t="e">
        <f t="shared" ref="AF118:AF120" si="195">AB118+0.05</f>
        <v>#NUM!</v>
      </c>
      <c r="AG118" s="19"/>
      <c r="AI118" s="19"/>
      <c r="AJ118" s="28" t="e">
        <f t="shared" ref="AJ118:AJ120" si="196">IF(AF118&lt;=1.5,1.5,(IF(AF118&lt;=2,2,(IF(AF118&lt;=2.5,2.5,(IF(AF118&lt;=3,3,(IF(AF118&lt;=3.5,3.5,(IF(AF118&lt;=4,4,(IF(AF118&lt;=4.5,4.5,(IF(AF118&lt;=5,5,"Too f*cking big!")))))))))))))))</f>
        <v>#NUM!</v>
      </c>
      <c r="AK118" s="19"/>
      <c r="AM118" s="19"/>
      <c r="AN118" s="19" t="e">
        <f t="shared" ref="AN118:AN120" si="197">IF(ABS(U118)&gt;($U$3*AJ118),"Yes","No")</f>
        <v>#NUM!</v>
      </c>
      <c r="AR118" s="19" t="e">
        <f t="shared" si="149"/>
        <v>#NUM!</v>
      </c>
      <c r="AU118" s="40" t="e">
        <f t="shared" ref="AU118:AU120" si="198">IF(AR118="Not Applicable",S118/(AJ118^2),(S118/(AJ118^2))+AR118)</f>
        <v>#NUM!</v>
      </c>
      <c r="BG118" s="26" t="e">
        <f>IF(AJ118&gt;4,"Re-check foundation size…",IF(AU118&lt;$U$2,"Pass!","Fail!"))</f>
        <v>#NUM!</v>
      </c>
      <c r="BH118" s="49"/>
      <c r="BI118" s="51"/>
      <c r="BJ118" s="51"/>
      <c r="BK118" s="51"/>
      <c r="BL118" s="51"/>
      <c r="BM118" s="51"/>
    </row>
    <row r="119" spans="1:65" ht="15.75" x14ac:dyDescent="0.25">
      <c r="A119" s="60"/>
      <c r="E119" s="40"/>
      <c r="F119" s="40"/>
      <c r="G119" s="40"/>
      <c r="H119" s="40"/>
      <c r="I119" s="40"/>
      <c r="P119" s="40">
        <f t="shared" si="107"/>
        <v>0</v>
      </c>
      <c r="Q119" s="40">
        <f t="shared" si="107"/>
        <v>0</v>
      </c>
      <c r="S119" s="6">
        <f>IF(U119=P117,D117,(IF(U119=P118,D118,(IF(U119=P119,D119,(IF(U119=P120,D120,(IF(U119=P121,D121,(IF(U119=P122,D122)))))))))))</f>
        <v>0</v>
      </c>
      <c r="U119" s="40">
        <f t="shared" ref="U119" si="199">LARGE((P117:P122),1)</f>
        <v>0</v>
      </c>
      <c r="Y119" s="36">
        <f t="shared" si="120"/>
        <v>0</v>
      </c>
      <c r="Z119" s="19"/>
      <c r="AA119" s="19"/>
      <c r="AB119" s="19">
        <f t="shared" si="194"/>
        <v>0</v>
      </c>
      <c r="AC119" s="19"/>
      <c r="AE119" s="19"/>
      <c r="AF119" s="20">
        <f t="shared" si="195"/>
        <v>0.05</v>
      </c>
      <c r="AG119" s="19"/>
      <c r="AI119" s="19"/>
      <c r="AJ119" s="28">
        <f t="shared" si="196"/>
        <v>1.5</v>
      </c>
      <c r="AK119" s="19"/>
      <c r="AM119" s="19"/>
      <c r="AN119" s="19" t="str">
        <f t="shared" si="197"/>
        <v>No</v>
      </c>
      <c r="AR119" s="19" t="str">
        <f t="shared" si="149"/>
        <v>Not Applicable</v>
      </c>
      <c r="AU119" s="40">
        <f t="shared" si="198"/>
        <v>0</v>
      </c>
      <c r="AY119" s="54">
        <f>B117</f>
        <v>0</v>
      </c>
      <c r="AZ119" s="35" t="s">
        <v>87</v>
      </c>
      <c r="BA119" s="56" t="str">
        <f t="shared" ref="BA119" si="200">IF(S119=0,"No data…",IF(ISNUMBER(AJ118)=FALSE,"Too big!",IF(ISNUMBER(AJ119)=FALSE,"Too big!",IF(ISNUMBER(AJ120)=FALSE,"Too big!",LARGE(AJ118:AJ120,1)))))</f>
        <v>No data…</v>
      </c>
      <c r="BB119" s="56" t="s">
        <v>85</v>
      </c>
      <c r="BC119" s="58" t="str">
        <f t="shared" ref="BC119" si="201">IF(U119=0,"No data…",IF(ISNUMBER(AJ118)=FALSE,"Too big!",IF(ISNUMBER(AJ119)=FALSE,"Too big!",IF(ISNUMBER(AJ120)=FALSE,"Too big!",LARGE(AJ118:AJ120,1)))))</f>
        <v>No data…</v>
      </c>
      <c r="BD119" s="35" t="s">
        <v>86</v>
      </c>
      <c r="BG119" s="26" t="str">
        <f>IF(AJ119&gt;4,"Re-check foundation size…",IF(AU119&lt;$U$2,"Pass!","Fail!"))</f>
        <v>Pass!</v>
      </c>
      <c r="BH119" s="49"/>
      <c r="BI119" s="51" t="str">
        <f t="shared" ref="BI119" si="202">IF(D117&lt;0,"Warning! Uplift.",(IF(D118&lt;0,"Warning! Uplift.",(IF(D119&lt;0,"Warning! Uplift.",(IF(D120&lt;0,"Warning! Uplift.",(IF(D121&lt;0,"Warning! Uplift.",(IF(D122&lt;0,"Warning! Uplift.","/")))))))))))</f>
        <v>/</v>
      </c>
      <c r="BJ119" s="51"/>
      <c r="BK119" s="51"/>
      <c r="BL119" s="51" t="e">
        <f t="shared" ref="BL119" si="203">IF(U118&gt;$BT$23,"Warning! High shear.",(IF(U119&gt;$BT$23,"Warning! High shear.",(IF(U120&gt;$BT$23,"Warning! High Shear.","/")))))</f>
        <v>#NUM!</v>
      </c>
      <c r="BM119" s="51"/>
    </row>
    <row r="120" spans="1:65" x14ac:dyDescent="0.25">
      <c r="A120" s="60"/>
      <c r="E120" s="40"/>
      <c r="F120" s="40"/>
      <c r="G120" s="40"/>
      <c r="H120" s="40"/>
      <c r="I120" s="40"/>
      <c r="P120" s="40">
        <f t="shared" si="107"/>
        <v>0</v>
      </c>
      <c r="Q120" s="40">
        <f t="shared" si="107"/>
        <v>0</v>
      </c>
      <c r="S120" s="6">
        <f>IF(U120=Q117,D117,(IF(U120=Q118,D118,(IF(U120=Q119,D119,(IF(U120=Q120,D120,(IF(U120=Q121,D121,(IF(U120=Q122,D122)))))))))))</f>
        <v>0</v>
      </c>
      <c r="U120" s="40">
        <f t="shared" ref="U120" si="204">LARGE((Q117:Q122),1)</f>
        <v>0</v>
      </c>
      <c r="Y120" s="36">
        <f t="shared" si="120"/>
        <v>0</v>
      </c>
      <c r="Z120" s="19"/>
      <c r="AA120" s="19"/>
      <c r="AB120" s="19">
        <f t="shared" si="194"/>
        <v>0</v>
      </c>
      <c r="AC120" s="19"/>
      <c r="AE120" s="19"/>
      <c r="AF120" s="20">
        <f t="shared" si="195"/>
        <v>0.05</v>
      </c>
      <c r="AG120" s="19"/>
      <c r="AI120" s="19"/>
      <c r="AJ120" s="28">
        <f t="shared" si="196"/>
        <v>1.5</v>
      </c>
      <c r="AK120" s="19"/>
      <c r="AM120" s="19"/>
      <c r="AN120" s="19" t="str">
        <f t="shared" si="197"/>
        <v>No</v>
      </c>
      <c r="AR120" s="19" t="str">
        <f t="shared" si="149"/>
        <v>Not Applicable</v>
      </c>
      <c r="AU120" s="40">
        <f t="shared" si="198"/>
        <v>0</v>
      </c>
      <c r="BG120" s="26" t="str">
        <f>IF(AJ120&gt;4,"Re-check foundation size…",IF(AU120&lt;$U$2,"Pass!","Fail!"))</f>
        <v>Pass!</v>
      </c>
      <c r="BH120" s="49"/>
      <c r="BI120" s="51"/>
      <c r="BJ120" s="51"/>
      <c r="BK120" s="51"/>
      <c r="BL120" s="51"/>
      <c r="BM120" s="51"/>
    </row>
    <row r="121" spans="1:65" x14ac:dyDescent="0.25">
      <c r="A121" s="60"/>
      <c r="E121" s="40"/>
      <c r="F121" s="40"/>
      <c r="G121" s="40"/>
      <c r="H121" s="40"/>
      <c r="I121" s="40"/>
      <c r="P121" s="40">
        <f t="shared" si="107"/>
        <v>0</v>
      </c>
      <c r="Q121" s="40">
        <f t="shared" si="107"/>
        <v>0</v>
      </c>
      <c r="S121" s="6"/>
      <c r="BH121" s="49"/>
      <c r="BI121" s="51"/>
      <c r="BJ121" s="51"/>
      <c r="BK121" s="51"/>
      <c r="BL121" s="51"/>
      <c r="BM121" s="51"/>
    </row>
    <row r="122" spans="1:65" x14ac:dyDescent="0.25">
      <c r="A122" s="61"/>
      <c r="E122" s="40"/>
      <c r="F122" s="40"/>
      <c r="G122" s="40"/>
      <c r="H122" s="40"/>
      <c r="I122" s="40"/>
      <c r="P122" s="40">
        <f t="shared" si="107"/>
        <v>0</v>
      </c>
      <c r="Q122" s="40">
        <f t="shared" si="107"/>
        <v>0</v>
      </c>
      <c r="S122" s="6"/>
      <c r="BH122" s="49"/>
      <c r="BI122" s="51"/>
      <c r="BJ122" s="51"/>
      <c r="BK122" s="51"/>
      <c r="BL122" s="51"/>
      <c r="BM122" s="51"/>
    </row>
    <row r="123" spans="1:65" x14ac:dyDescent="0.25">
      <c r="A123" s="59" t="s">
        <v>116</v>
      </c>
      <c r="E123" s="40"/>
      <c r="F123" s="40"/>
      <c r="G123" s="40"/>
      <c r="H123" s="40"/>
      <c r="I123" s="40"/>
      <c r="P123" s="40">
        <f t="shared" si="107"/>
        <v>0</v>
      </c>
      <c r="Q123" s="40">
        <f t="shared" si="107"/>
        <v>0</v>
      </c>
      <c r="S123" s="6"/>
      <c r="BH123" s="49"/>
      <c r="BI123" s="51"/>
      <c r="BJ123" s="51"/>
      <c r="BK123" s="51"/>
      <c r="BL123" s="51"/>
      <c r="BM123" s="51"/>
    </row>
    <row r="124" spans="1:65" x14ac:dyDescent="0.25">
      <c r="A124" s="60"/>
      <c r="E124" s="40"/>
      <c r="F124" s="40"/>
      <c r="G124" s="40"/>
      <c r="H124" s="40"/>
      <c r="I124" s="40"/>
      <c r="P124" s="40">
        <f t="shared" si="107"/>
        <v>0</v>
      </c>
      <c r="Q124" s="40">
        <f t="shared" si="107"/>
        <v>0</v>
      </c>
      <c r="S124" s="6" t="e">
        <f>LARGE(D123:D128,1)</f>
        <v>#NUM!</v>
      </c>
      <c r="U124" s="40" t="e">
        <f>IF(S124=D123,(LARGE(P123:Q123,1)),(IF(S124=D124,(LARGE(P124:Q124,1)),(IF(S124=D125,(LARGE(P125:Q125,1)),(IF(S124=D126,(LARGE(P126:Q126,1)),(IF(S124=D127,(LARGE(P127:Q127,1)),(IF(S124=D128,(LARGE(P128:Q128,1)))))))))))))</f>
        <v>#NUM!</v>
      </c>
      <c r="Y124" s="36" t="e">
        <f t="shared" ref="Y124" si="205">SQRT((S124/$U$2)^2)</f>
        <v>#NUM!</v>
      </c>
      <c r="Z124" s="19"/>
      <c r="AA124" s="19"/>
      <c r="AB124" s="19" t="e">
        <f t="shared" ref="AB124:AB126" si="206">SQRT(Y124)</f>
        <v>#NUM!</v>
      </c>
      <c r="AC124" s="19"/>
      <c r="AE124" s="19"/>
      <c r="AF124" s="20" t="e">
        <f t="shared" ref="AF124:AF126" si="207">AB124+0.05</f>
        <v>#NUM!</v>
      </c>
      <c r="AG124" s="19"/>
      <c r="AI124" s="19"/>
      <c r="AJ124" s="28" t="e">
        <f t="shared" ref="AJ124:AJ126" si="208">IF(AF124&lt;=1.5,1.5,(IF(AF124&lt;=2,2,(IF(AF124&lt;=2.5,2.5,(IF(AF124&lt;=3,3,(IF(AF124&lt;=3.5,3.5,(IF(AF124&lt;=4,4,(IF(AF124&lt;=4.5,4.5,(IF(AF124&lt;=5,5,"Too f*cking big!")))))))))))))))</f>
        <v>#NUM!</v>
      </c>
      <c r="AK124" s="19"/>
      <c r="AM124" s="19"/>
      <c r="AN124" s="19" t="e">
        <f t="shared" ref="AN124:AN126" si="209">IF(ABS(U124)&gt;($U$3*AJ124),"Yes","No")</f>
        <v>#NUM!</v>
      </c>
      <c r="AR124" s="19" t="e">
        <f t="shared" si="149"/>
        <v>#NUM!</v>
      </c>
      <c r="AU124" s="40" t="e">
        <f t="shared" ref="AU124:AU126" si="210">IF(AR124="Not Applicable",S124/(AJ124^2),(S124/(AJ124^2))+AR124)</f>
        <v>#NUM!</v>
      </c>
      <c r="BG124" s="26" t="e">
        <f>IF(AJ124&gt;4,"Re-check foundation size…",IF(AU124&lt;$U$2,"Pass!","Fail!"))</f>
        <v>#NUM!</v>
      </c>
      <c r="BH124" s="49"/>
      <c r="BI124" s="51"/>
      <c r="BJ124" s="51"/>
      <c r="BK124" s="51"/>
      <c r="BL124" s="51"/>
      <c r="BM124" s="51"/>
    </row>
    <row r="125" spans="1:65" ht="15.75" x14ac:dyDescent="0.25">
      <c r="A125" s="60"/>
      <c r="E125" s="40"/>
      <c r="F125" s="40"/>
      <c r="G125" s="40"/>
      <c r="H125" s="40"/>
      <c r="I125" s="40"/>
      <c r="P125" s="40">
        <f t="shared" si="107"/>
        <v>0</v>
      </c>
      <c r="Q125" s="40">
        <f t="shared" si="107"/>
        <v>0</v>
      </c>
      <c r="S125" s="6">
        <f>IF(U125=P123,D123,(IF(U125=P124,D124,(IF(U125=P125,D125,(IF(U125=P126,D126,(IF(U125=P127,D127,(IF(U125=P128,D128)))))))))))</f>
        <v>0</v>
      </c>
      <c r="U125" s="40">
        <f t="shared" ref="U125" si="211">LARGE((P123:P128),1)</f>
        <v>0</v>
      </c>
      <c r="Y125" s="36">
        <f t="shared" si="120"/>
        <v>0</v>
      </c>
      <c r="Z125" s="19"/>
      <c r="AA125" s="19"/>
      <c r="AB125" s="19">
        <f t="shared" si="206"/>
        <v>0</v>
      </c>
      <c r="AC125" s="19"/>
      <c r="AE125" s="19"/>
      <c r="AF125" s="20">
        <f t="shared" si="207"/>
        <v>0.05</v>
      </c>
      <c r="AG125" s="19"/>
      <c r="AI125" s="19"/>
      <c r="AJ125" s="28">
        <f t="shared" si="208"/>
        <v>1.5</v>
      </c>
      <c r="AK125" s="19"/>
      <c r="AM125" s="19"/>
      <c r="AN125" s="19" t="str">
        <f t="shared" si="209"/>
        <v>No</v>
      </c>
      <c r="AR125" s="19" t="str">
        <f t="shared" si="149"/>
        <v>Not Applicable</v>
      </c>
      <c r="AU125" s="40">
        <f t="shared" si="210"/>
        <v>0</v>
      </c>
      <c r="AY125" s="54">
        <f>B123</f>
        <v>0</v>
      </c>
      <c r="AZ125" s="35" t="s">
        <v>87</v>
      </c>
      <c r="BA125" s="56" t="str">
        <f t="shared" ref="BA125" si="212">IF(S125=0,"No data…",IF(ISNUMBER(AJ124)=FALSE,"Too big!",IF(ISNUMBER(AJ125)=FALSE,"Too big!",IF(ISNUMBER(AJ126)=FALSE,"Too big!",LARGE(AJ124:AJ126,1)))))</f>
        <v>No data…</v>
      </c>
      <c r="BB125" s="56" t="s">
        <v>85</v>
      </c>
      <c r="BC125" s="58" t="str">
        <f t="shared" ref="BC125" si="213">IF(U125=0,"No data…",IF(ISNUMBER(AJ124)=FALSE,"Too big!",IF(ISNUMBER(AJ125)=FALSE,"Too big!",IF(ISNUMBER(AJ126)=FALSE,"Too big!",LARGE(AJ124:AJ126,1)))))</f>
        <v>No data…</v>
      </c>
      <c r="BD125" s="35" t="s">
        <v>86</v>
      </c>
      <c r="BG125" s="26" t="str">
        <f>IF(AJ125&gt;4,"Re-check foundation size…",IF(AU125&lt;$U$2,"Pass!","Fail!"))</f>
        <v>Pass!</v>
      </c>
      <c r="BH125" s="49"/>
      <c r="BI125" s="51" t="str">
        <f t="shared" ref="BI125" si="214">IF(D123&lt;0,"Warning! Uplift.",(IF(D124&lt;0,"Warning! Uplift.",(IF(D125&lt;0,"Warning! Uplift.",(IF(D126&lt;0,"Warning! Uplift.",(IF(D127&lt;0,"Warning! Uplift.",(IF(D128&lt;0,"Warning! Uplift.","/")))))))))))</f>
        <v>/</v>
      </c>
      <c r="BJ125" s="51"/>
      <c r="BK125" s="51"/>
      <c r="BL125" s="51" t="e">
        <f t="shared" ref="BL125" si="215">IF(U124&gt;$BT$23,"Warning! High shear.",(IF(U125&gt;$BT$23,"Warning! High shear.",(IF(U126&gt;$BT$23,"Warning! High Shear.","/")))))</f>
        <v>#NUM!</v>
      </c>
      <c r="BM125" s="51"/>
    </row>
    <row r="126" spans="1:65" x14ac:dyDescent="0.25">
      <c r="A126" s="60"/>
      <c r="E126" s="40"/>
      <c r="F126" s="40"/>
      <c r="G126" s="40"/>
      <c r="H126" s="40"/>
      <c r="I126" s="40"/>
      <c r="P126" s="40">
        <f t="shared" si="107"/>
        <v>0</v>
      </c>
      <c r="Q126" s="40">
        <f t="shared" si="107"/>
        <v>0</v>
      </c>
      <c r="S126" s="6">
        <f>IF(U126=Q123,D123,(IF(U126=Q124,D124,(IF(U126=Q125,D125,(IF(U126=Q126,D126,(IF(U126=Q127,D127,(IF(U126=Q128,D128)))))))))))</f>
        <v>0</v>
      </c>
      <c r="U126" s="40">
        <f t="shared" ref="U126" si="216">LARGE((Q123:Q128),1)</f>
        <v>0</v>
      </c>
      <c r="Y126" s="36">
        <f t="shared" si="120"/>
        <v>0</v>
      </c>
      <c r="Z126" s="19"/>
      <c r="AA126" s="19"/>
      <c r="AB126" s="19">
        <f t="shared" si="206"/>
        <v>0</v>
      </c>
      <c r="AC126" s="19"/>
      <c r="AE126" s="19"/>
      <c r="AF126" s="20">
        <f t="shared" si="207"/>
        <v>0.05</v>
      </c>
      <c r="AG126" s="19"/>
      <c r="AI126" s="19"/>
      <c r="AJ126" s="28">
        <f t="shared" si="208"/>
        <v>1.5</v>
      </c>
      <c r="AK126" s="19"/>
      <c r="AM126" s="19"/>
      <c r="AN126" s="19" t="str">
        <f t="shared" si="209"/>
        <v>No</v>
      </c>
      <c r="AR126" s="19" t="str">
        <f t="shared" si="149"/>
        <v>Not Applicable</v>
      </c>
      <c r="AU126" s="40">
        <f t="shared" si="210"/>
        <v>0</v>
      </c>
      <c r="BG126" s="26" t="str">
        <f>IF(AJ126&gt;4,"Re-check foundation size…",IF(AU126&lt;$U$2,"Pass!","Fail!"))</f>
        <v>Pass!</v>
      </c>
      <c r="BH126" s="49"/>
      <c r="BI126" s="51"/>
      <c r="BJ126" s="51"/>
      <c r="BK126" s="51"/>
      <c r="BL126" s="51"/>
      <c r="BM126" s="51"/>
    </row>
    <row r="127" spans="1:65" x14ac:dyDescent="0.25">
      <c r="A127" s="60"/>
      <c r="E127" s="40"/>
      <c r="F127" s="40"/>
      <c r="G127" s="40"/>
      <c r="H127" s="40"/>
      <c r="I127" s="40"/>
      <c r="P127" s="40">
        <f t="shared" si="107"/>
        <v>0</v>
      </c>
      <c r="Q127" s="40">
        <f t="shared" si="107"/>
        <v>0</v>
      </c>
      <c r="S127" s="6"/>
      <c r="BH127" s="49"/>
      <c r="BI127" s="51"/>
      <c r="BJ127" s="51"/>
      <c r="BK127" s="51"/>
      <c r="BL127" s="51"/>
      <c r="BM127" s="51"/>
    </row>
    <row r="128" spans="1:65" x14ac:dyDescent="0.25">
      <c r="A128" s="61"/>
      <c r="E128" s="40"/>
      <c r="F128" s="40"/>
      <c r="G128" s="40"/>
      <c r="H128" s="40"/>
      <c r="I128" s="40"/>
      <c r="P128" s="40">
        <f t="shared" si="107"/>
        <v>0</v>
      </c>
      <c r="Q128" s="40">
        <f t="shared" si="107"/>
        <v>0</v>
      </c>
      <c r="S128" s="6"/>
      <c r="BH128" s="49"/>
      <c r="BI128" s="51"/>
      <c r="BJ128" s="51"/>
      <c r="BK128" s="51"/>
      <c r="BL128" s="51"/>
      <c r="BM128" s="51"/>
    </row>
    <row r="129" spans="1:65" x14ac:dyDescent="0.25">
      <c r="A129" s="59" t="s">
        <v>117</v>
      </c>
      <c r="E129" s="40"/>
      <c r="F129" s="40"/>
      <c r="G129" s="40"/>
      <c r="H129" s="40"/>
      <c r="I129" s="40"/>
      <c r="P129" s="40">
        <f t="shared" si="107"/>
        <v>0</v>
      </c>
      <c r="Q129" s="40">
        <f t="shared" si="107"/>
        <v>0</v>
      </c>
      <c r="BH129" s="49"/>
      <c r="BI129" s="51"/>
      <c r="BJ129" s="51"/>
      <c r="BK129" s="51"/>
      <c r="BL129" s="51"/>
      <c r="BM129" s="51"/>
    </row>
    <row r="130" spans="1:65" x14ac:dyDescent="0.25">
      <c r="A130" s="60"/>
      <c r="E130" s="40"/>
      <c r="F130" s="40"/>
      <c r="G130" s="40"/>
      <c r="H130" s="40"/>
      <c r="I130" s="40"/>
      <c r="P130" s="40">
        <f t="shared" si="107"/>
        <v>0</v>
      </c>
      <c r="Q130" s="40">
        <f t="shared" si="107"/>
        <v>0</v>
      </c>
      <c r="S130" s="6" t="e">
        <f>LARGE(D129:D134,1)</f>
        <v>#NUM!</v>
      </c>
      <c r="U130" s="40" t="e">
        <f>IF(S130=D129,(LARGE(P129:Q129,1)),(IF(S130=D130,(LARGE(P130:Q130,1)),(IF(S130=D131,(LARGE(P131:Q131,1)),(IF(S130=D132,(LARGE(P132:Q132,1)),(IF(S130=D133,(LARGE(P133:Q133,1)),(IF(S130=D134,(LARGE(P134:Q134,1)))))))))))))</f>
        <v>#NUM!</v>
      </c>
      <c r="Y130" s="36" t="e">
        <f t="shared" ref="Y130" si="217">SQRT((S130/$U$2)^2)</f>
        <v>#NUM!</v>
      </c>
      <c r="Z130" s="19"/>
      <c r="AA130" s="19"/>
      <c r="AB130" s="19" t="e">
        <f t="shared" ref="AB130:AB132" si="218">SQRT(Y130)</f>
        <v>#NUM!</v>
      </c>
      <c r="AC130" s="19"/>
      <c r="AE130" s="19"/>
      <c r="AF130" s="20" t="e">
        <f t="shared" ref="AF130:AF132" si="219">AB130+0.05</f>
        <v>#NUM!</v>
      </c>
      <c r="AG130" s="19"/>
      <c r="AI130" s="19"/>
      <c r="AJ130" s="28" t="e">
        <f t="shared" ref="AJ130:AJ132" si="220">IF(AF130&lt;=1.5,1.5,(IF(AF130&lt;=2,2,(IF(AF130&lt;=2.5,2.5,(IF(AF130&lt;=3,3,(IF(AF130&lt;=3.5,3.5,(IF(AF130&lt;=4,4,(IF(AF130&lt;=4.5,4.5,(IF(AF130&lt;=5,5,"Too f*cking big!")))))))))))))))</f>
        <v>#NUM!</v>
      </c>
      <c r="AK130" s="19"/>
      <c r="AM130" s="19"/>
      <c r="AN130" s="19" t="e">
        <f t="shared" ref="AN130:AN132" si="221">IF(ABS(U130)&gt;($U$3*AJ130),"Yes","No")</f>
        <v>#NUM!</v>
      </c>
      <c r="AR130" s="19" t="e">
        <f t="shared" si="149"/>
        <v>#NUM!</v>
      </c>
      <c r="AU130" s="40" t="e">
        <f t="shared" ref="AU130:AU132" si="222">IF(AR130="Not Applicable",S130/(AJ130^2),(S130/(AJ130^2))+AR130)</f>
        <v>#NUM!</v>
      </c>
      <c r="BG130" s="26" t="e">
        <f>IF(AJ130&gt;4,"Re-check foundation size…",IF(AU130&lt;$U$2,"Pass!","Fail!"))</f>
        <v>#NUM!</v>
      </c>
      <c r="BH130" s="49"/>
      <c r="BI130" s="51"/>
      <c r="BJ130" s="51"/>
      <c r="BK130" s="51"/>
      <c r="BL130" s="51"/>
      <c r="BM130" s="51"/>
    </row>
    <row r="131" spans="1:65" ht="15.75" x14ac:dyDescent="0.25">
      <c r="A131" s="60"/>
      <c r="E131" s="40"/>
      <c r="F131" s="40"/>
      <c r="G131" s="40"/>
      <c r="H131" s="40"/>
      <c r="I131" s="40"/>
      <c r="P131" s="40">
        <f t="shared" si="107"/>
        <v>0</v>
      </c>
      <c r="Q131" s="40">
        <f t="shared" si="107"/>
        <v>0</v>
      </c>
      <c r="S131" s="6">
        <f>IF(U131=P129,D129,(IF(U131=P130,D130,(IF(U131=P131,D131,(IF(U131=P132,D132,(IF(U131=P133,D133,(IF(U131=P134,D134)))))))))))</f>
        <v>0</v>
      </c>
      <c r="U131" s="40">
        <f t="shared" ref="U131" si="223">LARGE((P129:P134),1)</f>
        <v>0</v>
      </c>
      <c r="Y131" s="36">
        <f t="shared" si="120"/>
        <v>0</v>
      </c>
      <c r="Z131" s="19"/>
      <c r="AA131" s="19"/>
      <c r="AB131" s="19">
        <f t="shared" si="218"/>
        <v>0</v>
      </c>
      <c r="AC131" s="19"/>
      <c r="AE131" s="19"/>
      <c r="AF131" s="20">
        <f t="shared" si="219"/>
        <v>0.05</v>
      </c>
      <c r="AG131" s="19"/>
      <c r="AI131" s="19"/>
      <c r="AJ131" s="28">
        <f t="shared" si="220"/>
        <v>1.5</v>
      </c>
      <c r="AK131" s="19"/>
      <c r="AM131" s="19"/>
      <c r="AN131" s="19" t="str">
        <f t="shared" si="221"/>
        <v>No</v>
      </c>
      <c r="AR131" s="19" t="str">
        <f t="shared" si="149"/>
        <v>Not Applicable</v>
      </c>
      <c r="AU131" s="40">
        <f t="shared" si="222"/>
        <v>0</v>
      </c>
      <c r="AY131" s="54">
        <f>B129</f>
        <v>0</v>
      </c>
      <c r="AZ131" s="35" t="s">
        <v>87</v>
      </c>
      <c r="BA131" s="56" t="str">
        <f t="shared" ref="BA131" si="224">IF(S131=0,"No data…",IF(ISNUMBER(AJ130)=FALSE,"Too big!",IF(ISNUMBER(AJ131)=FALSE,"Too big!",IF(ISNUMBER(AJ132)=FALSE,"Too big!",LARGE(AJ130:AJ132,1)))))</f>
        <v>No data…</v>
      </c>
      <c r="BB131" s="56" t="s">
        <v>85</v>
      </c>
      <c r="BC131" s="58" t="str">
        <f t="shared" ref="BC131" si="225">IF(U131=0,"No data…",IF(ISNUMBER(AJ130)=FALSE,"Too big!",IF(ISNUMBER(AJ131)=FALSE,"Too big!",IF(ISNUMBER(AJ132)=FALSE,"Too big!",LARGE(AJ130:AJ132,1)))))</f>
        <v>No data…</v>
      </c>
      <c r="BD131" s="35" t="s">
        <v>86</v>
      </c>
      <c r="BG131" s="26" t="str">
        <f>IF(AJ131&gt;4,"Re-check foundation size…",IF(AU131&lt;$U$2,"Pass!","Fail!"))</f>
        <v>Pass!</v>
      </c>
      <c r="BH131" s="49"/>
      <c r="BI131" s="51" t="str">
        <f t="shared" ref="BI131" si="226">IF(D129&lt;0,"Warning! Uplift.",(IF(D130&lt;0,"Warning! Uplift.",(IF(D131&lt;0,"Warning! Uplift.",(IF(D132&lt;0,"Warning! Uplift.",(IF(D133&lt;0,"Warning! Uplift.",(IF(D134&lt;0,"Warning! Uplift.","/")))))))))))</f>
        <v>/</v>
      </c>
      <c r="BJ131" s="51"/>
      <c r="BK131" s="51"/>
      <c r="BL131" s="51" t="e">
        <f t="shared" ref="BL131" si="227">IF(U130&gt;$BT$23,"Warning! High shear.",(IF(U131&gt;$BT$23,"Warning! High shear.",(IF(U132&gt;$BT$23,"Warning! High Shear.","/")))))</f>
        <v>#NUM!</v>
      </c>
      <c r="BM131" s="51"/>
    </row>
    <row r="132" spans="1:65" x14ac:dyDescent="0.25">
      <c r="A132" s="60"/>
      <c r="E132" s="40"/>
      <c r="F132" s="40"/>
      <c r="G132" s="40"/>
      <c r="H132" s="40"/>
      <c r="I132" s="40"/>
      <c r="P132" s="40">
        <f t="shared" si="107"/>
        <v>0</v>
      </c>
      <c r="Q132" s="40">
        <f t="shared" si="107"/>
        <v>0</v>
      </c>
      <c r="S132" s="6">
        <f>IF(U132=Q129,D129,(IF(U132=Q130,D130,(IF(U132=Q131,D131,(IF(U132=Q132,D132,(IF(U132=Q133,D133,(IF(U132=Q134,D134)))))))))))</f>
        <v>0</v>
      </c>
      <c r="U132" s="40">
        <f t="shared" ref="U132" si="228">LARGE((Q129:Q134),1)</f>
        <v>0</v>
      </c>
      <c r="Y132" s="36">
        <f t="shared" si="120"/>
        <v>0</v>
      </c>
      <c r="Z132" s="19"/>
      <c r="AA132" s="19"/>
      <c r="AB132" s="19">
        <f t="shared" si="218"/>
        <v>0</v>
      </c>
      <c r="AC132" s="19"/>
      <c r="AE132" s="19"/>
      <c r="AF132" s="20">
        <f t="shared" si="219"/>
        <v>0.05</v>
      </c>
      <c r="AG132" s="19"/>
      <c r="AI132" s="19"/>
      <c r="AJ132" s="28">
        <f t="shared" si="220"/>
        <v>1.5</v>
      </c>
      <c r="AK132" s="19"/>
      <c r="AM132" s="19"/>
      <c r="AN132" s="19" t="str">
        <f t="shared" si="221"/>
        <v>No</v>
      </c>
      <c r="AR132" s="19" t="str">
        <f t="shared" si="149"/>
        <v>Not Applicable</v>
      </c>
      <c r="AU132" s="40">
        <f t="shared" si="222"/>
        <v>0</v>
      </c>
      <c r="BG132" s="26" t="str">
        <f>IF(AJ132&gt;4,"Re-check foundation size…",IF(AU132&lt;$U$2,"Pass!","Fail!"))</f>
        <v>Pass!</v>
      </c>
      <c r="BH132" s="49"/>
      <c r="BI132" s="51"/>
      <c r="BJ132" s="51"/>
      <c r="BK132" s="51"/>
      <c r="BL132" s="51"/>
      <c r="BM132" s="51"/>
    </row>
    <row r="133" spans="1:65" x14ac:dyDescent="0.25">
      <c r="A133" s="60"/>
      <c r="E133" s="40"/>
      <c r="F133" s="40"/>
      <c r="G133" s="40"/>
      <c r="H133" s="40"/>
      <c r="I133" s="40"/>
      <c r="P133" s="40">
        <f t="shared" si="107"/>
        <v>0</v>
      </c>
      <c r="Q133" s="40">
        <f t="shared" si="107"/>
        <v>0</v>
      </c>
      <c r="S133" s="6"/>
      <c r="BH133" s="49"/>
      <c r="BI133" s="51"/>
      <c r="BJ133" s="51"/>
      <c r="BK133" s="51"/>
      <c r="BL133" s="51"/>
      <c r="BM133" s="51"/>
    </row>
    <row r="134" spans="1:65" x14ac:dyDescent="0.25">
      <c r="A134" s="61"/>
      <c r="E134" s="40"/>
      <c r="F134" s="40"/>
      <c r="G134" s="40"/>
      <c r="H134" s="40"/>
      <c r="I134" s="40"/>
      <c r="P134" s="40">
        <f t="shared" si="107"/>
        <v>0</v>
      </c>
      <c r="Q134" s="40">
        <f t="shared" si="107"/>
        <v>0</v>
      </c>
      <c r="S134" s="6"/>
      <c r="BH134" s="49"/>
      <c r="BI134" s="51"/>
      <c r="BJ134" s="51"/>
      <c r="BK134" s="51"/>
      <c r="BL134" s="51"/>
      <c r="BM134" s="51"/>
    </row>
    <row r="135" spans="1:65" x14ac:dyDescent="0.25">
      <c r="A135" s="59" t="s">
        <v>118</v>
      </c>
      <c r="E135" s="40"/>
      <c r="F135" s="40"/>
      <c r="G135" s="40"/>
      <c r="H135" s="40"/>
      <c r="I135" s="40"/>
      <c r="P135" s="40">
        <f t="shared" si="107"/>
        <v>0</v>
      </c>
      <c r="Q135" s="40">
        <f t="shared" si="107"/>
        <v>0</v>
      </c>
      <c r="S135" s="6"/>
      <c r="BH135" s="49"/>
      <c r="BI135" s="51"/>
      <c r="BJ135" s="51"/>
      <c r="BK135" s="51"/>
      <c r="BL135" s="51"/>
      <c r="BM135" s="51"/>
    </row>
    <row r="136" spans="1:65" x14ac:dyDescent="0.25">
      <c r="A136" s="60"/>
      <c r="E136" s="40"/>
      <c r="F136" s="40"/>
      <c r="G136" s="40"/>
      <c r="H136" s="40"/>
      <c r="I136" s="40"/>
      <c r="P136" s="40">
        <f t="shared" si="107"/>
        <v>0</v>
      </c>
      <c r="Q136" s="40">
        <f t="shared" si="107"/>
        <v>0</v>
      </c>
      <c r="S136" s="6" t="e">
        <f>LARGE(D135:D140,1)</f>
        <v>#NUM!</v>
      </c>
      <c r="U136" s="40" t="e">
        <f>IF(S136=D135,(LARGE(P135:Q135,1)),(IF(S136=D136,(LARGE(P136:Q136,1)),(IF(S136=D137,(LARGE(P137:Q137,1)),(IF(S136=D138,(LARGE(P138:Q138,1)),(IF(S136=D139,(LARGE(P139:Q139,1)),(IF(S136=D140,(LARGE(P140:Q140,1)))))))))))))</f>
        <v>#NUM!</v>
      </c>
      <c r="Y136" s="36" t="e">
        <f t="shared" ref="Y136" si="229">SQRT((S136/$U$2)^2)</f>
        <v>#NUM!</v>
      </c>
      <c r="Z136" s="19"/>
      <c r="AA136" s="19"/>
      <c r="AB136" s="19" t="e">
        <f t="shared" ref="AB136:AB138" si="230">SQRT(Y136)</f>
        <v>#NUM!</v>
      </c>
      <c r="AC136" s="19"/>
      <c r="AE136" s="19"/>
      <c r="AF136" s="20" t="e">
        <f t="shared" ref="AF136:AF138" si="231">AB136+0.05</f>
        <v>#NUM!</v>
      </c>
      <c r="AG136" s="19"/>
      <c r="AI136" s="19"/>
      <c r="AJ136" s="28" t="e">
        <f t="shared" ref="AJ136:AJ138" si="232">IF(AF136&lt;=1.5,1.5,(IF(AF136&lt;=2,2,(IF(AF136&lt;=2.5,2.5,(IF(AF136&lt;=3,3,(IF(AF136&lt;=3.5,3.5,(IF(AF136&lt;=4,4,(IF(AF136&lt;=4.5,4.5,(IF(AF136&lt;=5,5,"Too f*cking big!")))))))))))))))</f>
        <v>#NUM!</v>
      </c>
      <c r="AK136" s="19"/>
      <c r="AM136" s="19"/>
      <c r="AN136" s="19" t="e">
        <f t="shared" ref="AN136:AN138" si="233">IF(ABS(U136)&gt;($U$3*AJ136),"Yes","No")</f>
        <v>#NUM!</v>
      </c>
      <c r="AR136" s="19" t="e">
        <f t="shared" si="149"/>
        <v>#NUM!</v>
      </c>
      <c r="AU136" s="40" t="e">
        <f t="shared" ref="AU136:AU138" si="234">IF(AR136="Not Applicable",S136/(AJ136^2),(S136/(AJ136^2))+AR136)</f>
        <v>#NUM!</v>
      </c>
      <c r="BG136" s="26" t="e">
        <f>IF(AJ136&gt;4,"Re-check foundation size…",IF(AU136&lt;$U$2,"Pass!","Fail!"))</f>
        <v>#NUM!</v>
      </c>
      <c r="BH136" s="49"/>
      <c r="BI136" s="51"/>
      <c r="BJ136" s="51"/>
      <c r="BK136" s="51"/>
      <c r="BL136" s="51"/>
      <c r="BM136" s="51"/>
    </row>
    <row r="137" spans="1:65" ht="15.75" x14ac:dyDescent="0.25">
      <c r="A137" s="60"/>
      <c r="E137" s="40"/>
      <c r="F137" s="40"/>
      <c r="G137" s="40"/>
      <c r="H137" s="40"/>
      <c r="I137" s="40"/>
      <c r="P137" s="40">
        <f t="shared" ref="P137:Q200" si="235">ABS(E137)</f>
        <v>0</v>
      </c>
      <c r="Q137" s="40">
        <f t="shared" si="235"/>
        <v>0</v>
      </c>
      <c r="S137" s="6">
        <f>IF(U137=P135,D135,(IF(U137=P136,D136,(IF(U137=P137,D137,(IF(U137=P138,D138,(IF(U137=P139,D139,(IF(U137=P140,D140)))))))))))</f>
        <v>0</v>
      </c>
      <c r="U137" s="40">
        <f t="shared" ref="U137" si="236">LARGE((P135:P140),1)</f>
        <v>0</v>
      </c>
      <c r="Y137" s="36">
        <f t="shared" si="120"/>
        <v>0</v>
      </c>
      <c r="Z137" s="19"/>
      <c r="AA137" s="19"/>
      <c r="AB137" s="19">
        <f t="shared" si="230"/>
        <v>0</v>
      </c>
      <c r="AC137" s="19"/>
      <c r="AE137" s="19"/>
      <c r="AF137" s="20">
        <f t="shared" si="231"/>
        <v>0.05</v>
      </c>
      <c r="AG137" s="19"/>
      <c r="AI137" s="19"/>
      <c r="AJ137" s="28">
        <f t="shared" si="232"/>
        <v>1.5</v>
      </c>
      <c r="AK137" s="19"/>
      <c r="AM137" s="19"/>
      <c r="AN137" s="19" t="str">
        <f t="shared" si="233"/>
        <v>No</v>
      </c>
      <c r="AR137" s="19" t="str">
        <f t="shared" si="149"/>
        <v>Not Applicable</v>
      </c>
      <c r="AU137" s="40">
        <f t="shared" si="234"/>
        <v>0</v>
      </c>
      <c r="AY137" s="54">
        <f>B135</f>
        <v>0</v>
      </c>
      <c r="AZ137" s="35" t="s">
        <v>87</v>
      </c>
      <c r="BA137" s="56" t="str">
        <f t="shared" ref="BA137" si="237">IF(S137=0,"No data…",IF(ISNUMBER(AJ136)=FALSE,"Too big!",IF(ISNUMBER(AJ137)=FALSE,"Too big!",IF(ISNUMBER(AJ138)=FALSE,"Too big!",LARGE(AJ136:AJ138,1)))))</f>
        <v>No data…</v>
      </c>
      <c r="BB137" s="56" t="s">
        <v>85</v>
      </c>
      <c r="BC137" s="58" t="str">
        <f t="shared" ref="BC137" si="238">IF(U137=0,"No data…",IF(ISNUMBER(AJ136)=FALSE,"Too big!",IF(ISNUMBER(AJ137)=FALSE,"Too big!",IF(ISNUMBER(AJ138)=FALSE,"Too big!",LARGE(AJ136:AJ138,1)))))</f>
        <v>No data…</v>
      </c>
      <c r="BD137" s="35" t="s">
        <v>86</v>
      </c>
      <c r="BG137" s="26" t="str">
        <f>IF(AJ137&gt;4,"Re-check foundation size…",IF(AU137&lt;$U$2,"Pass!","Fail!"))</f>
        <v>Pass!</v>
      </c>
      <c r="BH137" s="49"/>
      <c r="BI137" s="51" t="str">
        <f t="shared" ref="BI137" si="239">IF(D135&lt;0,"Warning! Uplift.",(IF(D136&lt;0,"Warning! Uplift.",(IF(D137&lt;0,"Warning! Uplift.",(IF(D138&lt;0,"Warning! Uplift.",(IF(D139&lt;0,"Warning! Uplift.",(IF(D140&lt;0,"Warning! Uplift.","/")))))))))))</f>
        <v>/</v>
      </c>
      <c r="BJ137" s="51"/>
      <c r="BK137" s="51"/>
      <c r="BL137" s="51" t="e">
        <f t="shared" ref="BL137" si="240">IF(U136&gt;$BT$23,"Warning! High shear.",(IF(U137&gt;$BT$23,"Warning! High shear.",(IF(U138&gt;$BT$23,"Warning! High Shear.","/")))))</f>
        <v>#NUM!</v>
      </c>
      <c r="BM137" s="51"/>
    </row>
    <row r="138" spans="1:65" x14ac:dyDescent="0.25">
      <c r="A138" s="60"/>
      <c r="E138" s="40"/>
      <c r="F138" s="40"/>
      <c r="G138" s="40"/>
      <c r="H138" s="40"/>
      <c r="I138" s="40"/>
      <c r="P138" s="40">
        <f t="shared" si="235"/>
        <v>0</v>
      </c>
      <c r="Q138" s="40">
        <f t="shared" si="235"/>
        <v>0</v>
      </c>
      <c r="S138" s="6">
        <f>IF(U138=Q135,D135,(IF(U138=Q136,D136,(IF(U138=Q137,D137,(IF(U138=Q138,D138,(IF(U138=Q139,D139,(IF(U138=Q140,D140)))))))))))</f>
        <v>0</v>
      </c>
      <c r="U138" s="40">
        <f t="shared" ref="U138" si="241">LARGE((Q135:Q140),1)</f>
        <v>0</v>
      </c>
      <c r="Y138" s="36">
        <f t="shared" si="120"/>
        <v>0</v>
      </c>
      <c r="Z138" s="19"/>
      <c r="AA138" s="19"/>
      <c r="AB138" s="19">
        <f t="shared" si="230"/>
        <v>0</v>
      </c>
      <c r="AC138" s="19"/>
      <c r="AE138" s="19"/>
      <c r="AF138" s="20">
        <f t="shared" si="231"/>
        <v>0.05</v>
      </c>
      <c r="AG138" s="19"/>
      <c r="AI138" s="19"/>
      <c r="AJ138" s="28">
        <f t="shared" si="232"/>
        <v>1.5</v>
      </c>
      <c r="AK138" s="19"/>
      <c r="AM138" s="19"/>
      <c r="AN138" s="19" t="str">
        <f t="shared" si="233"/>
        <v>No</v>
      </c>
      <c r="AR138" s="19" t="str">
        <f t="shared" si="149"/>
        <v>Not Applicable</v>
      </c>
      <c r="AU138" s="40">
        <f t="shared" si="234"/>
        <v>0</v>
      </c>
      <c r="BG138" s="26" t="str">
        <f>IF(AJ138&gt;4,"Re-check foundation size…",IF(AU138&lt;$U$2,"Pass!","Fail!"))</f>
        <v>Pass!</v>
      </c>
      <c r="BH138" s="49"/>
      <c r="BI138" s="51"/>
      <c r="BJ138" s="51"/>
      <c r="BK138" s="51"/>
      <c r="BL138" s="51"/>
      <c r="BM138" s="51"/>
    </row>
    <row r="139" spans="1:65" x14ac:dyDescent="0.25">
      <c r="A139" s="60"/>
      <c r="E139" s="40"/>
      <c r="F139" s="40"/>
      <c r="G139" s="40"/>
      <c r="H139" s="40"/>
      <c r="I139" s="40"/>
      <c r="P139" s="40">
        <f t="shared" si="235"/>
        <v>0</v>
      </c>
      <c r="Q139" s="40">
        <f t="shared" si="235"/>
        <v>0</v>
      </c>
      <c r="S139" s="6"/>
      <c r="BH139" s="49"/>
      <c r="BI139" s="51"/>
      <c r="BJ139" s="51"/>
      <c r="BK139" s="51"/>
      <c r="BL139" s="51"/>
      <c r="BM139" s="51"/>
    </row>
    <row r="140" spans="1:65" x14ac:dyDescent="0.25">
      <c r="A140" s="61"/>
      <c r="E140" s="40"/>
      <c r="F140" s="40"/>
      <c r="G140" s="40"/>
      <c r="H140" s="40"/>
      <c r="I140" s="40"/>
      <c r="P140" s="40">
        <f t="shared" si="235"/>
        <v>0</v>
      </c>
      <c r="Q140" s="40">
        <f t="shared" si="235"/>
        <v>0</v>
      </c>
      <c r="S140" s="6"/>
      <c r="BH140" s="49"/>
      <c r="BI140" s="51"/>
      <c r="BJ140" s="51"/>
      <c r="BK140" s="51"/>
      <c r="BL140" s="51"/>
      <c r="BM140" s="51"/>
    </row>
    <row r="141" spans="1:65" x14ac:dyDescent="0.25">
      <c r="A141" s="59" t="s">
        <v>119</v>
      </c>
      <c r="E141" s="40"/>
      <c r="F141" s="40"/>
      <c r="G141" s="40"/>
      <c r="H141" s="40"/>
      <c r="I141" s="40"/>
      <c r="P141" s="40">
        <f t="shared" si="235"/>
        <v>0</v>
      </c>
      <c r="Q141" s="40">
        <f t="shared" si="235"/>
        <v>0</v>
      </c>
      <c r="S141" s="6"/>
      <c r="BH141" s="49"/>
      <c r="BI141" s="51"/>
      <c r="BJ141" s="51"/>
      <c r="BK141" s="51"/>
      <c r="BL141" s="51"/>
      <c r="BM141" s="51"/>
    </row>
    <row r="142" spans="1:65" x14ac:dyDescent="0.25">
      <c r="A142" s="60"/>
      <c r="E142" s="40"/>
      <c r="F142" s="40"/>
      <c r="G142" s="40"/>
      <c r="H142" s="40"/>
      <c r="I142" s="40"/>
      <c r="P142" s="40">
        <f t="shared" si="235"/>
        <v>0</v>
      </c>
      <c r="Q142" s="40">
        <f t="shared" si="235"/>
        <v>0</v>
      </c>
      <c r="S142" s="6" t="e">
        <f>LARGE(D141:D146,1)</f>
        <v>#NUM!</v>
      </c>
      <c r="U142" s="40" t="e">
        <f>IF(S142=D141,(LARGE(P141:Q141,1)),(IF(S142=D142,(LARGE(P142:Q142,1)),(IF(S142=D143,(LARGE(P143:Q143,1)),(IF(S142=D144,(LARGE(P144:Q144,1)),(IF(S142=D145,(LARGE(P145:Q145,1)),(IF(S142=D146,(LARGE(P146:Q146,1)))))))))))))</f>
        <v>#NUM!</v>
      </c>
      <c r="Y142" s="36" t="e">
        <f t="shared" ref="Y142" si="242">SQRT((S142/$U$2)^2)</f>
        <v>#NUM!</v>
      </c>
      <c r="Z142" s="19"/>
      <c r="AA142" s="19"/>
      <c r="AB142" s="19" t="e">
        <f t="shared" ref="AB142:AB144" si="243">SQRT(Y142)</f>
        <v>#NUM!</v>
      </c>
      <c r="AC142" s="19"/>
      <c r="AE142" s="19"/>
      <c r="AF142" s="20" t="e">
        <f t="shared" ref="AF142:AF144" si="244">AB142+0.05</f>
        <v>#NUM!</v>
      </c>
      <c r="AG142" s="19"/>
      <c r="AI142" s="19"/>
      <c r="AJ142" s="28" t="e">
        <f t="shared" ref="AJ142:AJ144" si="245">IF(AF142&lt;=1.5,1.5,(IF(AF142&lt;=2,2,(IF(AF142&lt;=2.5,2.5,(IF(AF142&lt;=3,3,(IF(AF142&lt;=3.5,3.5,(IF(AF142&lt;=4,4,(IF(AF142&lt;=4.5,4.5,(IF(AF142&lt;=5,5,"Too f*cking big!")))))))))))))))</f>
        <v>#NUM!</v>
      </c>
      <c r="AK142" s="19"/>
      <c r="AM142" s="19"/>
      <c r="AN142" s="19" t="e">
        <f t="shared" ref="AN142:AN144" si="246">IF(ABS(U142)&gt;($U$3*AJ142),"Yes","No")</f>
        <v>#NUM!</v>
      </c>
      <c r="AR142" s="19" t="e">
        <f t="shared" si="149"/>
        <v>#NUM!</v>
      </c>
      <c r="AU142" s="40" t="e">
        <f t="shared" ref="AU142:AU144" si="247">IF(AR142="Not Applicable",S142/(AJ142^2),(S142/(AJ142^2))+AR142)</f>
        <v>#NUM!</v>
      </c>
      <c r="BG142" s="26" t="e">
        <f>IF(AJ142&gt;4,"Re-check foundation size…",IF(AU142&lt;$U$2,"Pass!","Fail!"))</f>
        <v>#NUM!</v>
      </c>
      <c r="BH142" s="49"/>
      <c r="BI142" s="51"/>
      <c r="BJ142" s="51"/>
      <c r="BK142" s="51"/>
      <c r="BL142" s="51"/>
      <c r="BM142" s="51"/>
    </row>
    <row r="143" spans="1:65" ht="15.75" x14ac:dyDescent="0.25">
      <c r="A143" s="60"/>
      <c r="E143" s="40"/>
      <c r="F143" s="40"/>
      <c r="G143" s="40"/>
      <c r="H143" s="40"/>
      <c r="I143" s="40"/>
      <c r="P143" s="40">
        <f t="shared" si="235"/>
        <v>0</v>
      </c>
      <c r="Q143" s="40">
        <f t="shared" si="235"/>
        <v>0</v>
      </c>
      <c r="S143" s="6">
        <f>IF(U143=P141,D141,(IF(U143=P142,D142,(IF(U143=P143,D143,(IF(U143=P144,D144,(IF(U143=P145,D145,(IF(U143=P146,D146)))))))))))</f>
        <v>0</v>
      </c>
      <c r="U143" s="40">
        <f t="shared" ref="U143" si="248">LARGE((P141:P146),1)</f>
        <v>0</v>
      </c>
      <c r="Y143" s="36">
        <f t="shared" si="120"/>
        <v>0</v>
      </c>
      <c r="Z143" s="19"/>
      <c r="AA143" s="19"/>
      <c r="AB143" s="19">
        <f t="shared" si="243"/>
        <v>0</v>
      </c>
      <c r="AC143" s="19"/>
      <c r="AE143" s="19"/>
      <c r="AF143" s="20">
        <f t="shared" si="244"/>
        <v>0.05</v>
      </c>
      <c r="AG143" s="19"/>
      <c r="AI143" s="19"/>
      <c r="AJ143" s="28">
        <f t="shared" si="245"/>
        <v>1.5</v>
      </c>
      <c r="AK143" s="19"/>
      <c r="AM143" s="19"/>
      <c r="AN143" s="19" t="str">
        <f t="shared" si="246"/>
        <v>No</v>
      </c>
      <c r="AR143" s="19" t="str">
        <f t="shared" si="149"/>
        <v>Not Applicable</v>
      </c>
      <c r="AU143" s="40">
        <f t="shared" si="247"/>
        <v>0</v>
      </c>
      <c r="AY143" s="54">
        <f>B141</f>
        <v>0</v>
      </c>
      <c r="AZ143" s="35" t="s">
        <v>87</v>
      </c>
      <c r="BA143" s="56" t="str">
        <f t="shared" ref="BA143" si="249">IF(S143=0,"No data…",IF(ISNUMBER(AJ142)=FALSE,"Too big!",IF(ISNUMBER(AJ143)=FALSE,"Too big!",IF(ISNUMBER(AJ144)=FALSE,"Too big!",LARGE(AJ142:AJ144,1)))))</f>
        <v>No data…</v>
      </c>
      <c r="BB143" s="56" t="s">
        <v>85</v>
      </c>
      <c r="BC143" s="58" t="str">
        <f t="shared" ref="BC143" si="250">IF(U143=0,"No data…",IF(ISNUMBER(AJ142)=FALSE,"Too big!",IF(ISNUMBER(AJ143)=FALSE,"Too big!",IF(ISNUMBER(AJ144)=FALSE,"Too big!",LARGE(AJ142:AJ144,1)))))</f>
        <v>No data…</v>
      </c>
      <c r="BD143" s="35" t="s">
        <v>86</v>
      </c>
      <c r="BG143" s="26" t="str">
        <f>IF(AJ143&gt;4,"Re-check foundation size…",IF(AU143&lt;$U$2,"Pass!","Fail!"))</f>
        <v>Pass!</v>
      </c>
      <c r="BH143" s="49"/>
      <c r="BI143" s="51" t="str">
        <f t="shared" ref="BI143" si="251">IF(D141&lt;0,"Warning! Uplift.",(IF(D142&lt;0,"Warning! Uplift.",(IF(D143&lt;0,"Warning! Uplift.",(IF(D144&lt;0,"Warning! Uplift.",(IF(D145&lt;0,"Warning! Uplift.",(IF(D146&lt;0,"Warning! Uplift.","/")))))))))))</f>
        <v>/</v>
      </c>
      <c r="BJ143" s="51"/>
      <c r="BK143" s="51"/>
      <c r="BL143" s="51" t="e">
        <f t="shared" ref="BL143" si="252">IF(U142&gt;$BT$23,"Warning! High shear.",(IF(U143&gt;$BT$23,"Warning! High shear.",(IF(U144&gt;$BT$23,"Warning! High Shear.","/")))))</f>
        <v>#NUM!</v>
      </c>
      <c r="BM143" s="51"/>
    </row>
    <row r="144" spans="1:65" x14ac:dyDescent="0.25">
      <c r="A144" s="60"/>
      <c r="E144" s="40"/>
      <c r="F144" s="40"/>
      <c r="G144" s="40"/>
      <c r="H144" s="40"/>
      <c r="I144" s="40"/>
      <c r="P144" s="40">
        <f t="shared" si="235"/>
        <v>0</v>
      </c>
      <c r="Q144" s="40">
        <f t="shared" si="235"/>
        <v>0</v>
      </c>
      <c r="S144" s="6">
        <f>IF(U144=Q141,D141,(IF(U144=Q142,D142,(IF(U144=Q143,D143,(IF(U144=Q144,D144,(IF(U144=Q145,D145,(IF(U144=Q146,D146)))))))))))</f>
        <v>0</v>
      </c>
      <c r="U144" s="40">
        <f t="shared" ref="U144" si="253">LARGE((Q141:Q146),1)</f>
        <v>0</v>
      </c>
      <c r="Y144" s="36">
        <f t="shared" si="120"/>
        <v>0</v>
      </c>
      <c r="Z144" s="19"/>
      <c r="AA144" s="19"/>
      <c r="AB144" s="19">
        <f t="shared" si="243"/>
        <v>0</v>
      </c>
      <c r="AC144" s="19"/>
      <c r="AE144" s="19"/>
      <c r="AF144" s="20">
        <f t="shared" si="244"/>
        <v>0.05</v>
      </c>
      <c r="AG144" s="19"/>
      <c r="AI144" s="19"/>
      <c r="AJ144" s="28">
        <f t="shared" si="245"/>
        <v>1.5</v>
      </c>
      <c r="AK144" s="19"/>
      <c r="AM144" s="19"/>
      <c r="AN144" s="19" t="str">
        <f t="shared" si="246"/>
        <v>No</v>
      </c>
      <c r="AR144" s="19" t="str">
        <f t="shared" si="149"/>
        <v>Not Applicable</v>
      </c>
      <c r="AU144" s="40">
        <f t="shared" si="247"/>
        <v>0</v>
      </c>
      <c r="BG144" s="26" t="str">
        <f>IF(AJ144&gt;4,"Re-check foundation size…",IF(AU144&lt;$U$2,"Pass!","Fail!"))</f>
        <v>Pass!</v>
      </c>
      <c r="BH144" s="49"/>
      <c r="BI144" s="51"/>
      <c r="BJ144" s="51"/>
      <c r="BK144" s="51"/>
      <c r="BL144" s="51"/>
      <c r="BM144" s="51"/>
    </row>
    <row r="145" spans="1:65" x14ac:dyDescent="0.25">
      <c r="A145" s="60"/>
      <c r="E145" s="40"/>
      <c r="F145" s="40"/>
      <c r="G145" s="40"/>
      <c r="H145" s="40"/>
      <c r="I145" s="40"/>
      <c r="P145" s="40">
        <f t="shared" si="235"/>
        <v>0</v>
      </c>
      <c r="Q145" s="40">
        <f t="shared" si="235"/>
        <v>0</v>
      </c>
      <c r="S145" s="6"/>
      <c r="BH145" s="49"/>
      <c r="BI145" s="51"/>
      <c r="BJ145" s="51"/>
      <c r="BK145" s="51"/>
      <c r="BL145" s="51"/>
      <c r="BM145" s="51"/>
    </row>
    <row r="146" spans="1:65" x14ac:dyDescent="0.25">
      <c r="A146" s="61"/>
      <c r="E146" s="40"/>
      <c r="F146" s="40"/>
      <c r="G146" s="40"/>
      <c r="H146" s="40"/>
      <c r="I146" s="40"/>
      <c r="P146" s="40">
        <f t="shared" si="235"/>
        <v>0</v>
      </c>
      <c r="Q146" s="40">
        <f t="shared" si="235"/>
        <v>0</v>
      </c>
      <c r="S146" s="6"/>
      <c r="BH146" s="49"/>
      <c r="BI146" s="51"/>
      <c r="BJ146" s="51"/>
      <c r="BK146" s="51"/>
      <c r="BL146" s="51"/>
      <c r="BM146" s="51"/>
    </row>
    <row r="147" spans="1:65" x14ac:dyDescent="0.25">
      <c r="A147" s="59" t="s">
        <v>120</v>
      </c>
      <c r="E147" s="40"/>
      <c r="F147" s="40"/>
      <c r="G147" s="40"/>
      <c r="H147" s="40"/>
      <c r="I147" s="40"/>
      <c r="P147" s="40">
        <f t="shared" si="235"/>
        <v>0</v>
      </c>
      <c r="Q147" s="40">
        <f t="shared" si="235"/>
        <v>0</v>
      </c>
      <c r="S147" s="6"/>
      <c r="BH147" s="49"/>
      <c r="BI147" s="51"/>
      <c r="BJ147" s="51"/>
      <c r="BK147" s="51"/>
      <c r="BL147" s="51"/>
      <c r="BM147" s="51"/>
    </row>
    <row r="148" spans="1:65" x14ac:dyDescent="0.25">
      <c r="A148" s="60"/>
      <c r="E148" s="40"/>
      <c r="F148" s="40"/>
      <c r="G148" s="40"/>
      <c r="H148" s="40"/>
      <c r="I148" s="40"/>
      <c r="P148" s="40">
        <f t="shared" si="235"/>
        <v>0</v>
      </c>
      <c r="Q148" s="40">
        <f t="shared" si="235"/>
        <v>0</v>
      </c>
      <c r="S148" s="6" t="e">
        <f>LARGE(D147:D152,1)</f>
        <v>#NUM!</v>
      </c>
      <c r="U148" s="40" t="e">
        <f>IF(S148=D147,(LARGE(P147:Q147,1)),(IF(S148=D148,(LARGE(P148:Q148,1)),(IF(S148=D149,(LARGE(P149:Q149,1)),(IF(S148=D150,(LARGE(P150:Q150,1)),(IF(S148=D151,(LARGE(P151:Q151,1)),(IF(S148=D152,(LARGE(P152:Q152,1)))))))))))))</f>
        <v>#NUM!</v>
      </c>
      <c r="Y148" s="36" t="e">
        <f t="shared" ref="Y148:Y210" si="254">SQRT((S148/$U$2)^2)</f>
        <v>#NUM!</v>
      </c>
      <c r="Z148" s="19"/>
      <c r="AA148" s="19"/>
      <c r="AB148" s="19" t="e">
        <f t="shared" ref="AB148:AB150" si="255">SQRT(Y148)</f>
        <v>#NUM!</v>
      </c>
      <c r="AC148" s="19"/>
      <c r="AE148" s="19"/>
      <c r="AF148" s="20" t="e">
        <f t="shared" ref="AF148:AF150" si="256">AB148+0.05</f>
        <v>#NUM!</v>
      </c>
      <c r="AG148" s="19"/>
      <c r="AI148" s="19"/>
      <c r="AJ148" s="28" t="e">
        <f t="shared" ref="AJ148:AJ150" si="257">IF(AF148&lt;=1.5,1.5,(IF(AF148&lt;=2,2,(IF(AF148&lt;=2.5,2.5,(IF(AF148&lt;=3,3,(IF(AF148&lt;=3.5,3.5,(IF(AF148&lt;=4,4,(IF(AF148&lt;=4.5,4.5,(IF(AF148&lt;=5,5,"Too f*cking big!")))))))))))))))</f>
        <v>#NUM!</v>
      </c>
      <c r="AK148" s="19"/>
      <c r="AM148" s="19"/>
      <c r="AN148" s="19" t="e">
        <f t="shared" ref="AN148:AN150" si="258">IF(ABS(U148)&gt;($U$3*AJ148),"Yes","No")</f>
        <v>#NUM!</v>
      </c>
      <c r="AR148" s="19" t="e">
        <f t="shared" si="149"/>
        <v>#NUM!</v>
      </c>
      <c r="AU148" s="40" t="e">
        <f t="shared" ref="AU148:AU150" si="259">IF(AR148="Not Applicable",S148/(AJ148^2),(S148/(AJ148^2))+AR148)</f>
        <v>#NUM!</v>
      </c>
      <c r="BG148" s="26" t="e">
        <f>IF(AJ148&gt;4,"Re-check foundation size…",IF(AU148&lt;$U$2,"Pass!","Fail!"))</f>
        <v>#NUM!</v>
      </c>
      <c r="BH148" s="49"/>
      <c r="BI148" s="51"/>
      <c r="BJ148" s="51"/>
      <c r="BK148" s="51"/>
      <c r="BL148" s="51"/>
      <c r="BM148" s="51"/>
    </row>
    <row r="149" spans="1:65" ht="15.75" x14ac:dyDescent="0.25">
      <c r="A149" s="60"/>
      <c r="E149" s="40"/>
      <c r="F149" s="40"/>
      <c r="G149" s="40"/>
      <c r="H149" s="40"/>
      <c r="I149" s="40"/>
      <c r="P149" s="40">
        <f t="shared" si="235"/>
        <v>0</v>
      </c>
      <c r="Q149" s="40">
        <f t="shared" si="235"/>
        <v>0</v>
      </c>
      <c r="S149" s="6">
        <f>IF(U149=P147,D147,(IF(U149=P148,D148,(IF(U149=P149,D149,(IF(U149=P150,D150,(IF(U149=P151,D151,(IF(U149=P152,D152)))))))))))</f>
        <v>0</v>
      </c>
      <c r="U149" s="40">
        <f t="shared" ref="U149" si="260">LARGE((P147:P152),1)</f>
        <v>0</v>
      </c>
      <c r="Y149" s="36">
        <f t="shared" si="254"/>
        <v>0</v>
      </c>
      <c r="Z149" s="19"/>
      <c r="AA149" s="19"/>
      <c r="AB149" s="19">
        <f t="shared" si="255"/>
        <v>0</v>
      </c>
      <c r="AC149" s="19"/>
      <c r="AE149" s="19"/>
      <c r="AF149" s="20">
        <f t="shared" si="256"/>
        <v>0.05</v>
      </c>
      <c r="AG149" s="19"/>
      <c r="AI149" s="19"/>
      <c r="AJ149" s="28">
        <f t="shared" si="257"/>
        <v>1.5</v>
      </c>
      <c r="AK149" s="19"/>
      <c r="AM149" s="19"/>
      <c r="AN149" s="19" t="str">
        <f t="shared" si="258"/>
        <v>No</v>
      </c>
      <c r="AR149" s="19" t="str">
        <f t="shared" si="149"/>
        <v>Not Applicable</v>
      </c>
      <c r="AU149" s="40">
        <f t="shared" si="259"/>
        <v>0</v>
      </c>
      <c r="AY149" s="54">
        <f>B147</f>
        <v>0</v>
      </c>
      <c r="AZ149" s="35" t="s">
        <v>87</v>
      </c>
      <c r="BA149" s="56" t="str">
        <f t="shared" ref="BA149" si="261">IF(S149=0,"No data…",IF(ISNUMBER(AJ148)=FALSE,"Too big!",IF(ISNUMBER(AJ149)=FALSE,"Too big!",IF(ISNUMBER(AJ150)=FALSE,"Too big!",LARGE(AJ148:AJ150,1)))))</f>
        <v>No data…</v>
      </c>
      <c r="BB149" s="56" t="s">
        <v>85</v>
      </c>
      <c r="BC149" s="58" t="str">
        <f t="shared" ref="BC149" si="262">IF(U149=0,"No data…",IF(ISNUMBER(AJ148)=FALSE,"Too big!",IF(ISNUMBER(AJ149)=FALSE,"Too big!",IF(ISNUMBER(AJ150)=FALSE,"Too big!",LARGE(AJ148:AJ150,1)))))</f>
        <v>No data…</v>
      </c>
      <c r="BD149" s="35" t="s">
        <v>86</v>
      </c>
      <c r="BG149" s="26" t="str">
        <f>IF(AJ149&gt;4,"Re-check foundation size…",IF(AU149&lt;$U$2,"Pass!","Fail!"))</f>
        <v>Pass!</v>
      </c>
      <c r="BH149" s="49"/>
      <c r="BI149" s="51" t="str">
        <f t="shared" ref="BI149" si="263">IF(D147&lt;0,"Warning! Uplift.",(IF(D148&lt;0,"Warning! Uplift.",(IF(D149&lt;0,"Warning! Uplift.",(IF(D150&lt;0,"Warning! Uplift.",(IF(D151&lt;0,"Warning! Uplift.",(IF(D152&lt;0,"Warning! Uplift.","/")))))))))))</f>
        <v>/</v>
      </c>
      <c r="BJ149" s="51"/>
      <c r="BK149" s="51"/>
      <c r="BL149" s="51" t="e">
        <f t="shared" ref="BL149" si="264">IF(U148&gt;$BT$23,"Warning! High shear.",(IF(U149&gt;$BT$23,"Warning! High shear.",(IF(U150&gt;$BT$23,"Warning! High Shear.","/")))))</f>
        <v>#NUM!</v>
      </c>
      <c r="BM149" s="51"/>
    </row>
    <row r="150" spans="1:65" x14ac:dyDescent="0.25">
      <c r="A150" s="60"/>
      <c r="E150" s="40"/>
      <c r="F150" s="40"/>
      <c r="G150" s="40"/>
      <c r="H150" s="40"/>
      <c r="I150" s="40"/>
      <c r="P150" s="40">
        <f t="shared" si="235"/>
        <v>0</v>
      </c>
      <c r="Q150" s="40">
        <f t="shared" si="235"/>
        <v>0</v>
      </c>
      <c r="S150" s="6">
        <f>IF(U150=Q147,D147,(IF(U150=Q148,D148,(IF(U150=Q149,D149,(IF(U150=Q150,D150,(IF(U150=Q151,D151,(IF(U150=Q152,D152)))))))))))</f>
        <v>0</v>
      </c>
      <c r="U150" s="40">
        <f t="shared" ref="U150" si="265">LARGE((Q147:Q152),1)</f>
        <v>0</v>
      </c>
      <c r="Y150" s="36">
        <f t="shared" si="254"/>
        <v>0</v>
      </c>
      <c r="Z150" s="19"/>
      <c r="AA150" s="19"/>
      <c r="AB150" s="19">
        <f t="shared" si="255"/>
        <v>0</v>
      </c>
      <c r="AC150" s="19"/>
      <c r="AE150" s="19"/>
      <c r="AF150" s="20">
        <f t="shared" si="256"/>
        <v>0.05</v>
      </c>
      <c r="AG150" s="19"/>
      <c r="AI150" s="19"/>
      <c r="AJ150" s="28">
        <f t="shared" si="257"/>
        <v>1.5</v>
      </c>
      <c r="AK150" s="19"/>
      <c r="AM150" s="19"/>
      <c r="AN150" s="19" t="str">
        <f t="shared" si="258"/>
        <v>No</v>
      </c>
      <c r="AR150" s="19" t="str">
        <f t="shared" si="149"/>
        <v>Not Applicable</v>
      </c>
      <c r="AU150" s="40">
        <f t="shared" si="259"/>
        <v>0</v>
      </c>
      <c r="BG150" s="26" t="str">
        <f>IF(AJ150&gt;4,"Re-check foundation size…",IF(AU150&lt;$U$2,"Pass!","Fail!"))</f>
        <v>Pass!</v>
      </c>
      <c r="BH150" s="49"/>
      <c r="BI150" s="51"/>
      <c r="BJ150" s="51"/>
      <c r="BK150" s="51"/>
      <c r="BL150" s="51"/>
      <c r="BM150" s="51"/>
    </row>
    <row r="151" spans="1:65" x14ac:dyDescent="0.25">
      <c r="A151" s="60"/>
      <c r="E151" s="40"/>
      <c r="F151" s="40"/>
      <c r="G151" s="40"/>
      <c r="H151" s="40"/>
      <c r="I151" s="40"/>
      <c r="P151" s="40">
        <f t="shared" si="235"/>
        <v>0</v>
      </c>
      <c r="Q151" s="40">
        <f t="shared" si="235"/>
        <v>0</v>
      </c>
      <c r="S151" s="6"/>
      <c r="BH151" s="49"/>
      <c r="BI151" s="51"/>
      <c r="BJ151" s="51"/>
      <c r="BK151" s="51"/>
      <c r="BL151" s="51"/>
      <c r="BM151" s="51"/>
    </row>
    <row r="152" spans="1:65" x14ac:dyDescent="0.25">
      <c r="A152" s="61"/>
      <c r="E152" s="40"/>
      <c r="F152" s="40"/>
      <c r="G152" s="40"/>
      <c r="H152" s="40"/>
      <c r="I152" s="40"/>
      <c r="P152" s="40">
        <f t="shared" si="235"/>
        <v>0</v>
      </c>
      <c r="Q152" s="40">
        <f t="shared" si="235"/>
        <v>0</v>
      </c>
      <c r="S152" s="6"/>
      <c r="BH152" s="49"/>
      <c r="BI152" s="51"/>
      <c r="BJ152" s="51"/>
      <c r="BK152" s="51"/>
      <c r="BL152" s="51"/>
      <c r="BM152" s="51"/>
    </row>
    <row r="153" spans="1:65" x14ac:dyDescent="0.25">
      <c r="A153" s="59" t="s">
        <v>121</v>
      </c>
      <c r="E153" s="40"/>
      <c r="F153" s="40"/>
      <c r="G153" s="40"/>
      <c r="H153" s="40"/>
      <c r="I153" s="40"/>
      <c r="P153" s="40">
        <f t="shared" si="235"/>
        <v>0</v>
      </c>
      <c r="Q153" s="40">
        <f t="shared" si="235"/>
        <v>0</v>
      </c>
      <c r="BH153" s="49"/>
      <c r="BI153" s="51"/>
      <c r="BJ153" s="51"/>
      <c r="BK153" s="51"/>
      <c r="BL153" s="51"/>
      <c r="BM153" s="51"/>
    </row>
    <row r="154" spans="1:65" x14ac:dyDescent="0.25">
      <c r="A154" s="60"/>
      <c r="E154" s="40"/>
      <c r="F154" s="40"/>
      <c r="G154" s="40"/>
      <c r="H154" s="40"/>
      <c r="I154" s="40"/>
      <c r="P154" s="40">
        <f t="shared" si="235"/>
        <v>0</v>
      </c>
      <c r="Q154" s="40">
        <f t="shared" si="235"/>
        <v>0</v>
      </c>
      <c r="S154" s="6" t="e">
        <f>LARGE(D153:D158,1)</f>
        <v>#NUM!</v>
      </c>
      <c r="U154" s="40" t="e">
        <f>IF(S154=D153,(LARGE(P153:Q153,1)),(IF(S154=D154,(LARGE(P154:Q154,1)),(IF(S154=D155,(LARGE(P155:Q155,1)),(IF(S154=D156,(LARGE(P156:Q156,1)),(IF(S154=D157,(LARGE(P157:Q157,1)),(IF(S154=D158,(LARGE(P158:Q158,1)))))))))))))</f>
        <v>#NUM!</v>
      </c>
      <c r="Y154" s="36" t="e">
        <f t="shared" ref="Y154" si="266">SQRT((S154/$U$2)^2)</f>
        <v>#NUM!</v>
      </c>
      <c r="Z154" s="19"/>
      <c r="AA154" s="19"/>
      <c r="AB154" s="19" t="e">
        <f t="shared" ref="AB154:AB156" si="267">SQRT(Y154)</f>
        <v>#NUM!</v>
      </c>
      <c r="AC154" s="19"/>
      <c r="AE154" s="19"/>
      <c r="AF154" s="20" t="e">
        <f t="shared" ref="AF154:AF156" si="268">AB154+0.05</f>
        <v>#NUM!</v>
      </c>
      <c r="AG154" s="19"/>
      <c r="AI154" s="19"/>
      <c r="AJ154" s="28" t="e">
        <f t="shared" ref="AJ154:AJ156" si="269">IF(AF154&lt;=1.5,1.5,(IF(AF154&lt;=2,2,(IF(AF154&lt;=2.5,2.5,(IF(AF154&lt;=3,3,(IF(AF154&lt;=3.5,3.5,(IF(AF154&lt;=4,4,(IF(AF154&lt;=4.5,4.5,(IF(AF154&lt;=5,5,"Too f*cking big!")))))))))))))))</f>
        <v>#NUM!</v>
      </c>
      <c r="AK154" s="19"/>
      <c r="AM154" s="19"/>
      <c r="AN154" s="19" t="e">
        <f t="shared" ref="AN154:AN156" si="270">IF(ABS(U154)&gt;($U$3*AJ154),"Yes","No")</f>
        <v>#NUM!</v>
      </c>
      <c r="AR154" s="19" t="e">
        <f t="shared" si="149"/>
        <v>#NUM!</v>
      </c>
      <c r="AU154" s="40" t="e">
        <f t="shared" ref="AU154:AU156" si="271">IF(AR154="Not Applicable",S154/(AJ154^2),(S154/(AJ154^2))+AR154)</f>
        <v>#NUM!</v>
      </c>
      <c r="BG154" s="26" t="e">
        <f>IF(AJ154&gt;4,"Re-check foundation size…",IF(AU154&lt;$U$2,"Pass!","Fail!"))</f>
        <v>#NUM!</v>
      </c>
      <c r="BH154" s="49"/>
      <c r="BI154" s="51"/>
      <c r="BJ154" s="51"/>
      <c r="BK154" s="51"/>
      <c r="BL154" s="51"/>
      <c r="BM154" s="51"/>
    </row>
    <row r="155" spans="1:65" ht="15.75" x14ac:dyDescent="0.25">
      <c r="A155" s="60"/>
      <c r="E155" s="40"/>
      <c r="F155" s="40"/>
      <c r="G155" s="40"/>
      <c r="H155" s="40"/>
      <c r="I155" s="40"/>
      <c r="P155" s="40">
        <f t="shared" si="235"/>
        <v>0</v>
      </c>
      <c r="Q155" s="40">
        <f t="shared" si="235"/>
        <v>0</v>
      </c>
      <c r="S155" s="6">
        <f>IF(U155=P153,D153,(IF(U155=P154,D154,(IF(U155=P155,D155,(IF(U155=P156,D156,(IF(U155=P157,D157,(IF(U155=P158,D158)))))))))))</f>
        <v>0</v>
      </c>
      <c r="U155" s="40">
        <f t="shared" ref="U155" si="272">LARGE((P153:P158),1)</f>
        <v>0</v>
      </c>
      <c r="Y155" s="36">
        <f t="shared" si="254"/>
        <v>0</v>
      </c>
      <c r="Z155" s="19"/>
      <c r="AA155" s="19"/>
      <c r="AB155" s="19">
        <f t="shared" si="267"/>
        <v>0</v>
      </c>
      <c r="AC155" s="19"/>
      <c r="AE155" s="19"/>
      <c r="AF155" s="20">
        <f t="shared" si="268"/>
        <v>0.05</v>
      </c>
      <c r="AG155" s="19"/>
      <c r="AI155" s="19"/>
      <c r="AJ155" s="28">
        <f t="shared" si="269"/>
        <v>1.5</v>
      </c>
      <c r="AK155" s="19"/>
      <c r="AM155" s="19"/>
      <c r="AN155" s="19" t="str">
        <f t="shared" si="270"/>
        <v>No</v>
      </c>
      <c r="AR155" s="19" t="str">
        <f t="shared" si="149"/>
        <v>Not Applicable</v>
      </c>
      <c r="AU155" s="40">
        <f t="shared" si="271"/>
        <v>0</v>
      </c>
      <c r="AY155" s="54">
        <f>B153</f>
        <v>0</v>
      </c>
      <c r="AZ155" s="35" t="s">
        <v>87</v>
      </c>
      <c r="BA155" s="56" t="str">
        <f t="shared" ref="BA155" si="273">IF(S155=0,"No data…",IF(ISNUMBER(AJ154)=FALSE,"Too big!",IF(ISNUMBER(AJ155)=FALSE,"Too big!",IF(ISNUMBER(AJ156)=FALSE,"Too big!",LARGE(AJ154:AJ156,1)))))</f>
        <v>No data…</v>
      </c>
      <c r="BB155" s="56" t="s">
        <v>85</v>
      </c>
      <c r="BC155" s="58" t="str">
        <f t="shared" ref="BC155" si="274">IF(U155=0,"No data…",IF(ISNUMBER(AJ154)=FALSE,"Too big!",IF(ISNUMBER(AJ155)=FALSE,"Too big!",IF(ISNUMBER(AJ156)=FALSE,"Too big!",LARGE(AJ154:AJ156,1)))))</f>
        <v>No data…</v>
      </c>
      <c r="BD155" s="35" t="s">
        <v>86</v>
      </c>
      <c r="BG155" s="26" t="str">
        <f>IF(AJ155&gt;4,"Re-check foundation size…",IF(AU155&lt;$U$2,"Pass!","Fail!"))</f>
        <v>Pass!</v>
      </c>
      <c r="BH155" s="49"/>
      <c r="BI155" s="51" t="str">
        <f t="shared" ref="BI155" si="275">IF(D153&lt;0,"Warning! Uplift.",(IF(D154&lt;0,"Warning! Uplift.",(IF(D155&lt;0,"Warning! Uplift.",(IF(D156&lt;0,"Warning! Uplift.",(IF(D157&lt;0,"Warning! Uplift.",(IF(D158&lt;0,"Warning! Uplift.","/")))))))))))</f>
        <v>/</v>
      </c>
      <c r="BJ155" s="51"/>
      <c r="BK155" s="51"/>
      <c r="BL155" s="51" t="e">
        <f t="shared" ref="BL155" si="276">IF(U154&gt;$BT$23,"Warning! High shear.",(IF(U155&gt;$BT$23,"Warning! High shear.",(IF(U156&gt;$BT$23,"Warning! High Shear.","/")))))</f>
        <v>#NUM!</v>
      </c>
      <c r="BM155" s="51"/>
    </row>
    <row r="156" spans="1:65" x14ac:dyDescent="0.25">
      <c r="A156" s="60"/>
      <c r="E156" s="40"/>
      <c r="F156" s="40"/>
      <c r="G156" s="40"/>
      <c r="H156" s="40"/>
      <c r="I156" s="40"/>
      <c r="P156" s="40">
        <f t="shared" si="235"/>
        <v>0</v>
      </c>
      <c r="Q156" s="40">
        <f t="shared" si="235"/>
        <v>0</v>
      </c>
      <c r="S156" s="6">
        <f>IF(U156=Q153,D153,(IF(U156=Q154,D154,(IF(U156=Q155,D155,(IF(U156=Q156,D156,(IF(U156=Q157,D157,(IF(U156=Q158,D158)))))))))))</f>
        <v>0</v>
      </c>
      <c r="U156" s="40">
        <f t="shared" ref="U156" si="277">LARGE((Q153:Q158),1)</f>
        <v>0</v>
      </c>
      <c r="Y156" s="36">
        <f t="shared" si="254"/>
        <v>0</v>
      </c>
      <c r="Z156" s="19"/>
      <c r="AA156" s="19"/>
      <c r="AB156" s="19">
        <f t="shared" si="267"/>
        <v>0</v>
      </c>
      <c r="AC156" s="19"/>
      <c r="AE156" s="19"/>
      <c r="AF156" s="20">
        <f t="shared" si="268"/>
        <v>0.05</v>
      </c>
      <c r="AG156" s="19"/>
      <c r="AI156" s="19"/>
      <c r="AJ156" s="28">
        <f t="shared" si="269"/>
        <v>1.5</v>
      </c>
      <c r="AK156" s="19"/>
      <c r="AM156" s="19"/>
      <c r="AN156" s="19" t="str">
        <f t="shared" si="270"/>
        <v>No</v>
      </c>
      <c r="AR156" s="19" t="str">
        <f t="shared" si="149"/>
        <v>Not Applicable</v>
      </c>
      <c r="AU156" s="40">
        <f t="shared" si="271"/>
        <v>0</v>
      </c>
      <c r="BG156" s="26" t="str">
        <f>IF(AJ156&gt;4,"Re-check foundation size…",IF(AU156&lt;$U$2,"Pass!","Fail!"))</f>
        <v>Pass!</v>
      </c>
      <c r="BH156" s="49"/>
      <c r="BI156" s="51"/>
      <c r="BJ156" s="51"/>
      <c r="BK156" s="51"/>
      <c r="BL156" s="51"/>
      <c r="BM156" s="51"/>
    </row>
    <row r="157" spans="1:65" x14ac:dyDescent="0.25">
      <c r="A157" s="60"/>
      <c r="E157" s="40"/>
      <c r="F157" s="40"/>
      <c r="G157" s="40"/>
      <c r="H157" s="40"/>
      <c r="I157" s="40"/>
      <c r="P157" s="40">
        <f t="shared" si="235"/>
        <v>0</v>
      </c>
      <c r="Q157" s="40">
        <f t="shared" si="235"/>
        <v>0</v>
      </c>
      <c r="S157" s="6"/>
      <c r="BH157" s="49"/>
      <c r="BI157" s="51"/>
      <c r="BJ157" s="51"/>
      <c r="BK157" s="51"/>
      <c r="BL157" s="51"/>
      <c r="BM157" s="51"/>
    </row>
    <row r="158" spans="1:65" x14ac:dyDescent="0.25">
      <c r="A158" s="61"/>
      <c r="E158" s="40"/>
      <c r="F158" s="40"/>
      <c r="G158" s="40"/>
      <c r="H158" s="40"/>
      <c r="I158" s="40"/>
      <c r="P158" s="40">
        <f t="shared" si="235"/>
        <v>0</v>
      </c>
      <c r="Q158" s="40">
        <f t="shared" si="235"/>
        <v>0</v>
      </c>
      <c r="S158" s="6"/>
      <c r="BH158" s="49"/>
      <c r="BI158" s="51"/>
      <c r="BJ158" s="51"/>
      <c r="BK158" s="51"/>
      <c r="BL158" s="51"/>
      <c r="BM158" s="51"/>
    </row>
    <row r="159" spans="1:65" x14ac:dyDescent="0.25">
      <c r="A159" s="59" t="s">
        <v>122</v>
      </c>
      <c r="E159" s="40"/>
      <c r="F159" s="40"/>
      <c r="G159" s="40"/>
      <c r="H159" s="40"/>
      <c r="I159" s="40"/>
      <c r="P159" s="40">
        <f t="shared" si="235"/>
        <v>0</v>
      </c>
      <c r="Q159" s="40">
        <f t="shared" si="235"/>
        <v>0</v>
      </c>
      <c r="S159" s="6"/>
      <c r="BH159" s="49"/>
      <c r="BI159" s="51"/>
      <c r="BJ159" s="51"/>
      <c r="BK159" s="51"/>
      <c r="BL159" s="51"/>
      <c r="BM159" s="51"/>
    </row>
    <row r="160" spans="1:65" x14ac:dyDescent="0.25">
      <c r="A160" s="60"/>
      <c r="E160" s="40"/>
      <c r="F160" s="40"/>
      <c r="G160" s="40"/>
      <c r="H160" s="40"/>
      <c r="I160" s="40"/>
      <c r="P160" s="40">
        <f t="shared" si="235"/>
        <v>0</v>
      </c>
      <c r="Q160" s="40">
        <f t="shared" si="235"/>
        <v>0</v>
      </c>
      <c r="S160" s="6" t="e">
        <f>LARGE(D159:D164,1)</f>
        <v>#NUM!</v>
      </c>
      <c r="U160" s="40" t="e">
        <f>IF(S160=D159,(LARGE(P159:Q159,1)),(IF(S160=D160,(LARGE(P160:Q160,1)),(IF(S160=D161,(LARGE(P161:Q161,1)),(IF(S160=D162,(LARGE(P162:Q162,1)),(IF(S160=D163,(LARGE(P163:Q163,1)),(IF(S160=D164,(LARGE(P164:Q164,1)))))))))))))</f>
        <v>#NUM!</v>
      </c>
      <c r="Y160" s="36" t="e">
        <f t="shared" ref="Y160" si="278">SQRT((S160/$U$2)^2)</f>
        <v>#NUM!</v>
      </c>
      <c r="Z160" s="19"/>
      <c r="AA160" s="19"/>
      <c r="AB160" s="19" t="e">
        <f t="shared" ref="AB160:AB162" si="279">SQRT(Y160)</f>
        <v>#NUM!</v>
      </c>
      <c r="AC160" s="19"/>
      <c r="AE160" s="19"/>
      <c r="AF160" s="20" t="e">
        <f t="shared" ref="AF160:AF162" si="280">AB160+0.05</f>
        <v>#NUM!</v>
      </c>
      <c r="AG160" s="19"/>
      <c r="AI160" s="19"/>
      <c r="AJ160" s="28" t="e">
        <f t="shared" ref="AJ160:AJ162" si="281">IF(AF160&lt;=1.5,1.5,(IF(AF160&lt;=2,2,(IF(AF160&lt;=2.5,2.5,(IF(AF160&lt;=3,3,(IF(AF160&lt;=3.5,3.5,(IF(AF160&lt;=4,4,(IF(AF160&lt;=4.5,4.5,(IF(AF160&lt;=5,5,"Too f*cking big!")))))))))))))))</f>
        <v>#NUM!</v>
      </c>
      <c r="AK160" s="19"/>
      <c r="AM160" s="19"/>
      <c r="AN160" s="19" t="e">
        <f t="shared" ref="AN160:AN162" si="282">IF(ABS(U160)&gt;($U$3*AJ160),"Yes","No")</f>
        <v>#NUM!</v>
      </c>
      <c r="AR160" s="19" t="e">
        <f t="shared" ref="AR160:AR222" si="283">IF(AN160="Yes",(((SQRT(U160^2)))*$U$4)/((AJ160*(AJ160^2))/6),"Not Applicable")</f>
        <v>#NUM!</v>
      </c>
      <c r="AU160" s="40" t="e">
        <f t="shared" ref="AU160:AU162" si="284">IF(AR160="Not Applicable",S160/(AJ160^2),(S160/(AJ160^2))+AR160)</f>
        <v>#NUM!</v>
      </c>
      <c r="BG160" s="26" t="e">
        <f>IF(AJ160&gt;4,"Re-check foundation size…",IF(AU160&lt;$U$2,"Pass!","Fail!"))</f>
        <v>#NUM!</v>
      </c>
      <c r="BH160" s="49"/>
      <c r="BI160" s="51"/>
      <c r="BJ160" s="51"/>
      <c r="BK160" s="51"/>
      <c r="BL160" s="51"/>
      <c r="BM160" s="51"/>
    </row>
    <row r="161" spans="1:65" ht="15.75" x14ac:dyDescent="0.25">
      <c r="A161" s="60"/>
      <c r="E161" s="40"/>
      <c r="F161" s="40"/>
      <c r="G161" s="40"/>
      <c r="H161" s="40"/>
      <c r="I161" s="40"/>
      <c r="P161" s="40">
        <f t="shared" si="235"/>
        <v>0</v>
      </c>
      <c r="Q161" s="40">
        <f t="shared" si="235"/>
        <v>0</v>
      </c>
      <c r="S161" s="6">
        <f>IF(U161=P159,D159,(IF(U161=P160,D160,(IF(U161=P161,D161,(IF(U161=P162,D162,(IF(U161=P163,D163,(IF(U161=P164,D164)))))))))))</f>
        <v>0</v>
      </c>
      <c r="U161" s="40">
        <f t="shared" ref="U161" si="285">LARGE((P159:P164),1)</f>
        <v>0</v>
      </c>
      <c r="Y161" s="36">
        <f t="shared" si="254"/>
        <v>0</v>
      </c>
      <c r="Z161" s="19"/>
      <c r="AA161" s="19"/>
      <c r="AB161" s="19">
        <f t="shared" si="279"/>
        <v>0</v>
      </c>
      <c r="AC161" s="19"/>
      <c r="AE161" s="19"/>
      <c r="AF161" s="20">
        <f t="shared" si="280"/>
        <v>0.05</v>
      </c>
      <c r="AG161" s="19"/>
      <c r="AI161" s="19"/>
      <c r="AJ161" s="28">
        <f t="shared" si="281"/>
        <v>1.5</v>
      </c>
      <c r="AK161" s="19"/>
      <c r="AM161" s="19"/>
      <c r="AN161" s="19" t="str">
        <f t="shared" si="282"/>
        <v>No</v>
      </c>
      <c r="AR161" s="19" t="str">
        <f t="shared" si="283"/>
        <v>Not Applicable</v>
      </c>
      <c r="AU161" s="40">
        <f t="shared" si="284"/>
        <v>0</v>
      </c>
      <c r="AY161" s="54">
        <f>B159</f>
        <v>0</v>
      </c>
      <c r="AZ161" s="35" t="s">
        <v>87</v>
      </c>
      <c r="BA161" s="56" t="str">
        <f t="shared" ref="BA161" si="286">IF(S161=0,"No data…",IF(ISNUMBER(AJ160)=FALSE,"Too big!",IF(ISNUMBER(AJ161)=FALSE,"Too big!",IF(ISNUMBER(AJ162)=FALSE,"Too big!",LARGE(AJ160:AJ162,1)))))</f>
        <v>No data…</v>
      </c>
      <c r="BB161" s="56" t="s">
        <v>85</v>
      </c>
      <c r="BC161" s="58" t="str">
        <f t="shared" ref="BC161" si="287">IF(U161=0,"No data…",IF(ISNUMBER(AJ160)=FALSE,"Too big!",IF(ISNUMBER(AJ161)=FALSE,"Too big!",IF(ISNUMBER(AJ162)=FALSE,"Too big!",LARGE(AJ160:AJ162,1)))))</f>
        <v>No data…</v>
      </c>
      <c r="BD161" s="35" t="s">
        <v>86</v>
      </c>
      <c r="BG161" s="26" t="str">
        <f>IF(AJ161&gt;4,"Re-check foundation size…",IF(AU161&lt;$U$2,"Pass!","Fail!"))</f>
        <v>Pass!</v>
      </c>
      <c r="BH161" s="49"/>
      <c r="BI161" s="51" t="str">
        <f t="shared" ref="BI161" si="288">IF(D159&lt;0,"Warning! Uplift.",(IF(D160&lt;0,"Warning! Uplift.",(IF(D161&lt;0,"Warning! Uplift.",(IF(D162&lt;0,"Warning! Uplift.",(IF(D163&lt;0,"Warning! Uplift.",(IF(D164&lt;0,"Warning! Uplift.","/")))))))))))</f>
        <v>/</v>
      </c>
      <c r="BJ161" s="51"/>
      <c r="BK161" s="51"/>
      <c r="BL161" s="51" t="e">
        <f t="shared" ref="BL161" si="289">IF(U160&gt;$BT$23,"Warning! High shear.",(IF(U161&gt;$BT$23,"Warning! High shear.",(IF(U162&gt;$BT$23,"Warning! High Shear.","/")))))</f>
        <v>#NUM!</v>
      </c>
      <c r="BM161" s="51"/>
    </row>
    <row r="162" spans="1:65" x14ac:dyDescent="0.25">
      <c r="A162" s="60"/>
      <c r="E162" s="40"/>
      <c r="F162" s="40"/>
      <c r="G162" s="40"/>
      <c r="H162" s="40"/>
      <c r="I162" s="40"/>
      <c r="P162" s="40">
        <f t="shared" si="235"/>
        <v>0</v>
      </c>
      <c r="Q162" s="40">
        <f t="shared" si="235"/>
        <v>0</v>
      </c>
      <c r="S162" s="6">
        <f>IF(U162=Q159,D159,(IF(U162=Q160,D160,(IF(U162=Q161,D161,(IF(U162=Q162,D162,(IF(U162=Q163,D163,(IF(U162=Q164,D164)))))))))))</f>
        <v>0</v>
      </c>
      <c r="U162" s="40">
        <f t="shared" ref="U162" si="290">LARGE((Q159:Q164),1)</f>
        <v>0</v>
      </c>
      <c r="Y162" s="36">
        <f t="shared" si="254"/>
        <v>0</v>
      </c>
      <c r="Z162" s="19"/>
      <c r="AA162" s="19"/>
      <c r="AB162" s="19">
        <f t="shared" si="279"/>
        <v>0</v>
      </c>
      <c r="AC162" s="19"/>
      <c r="AE162" s="19"/>
      <c r="AF162" s="20">
        <f t="shared" si="280"/>
        <v>0.05</v>
      </c>
      <c r="AG162" s="19"/>
      <c r="AI162" s="19"/>
      <c r="AJ162" s="28">
        <f t="shared" si="281"/>
        <v>1.5</v>
      </c>
      <c r="AK162" s="19"/>
      <c r="AM162" s="19"/>
      <c r="AN162" s="19" t="str">
        <f t="shared" si="282"/>
        <v>No</v>
      </c>
      <c r="AR162" s="19" t="str">
        <f t="shared" si="283"/>
        <v>Not Applicable</v>
      </c>
      <c r="AU162" s="40">
        <f t="shared" si="284"/>
        <v>0</v>
      </c>
      <c r="BG162" s="26" t="str">
        <f>IF(AJ162&gt;4,"Re-check foundation size…",IF(AU162&lt;$U$2,"Pass!","Fail!"))</f>
        <v>Pass!</v>
      </c>
      <c r="BH162" s="49"/>
      <c r="BI162" s="51"/>
      <c r="BJ162" s="51"/>
      <c r="BK162" s="51"/>
      <c r="BL162" s="51"/>
      <c r="BM162" s="51"/>
    </row>
    <row r="163" spans="1:65" x14ac:dyDescent="0.25">
      <c r="A163" s="60"/>
      <c r="E163" s="40"/>
      <c r="F163" s="40"/>
      <c r="G163" s="40"/>
      <c r="H163" s="40"/>
      <c r="I163" s="40"/>
      <c r="P163" s="40">
        <f t="shared" si="235"/>
        <v>0</v>
      </c>
      <c r="Q163" s="40">
        <f t="shared" si="235"/>
        <v>0</v>
      </c>
      <c r="S163" s="6"/>
      <c r="BH163" s="49"/>
      <c r="BI163" s="51"/>
      <c r="BJ163" s="51"/>
      <c r="BK163" s="51"/>
      <c r="BL163" s="51"/>
      <c r="BM163" s="51"/>
    </row>
    <row r="164" spans="1:65" x14ac:dyDescent="0.25">
      <c r="A164" s="61"/>
      <c r="E164" s="40"/>
      <c r="F164" s="40"/>
      <c r="G164" s="40"/>
      <c r="H164" s="40"/>
      <c r="I164" s="40"/>
      <c r="P164" s="40">
        <f t="shared" si="235"/>
        <v>0</v>
      </c>
      <c r="Q164" s="40">
        <f t="shared" si="235"/>
        <v>0</v>
      </c>
      <c r="S164" s="6"/>
      <c r="BH164" s="49"/>
      <c r="BI164" s="51"/>
      <c r="BJ164" s="51"/>
      <c r="BK164" s="51"/>
      <c r="BL164" s="51"/>
      <c r="BM164" s="51"/>
    </row>
    <row r="165" spans="1:65" x14ac:dyDescent="0.25">
      <c r="A165" s="59" t="s">
        <v>123</v>
      </c>
      <c r="E165" s="40"/>
      <c r="F165" s="40"/>
      <c r="G165" s="40"/>
      <c r="H165" s="40"/>
      <c r="I165" s="40"/>
      <c r="P165" s="40">
        <f t="shared" si="235"/>
        <v>0</v>
      </c>
      <c r="Q165" s="40">
        <f t="shared" si="235"/>
        <v>0</v>
      </c>
      <c r="S165" s="6"/>
      <c r="BH165" s="49"/>
      <c r="BI165" s="51"/>
      <c r="BJ165" s="51"/>
      <c r="BK165" s="51"/>
      <c r="BL165" s="51"/>
      <c r="BM165" s="51"/>
    </row>
    <row r="166" spans="1:65" x14ac:dyDescent="0.25">
      <c r="A166" s="60"/>
      <c r="E166" s="40"/>
      <c r="F166" s="40"/>
      <c r="G166" s="40"/>
      <c r="H166" s="40"/>
      <c r="I166" s="40"/>
      <c r="P166" s="40">
        <f t="shared" si="235"/>
        <v>0</v>
      </c>
      <c r="Q166" s="40">
        <f t="shared" si="235"/>
        <v>0</v>
      </c>
      <c r="S166" s="6" t="e">
        <f>LARGE(D165:D170,1)</f>
        <v>#NUM!</v>
      </c>
      <c r="U166" s="40" t="e">
        <f>IF(S166=D165,(LARGE(P165:Q165,1)),(IF(S166=D166,(LARGE(P166:Q166,1)),(IF(S166=D167,(LARGE(P167:Q167,1)),(IF(S166=D168,(LARGE(P168:Q168,1)),(IF(S166=D169,(LARGE(P169:Q169,1)),(IF(S166=D170,(LARGE(P170:Q170,1)))))))))))))</f>
        <v>#NUM!</v>
      </c>
      <c r="Y166" s="36" t="e">
        <f t="shared" ref="Y166" si="291">SQRT((S166/$U$2)^2)</f>
        <v>#NUM!</v>
      </c>
      <c r="Z166" s="19"/>
      <c r="AA166" s="19"/>
      <c r="AB166" s="19" t="e">
        <f t="shared" ref="AB166:AB168" si="292">SQRT(Y166)</f>
        <v>#NUM!</v>
      </c>
      <c r="AC166" s="19"/>
      <c r="AE166" s="19"/>
      <c r="AF166" s="20" t="e">
        <f t="shared" ref="AF166:AF168" si="293">AB166+0.05</f>
        <v>#NUM!</v>
      </c>
      <c r="AG166" s="19"/>
      <c r="AI166" s="19"/>
      <c r="AJ166" s="28" t="e">
        <f t="shared" ref="AJ166:AJ168" si="294">IF(AF166&lt;=1.5,1.5,(IF(AF166&lt;=2,2,(IF(AF166&lt;=2.5,2.5,(IF(AF166&lt;=3,3,(IF(AF166&lt;=3.5,3.5,(IF(AF166&lt;=4,4,(IF(AF166&lt;=4.5,4.5,(IF(AF166&lt;=5,5,"Too f*cking big!")))))))))))))))</f>
        <v>#NUM!</v>
      </c>
      <c r="AK166" s="19"/>
      <c r="AM166" s="19"/>
      <c r="AN166" s="19" t="e">
        <f t="shared" ref="AN166:AN168" si="295">IF(ABS(U166)&gt;($U$3*AJ166),"Yes","No")</f>
        <v>#NUM!</v>
      </c>
      <c r="AR166" s="19" t="e">
        <f t="shared" si="283"/>
        <v>#NUM!</v>
      </c>
      <c r="AU166" s="40" t="e">
        <f t="shared" ref="AU166:AU168" si="296">IF(AR166="Not Applicable",S166/(AJ166^2),(S166/(AJ166^2))+AR166)</f>
        <v>#NUM!</v>
      </c>
      <c r="BG166" s="26" t="e">
        <f>IF(AJ166&gt;4,"Re-check foundation size…",IF(AU166&lt;$U$2,"Pass!","Fail!"))</f>
        <v>#NUM!</v>
      </c>
      <c r="BH166" s="49"/>
      <c r="BI166" s="51"/>
      <c r="BJ166" s="51"/>
      <c r="BK166" s="51"/>
      <c r="BL166" s="51"/>
      <c r="BM166" s="51"/>
    </row>
    <row r="167" spans="1:65" ht="15.75" x14ac:dyDescent="0.25">
      <c r="A167" s="60"/>
      <c r="E167" s="40"/>
      <c r="F167" s="40"/>
      <c r="G167" s="40"/>
      <c r="H167" s="40"/>
      <c r="I167" s="40"/>
      <c r="P167" s="40">
        <f t="shared" si="235"/>
        <v>0</v>
      </c>
      <c r="Q167" s="40">
        <f t="shared" si="235"/>
        <v>0</v>
      </c>
      <c r="S167" s="6">
        <f>IF(U167=P165,D165,(IF(U167=P166,D166,(IF(U167=P167,D167,(IF(U167=P168,D168,(IF(U167=P169,D169,(IF(U167=P170,D170)))))))))))</f>
        <v>0</v>
      </c>
      <c r="U167" s="40">
        <f t="shared" ref="U167" si="297">LARGE((P165:P170),1)</f>
        <v>0</v>
      </c>
      <c r="Y167" s="36">
        <f t="shared" si="254"/>
        <v>0</v>
      </c>
      <c r="Z167" s="19"/>
      <c r="AA167" s="19"/>
      <c r="AB167" s="19">
        <f t="shared" si="292"/>
        <v>0</v>
      </c>
      <c r="AC167" s="19"/>
      <c r="AE167" s="19"/>
      <c r="AF167" s="20">
        <f t="shared" si="293"/>
        <v>0.05</v>
      </c>
      <c r="AG167" s="19"/>
      <c r="AI167" s="19"/>
      <c r="AJ167" s="28">
        <f t="shared" si="294"/>
        <v>1.5</v>
      </c>
      <c r="AK167" s="19"/>
      <c r="AM167" s="19"/>
      <c r="AN167" s="19" t="str">
        <f t="shared" si="295"/>
        <v>No</v>
      </c>
      <c r="AR167" s="19" t="str">
        <f t="shared" si="283"/>
        <v>Not Applicable</v>
      </c>
      <c r="AU167" s="40">
        <f t="shared" si="296"/>
        <v>0</v>
      </c>
      <c r="AY167" s="54">
        <f>B165</f>
        <v>0</v>
      </c>
      <c r="AZ167" s="35" t="s">
        <v>87</v>
      </c>
      <c r="BA167" s="56" t="str">
        <f t="shared" ref="BA167" si="298">IF(S167=0,"No data…",IF(ISNUMBER(AJ166)=FALSE,"Too big!",IF(ISNUMBER(AJ167)=FALSE,"Too big!",IF(ISNUMBER(AJ168)=FALSE,"Too big!",LARGE(AJ166:AJ168,1)))))</f>
        <v>No data…</v>
      </c>
      <c r="BB167" s="56" t="s">
        <v>85</v>
      </c>
      <c r="BC167" s="58" t="str">
        <f t="shared" ref="BC167" si="299">IF(U167=0,"No data…",IF(ISNUMBER(AJ166)=FALSE,"Too big!",IF(ISNUMBER(AJ167)=FALSE,"Too big!",IF(ISNUMBER(AJ168)=FALSE,"Too big!",LARGE(AJ166:AJ168,1)))))</f>
        <v>No data…</v>
      </c>
      <c r="BD167" s="35" t="s">
        <v>86</v>
      </c>
      <c r="BG167" s="26" t="str">
        <f>IF(AJ167&gt;4,"Re-check foundation size…",IF(AU167&lt;$U$2,"Pass!","Fail!"))</f>
        <v>Pass!</v>
      </c>
      <c r="BH167" s="49"/>
      <c r="BI167" s="51" t="str">
        <f t="shared" ref="BI167" si="300">IF(D165&lt;0,"Warning! Uplift.",(IF(D166&lt;0,"Warning! Uplift.",(IF(D167&lt;0,"Warning! Uplift.",(IF(D168&lt;0,"Warning! Uplift.",(IF(D169&lt;0,"Warning! Uplift.",(IF(D170&lt;0,"Warning! Uplift.","/")))))))))))</f>
        <v>/</v>
      </c>
      <c r="BJ167" s="51"/>
      <c r="BK167" s="51"/>
      <c r="BL167" s="51" t="e">
        <f t="shared" ref="BL167" si="301">IF(U166&gt;$BT$23,"Warning! High shear.",(IF(U167&gt;$BT$23,"Warning! High shear.",(IF(U168&gt;$BT$23,"Warning! High Shear.","/")))))</f>
        <v>#NUM!</v>
      </c>
      <c r="BM167" s="51"/>
    </row>
    <row r="168" spans="1:65" x14ac:dyDescent="0.25">
      <c r="A168" s="60"/>
      <c r="E168" s="40"/>
      <c r="F168" s="40"/>
      <c r="G168" s="40"/>
      <c r="H168" s="40"/>
      <c r="I168" s="40"/>
      <c r="P168" s="40">
        <f t="shared" si="235"/>
        <v>0</v>
      </c>
      <c r="Q168" s="40">
        <f t="shared" si="235"/>
        <v>0</v>
      </c>
      <c r="S168" s="6">
        <f>IF(U168=Q165,D165,(IF(U168=Q166,D166,(IF(U168=Q167,D167,(IF(U168=Q168,D168,(IF(U168=Q169,D169,(IF(U168=Q170,D170)))))))))))</f>
        <v>0</v>
      </c>
      <c r="U168" s="40">
        <f t="shared" ref="U168" si="302">LARGE((Q165:Q170),1)</f>
        <v>0</v>
      </c>
      <c r="Y168" s="36">
        <f t="shared" si="254"/>
        <v>0</v>
      </c>
      <c r="Z168" s="19"/>
      <c r="AA168" s="19"/>
      <c r="AB168" s="19">
        <f t="shared" si="292"/>
        <v>0</v>
      </c>
      <c r="AC168" s="19"/>
      <c r="AE168" s="19"/>
      <c r="AF168" s="20">
        <f t="shared" si="293"/>
        <v>0.05</v>
      </c>
      <c r="AG168" s="19"/>
      <c r="AI168" s="19"/>
      <c r="AJ168" s="28">
        <f t="shared" si="294"/>
        <v>1.5</v>
      </c>
      <c r="AK168" s="19"/>
      <c r="AM168" s="19"/>
      <c r="AN168" s="19" t="str">
        <f t="shared" si="295"/>
        <v>No</v>
      </c>
      <c r="AR168" s="19" t="str">
        <f t="shared" si="283"/>
        <v>Not Applicable</v>
      </c>
      <c r="AU168" s="40">
        <f t="shared" si="296"/>
        <v>0</v>
      </c>
      <c r="BG168" s="26" t="str">
        <f>IF(AJ168&gt;4,"Re-check foundation size…",IF(AU168&lt;$U$2,"Pass!","Fail!"))</f>
        <v>Pass!</v>
      </c>
      <c r="BH168" s="49"/>
      <c r="BI168" s="51"/>
      <c r="BJ168" s="51"/>
      <c r="BK168" s="51"/>
      <c r="BL168" s="51"/>
      <c r="BM168" s="51"/>
    </row>
    <row r="169" spans="1:65" x14ac:dyDescent="0.25">
      <c r="A169" s="60"/>
      <c r="E169" s="40"/>
      <c r="F169" s="40"/>
      <c r="G169" s="40"/>
      <c r="H169" s="40"/>
      <c r="I169" s="40"/>
      <c r="P169" s="40">
        <f t="shared" si="235"/>
        <v>0</v>
      </c>
      <c r="Q169" s="40">
        <f t="shared" si="235"/>
        <v>0</v>
      </c>
      <c r="S169" s="6"/>
      <c r="BH169" s="49"/>
      <c r="BI169" s="51"/>
      <c r="BJ169" s="51"/>
      <c r="BK169" s="51"/>
      <c r="BL169" s="51"/>
      <c r="BM169" s="51"/>
    </row>
    <row r="170" spans="1:65" x14ac:dyDescent="0.25">
      <c r="A170" s="61"/>
      <c r="E170" s="40"/>
      <c r="F170" s="40"/>
      <c r="G170" s="40"/>
      <c r="H170" s="40"/>
      <c r="I170" s="40"/>
      <c r="P170" s="40">
        <f t="shared" si="235"/>
        <v>0</v>
      </c>
      <c r="Q170" s="40">
        <f t="shared" si="235"/>
        <v>0</v>
      </c>
      <c r="S170" s="6"/>
      <c r="BH170" s="49"/>
      <c r="BI170" s="51"/>
      <c r="BJ170" s="51"/>
      <c r="BK170" s="51"/>
      <c r="BL170" s="51"/>
      <c r="BM170" s="51"/>
    </row>
    <row r="171" spans="1:65" x14ac:dyDescent="0.25">
      <c r="A171" s="59" t="s">
        <v>124</v>
      </c>
      <c r="E171" s="40"/>
      <c r="F171" s="40"/>
      <c r="G171" s="40"/>
      <c r="H171" s="40"/>
      <c r="I171" s="40"/>
      <c r="P171" s="40">
        <f t="shared" si="235"/>
        <v>0</v>
      </c>
      <c r="Q171" s="40">
        <f t="shared" si="235"/>
        <v>0</v>
      </c>
      <c r="S171" s="6"/>
      <c r="BH171" s="49"/>
      <c r="BI171" s="51"/>
      <c r="BJ171" s="51"/>
      <c r="BK171" s="51"/>
      <c r="BL171" s="51"/>
      <c r="BM171" s="51"/>
    </row>
    <row r="172" spans="1:65" x14ac:dyDescent="0.25">
      <c r="A172" s="60"/>
      <c r="E172" s="40"/>
      <c r="F172" s="40"/>
      <c r="G172" s="40"/>
      <c r="H172" s="40"/>
      <c r="I172" s="40"/>
      <c r="P172" s="40">
        <f t="shared" si="235"/>
        <v>0</v>
      </c>
      <c r="Q172" s="40">
        <f t="shared" si="235"/>
        <v>0</v>
      </c>
      <c r="S172" s="6" t="e">
        <f>LARGE(D171:D176,1)</f>
        <v>#NUM!</v>
      </c>
      <c r="U172" s="40" t="e">
        <f>IF(S172=D171,(LARGE(P171:Q171,1)),(IF(S172=D172,(LARGE(P172:Q172,1)),(IF(S172=D173,(LARGE(P173:Q173,1)),(IF(S172=D174,(LARGE(P174:Q174,1)),(IF(S172=D175,(LARGE(P175:Q175,1)),(IF(S172=D176,(LARGE(P176:Q176,1)))))))))))))</f>
        <v>#NUM!</v>
      </c>
      <c r="Y172" s="36" t="e">
        <f t="shared" ref="Y172" si="303">SQRT((S172/$U$2)^2)</f>
        <v>#NUM!</v>
      </c>
      <c r="Z172" s="19"/>
      <c r="AA172" s="19"/>
      <c r="AB172" s="19" t="e">
        <f t="shared" ref="AB172:AB174" si="304">SQRT(Y172)</f>
        <v>#NUM!</v>
      </c>
      <c r="AC172" s="19"/>
      <c r="AE172" s="19"/>
      <c r="AF172" s="20" t="e">
        <f t="shared" ref="AF172:AF174" si="305">AB172+0.05</f>
        <v>#NUM!</v>
      </c>
      <c r="AG172" s="19"/>
      <c r="AI172" s="19"/>
      <c r="AJ172" s="28" t="e">
        <f t="shared" ref="AJ172:AJ174" si="306">IF(AF172&lt;=1.5,1.5,(IF(AF172&lt;=2,2,(IF(AF172&lt;=2.5,2.5,(IF(AF172&lt;=3,3,(IF(AF172&lt;=3.5,3.5,(IF(AF172&lt;=4,4,(IF(AF172&lt;=4.5,4.5,(IF(AF172&lt;=5,5,"Too f*cking big!")))))))))))))))</f>
        <v>#NUM!</v>
      </c>
      <c r="AK172" s="19"/>
      <c r="AM172" s="19"/>
      <c r="AN172" s="19" t="e">
        <f t="shared" ref="AN172:AN174" si="307">IF(ABS(U172)&gt;($U$3*AJ172),"Yes","No")</f>
        <v>#NUM!</v>
      </c>
      <c r="AR172" s="19" t="e">
        <f t="shared" si="283"/>
        <v>#NUM!</v>
      </c>
      <c r="AU172" s="40" t="e">
        <f t="shared" ref="AU172:AU174" si="308">IF(AR172="Not Applicable",S172/(AJ172^2),(S172/(AJ172^2))+AR172)</f>
        <v>#NUM!</v>
      </c>
      <c r="BG172" s="26" t="e">
        <f>IF(AJ172&gt;4,"Re-check foundation size…",IF(AU172&lt;$U$2,"Pass!","Fail!"))</f>
        <v>#NUM!</v>
      </c>
      <c r="BH172" s="49"/>
      <c r="BI172" s="51"/>
      <c r="BJ172" s="51"/>
      <c r="BK172" s="51"/>
      <c r="BL172" s="51"/>
      <c r="BM172" s="51"/>
    </row>
    <row r="173" spans="1:65" ht="15.75" x14ac:dyDescent="0.25">
      <c r="A173" s="60"/>
      <c r="E173" s="40"/>
      <c r="F173" s="40"/>
      <c r="G173" s="40"/>
      <c r="H173" s="40"/>
      <c r="I173" s="40"/>
      <c r="P173" s="40">
        <f t="shared" si="235"/>
        <v>0</v>
      </c>
      <c r="Q173" s="40">
        <f t="shared" si="235"/>
        <v>0</v>
      </c>
      <c r="S173" s="6">
        <f>IF(U173=P171,D171,(IF(U173=P172,D172,(IF(U173=P173,D173,(IF(U173=P174,D174,(IF(U173=P175,D175,(IF(U173=P176,D176)))))))))))</f>
        <v>0</v>
      </c>
      <c r="U173" s="40">
        <f t="shared" ref="U173" si="309">LARGE((P171:P176),1)</f>
        <v>0</v>
      </c>
      <c r="Y173" s="36">
        <f t="shared" si="254"/>
        <v>0</v>
      </c>
      <c r="Z173" s="19"/>
      <c r="AA173" s="19"/>
      <c r="AB173" s="19">
        <f t="shared" si="304"/>
        <v>0</v>
      </c>
      <c r="AC173" s="19"/>
      <c r="AE173" s="19"/>
      <c r="AF173" s="20">
        <f t="shared" si="305"/>
        <v>0.05</v>
      </c>
      <c r="AG173" s="19"/>
      <c r="AI173" s="19"/>
      <c r="AJ173" s="28">
        <f t="shared" si="306"/>
        <v>1.5</v>
      </c>
      <c r="AK173" s="19"/>
      <c r="AM173" s="19"/>
      <c r="AN173" s="19" t="str">
        <f t="shared" si="307"/>
        <v>No</v>
      </c>
      <c r="AR173" s="19" t="str">
        <f t="shared" si="283"/>
        <v>Not Applicable</v>
      </c>
      <c r="AU173" s="40">
        <f t="shared" si="308"/>
        <v>0</v>
      </c>
      <c r="AY173" s="54">
        <f>B171</f>
        <v>0</v>
      </c>
      <c r="AZ173" s="35" t="s">
        <v>87</v>
      </c>
      <c r="BA173" s="56" t="str">
        <f t="shared" ref="BA173" si="310">IF(S173=0,"No data…",IF(ISNUMBER(AJ172)=FALSE,"Too big!",IF(ISNUMBER(AJ173)=FALSE,"Too big!",IF(ISNUMBER(AJ174)=FALSE,"Too big!",LARGE(AJ172:AJ174,1)))))</f>
        <v>No data…</v>
      </c>
      <c r="BB173" s="56" t="s">
        <v>85</v>
      </c>
      <c r="BC173" s="58" t="str">
        <f t="shared" ref="BC173" si="311">IF(U173=0,"No data…",IF(ISNUMBER(AJ172)=FALSE,"Too big!",IF(ISNUMBER(AJ173)=FALSE,"Too big!",IF(ISNUMBER(AJ174)=FALSE,"Too big!",LARGE(AJ172:AJ174,1)))))</f>
        <v>No data…</v>
      </c>
      <c r="BD173" s="35" t="s">
        <v>86</v>
      </c>
      <c r="BG173" s="26" t="str">
        <f>IF(AJ173&gt;4,"Re-check foundation size…",IF(AU173&lt;$U$2,"Pass!","Fail!"))</f>
        <v>Pass!</v>
      </c>
      <c r="BH173" s="49"/>
      <c r="BI173" s="51" t="str">
        <f t="shared" ref="BI173" si="312">IF(D171&lt;0,"Warning! Uplift.",(IF(D172&lt;0,"Warning! Uplift.",(IF(D173&lt;0,"Warning! Uplift.",(IF(D174&lt;0,"Warning! Uplift.",(IF(D175&lt;0,"Warning! Uplift.",(IF(D176&lt;0,"Warning! Uplift.","/")))))))))))</f>
        <v>/</v>
      </c>
      <c r="BJ173" s="51"/>
      <c r="BK173" s="51"/>
      <c r="BL173" s="51" t="e">
        <f t="shared" ref="BL173" si="313">IF(U172&gt;$BT$23,"Warning! High shear.",(IF(U173&gt;$BT$23,"Warning! High shear.",(IF(U174&gt;$BT$23,"Warning! High Shear.","/")))))</f>
        <v>#NUM!</v>
      </c>
      <c r="BM173" s="51"/>
    </row>
    <row r="174" spans="1:65" x14ac:dyDescent="0.25">
      <c r="A174" s="60"/>
      <c r="E174" s="40"/>
      <c r="F174" s="40"/>
      <c r="G174" s="40"/>
      <c r="H174" s="40"/>
      <c r="I174" s="40"/>
      <c r="P174" s="40">
        <f t="shared" si="235"/>
        <v>0</v>
      </c>
      <c r="Q174" s="40">
        <f t="shared" si="235"/>
        <v>0</v>
      </c>
      <c r="S174" s="6">
        <f>IF(U174=Q171,D171,(IF(U174=Q172,D172,(IF(U174=Q173,D173,(IF(U174=Q174,D174,(IF(U174=Q175,D175,(IF(U174=Q176,D176)))))))))))</f>
        <v>0</v>
      </c>
      <c r="U174" s="40">
        <f t="shared" ref="U174" si="314">LARGE((Q171:Q176),1)</f>
        <v>0</v>
      </c>
      <c r="Y174" s="36">
        <f t="shared" si="254"/>
        <v>0</v>
      </c>
      <c r="Z174" s="19"/>
      <c r="AA174" s="19"/>
      <c r="AB174" s="19">
        <f t="shared" si="304"/>
        <v>0</v>
      </c>
      <c r="AC174" s="19"/>
      <c r="AE174" s="19"/>
      <c r="AF174" s="20">
        <f t="shared" si="305"/>
        <v>0.05</v>
      </c>
      <c r="AG174" s="19"/>
      <c r="AI174" s="19"/>
      <c r="AJ174" s="28">
        <f t="shared" si="306"/>
        <v>1.5</v>
      </c>
      <c r="AK174" s="19"/>
      <c r="AM174" s="19"/>
      <c r="AN174" s="19" t="str">
        <f t="shared" si="307"/>
        <v>No</v>
      </c>
      <c r="AR174" s="19" t="str">
        <f t="shared" si="283"/>
        <v>Not Applicable</v>
      </c>
      <c r="AU174" s="40">
        <f t="shared" si="308"/>
        <v>0</v>
      </c>
      <c r="BG174" s="26" t="str">
        <f>IF(AJ174&gt;4,"Re-check foundation size…",IF(AU174&lt;$U$2,"Pass!","Fail!"))</f>
        <v>Pass!</v>
      </c>
      <c r="BH174" s="49"/>
      <c r="BI174" s="51"/>
      <c r="BJ174" s="51"/>
      <c r="BK174" s="51"/>
      <c r="BL174" s="51"/>
      <c r="BM174" s="51"/>
    </row>
    <row r="175" spans="1:65" x14ac:dyDescent="0.25">
      <c r="A175" s="60"/>
      <c r="E175" s="40"/>
      <c r="F175" s="40"/>
      <c r="G175" s="40"/>
      <c r="H175" s="40"/>
      <c r="I175" s="40"/>
      <c r="P175" s="40">
        <f t="shared" si="235"/>
        <v>0</v>
      </c>
      <c r="Q175" s="40">
        <f t="shared" si="235"/>
        <v>0</v>
      </c>
      <c r="S175" s="6"/>
      <c r="BH175" s="49"/>
      <c r="BI175" s="51"/>
      <c r="BJ175" s="51"/>
      <c r="BK175" s="51"/>
      <c r="BL175" s="51"/>
      <c r="BM175" s="51"/>
    </row>
    <row r="176" spans="1:65" x14ac:dyDescent="0.25">
      <c r="A176" s="61"/>
      <c r="E176" s="40"/>
      <c r="F176" s="40"/>
      <c r="G176" s="40"/>
      <c r="H176" s="40"/>
      <c r="I176" s="40"/>
      <c r="P176" s="40">
        <f t="shared" si="235"/>
        <v>0</v>
      </c>
      <c r="Q176" s="40">
        <f t="shared" si="235"/>
        <v>0</v>
      </c>
      <c r="S176" s="6"/>
      <c r="BH176" s="49"/>
      <c r="BI176" s="51"/>
      <c r="BJ176" s="51"/>
      <c r="BK176" s="51"/>
      <c r="BL176" s="51"/>
      <c r="BM176" s="51"/>
    </row>
    <row r="177" spans="1:65" x14ac:dyDescent="0.25">
      <c r="A177" s="59" t="s">
        <v>125</v>
      </c>
      <c r="E177" s="40"/>
      <c r="F177" s="40"/>
      <c r="G177" s="40"/>
      <c r="H177" s="40"/>
      <c r="I177" s="40"/>
      <c r="P177" s="40">
        <f t="shared" si="235"/>
        <v>0</v>
      </c>
      <c r="Q177" s="40">
        <f t="shared" si="235"/>
        <v>0</v>
      </c>
      <c r="BH177" s="49"/>
      <c r="BI177" s="51"/>
      <c r="BJ177" s="51"/>
      <c r="BK177" s="51"/>
      <c r="BL177" s="51"/>
      <c r="BM177" s="51"/>
    </row>
    <row r="178" spans="1:65" x14ac:dyDescent="0.25">
      <c r="A178" s="60"/>
      <c r="E178" s="40"/>
      <c r="F178" s="40"/>
      <c r="G178" s="40"/>
      <c r="H178" s="40"/>
      <c r="I178" s="40"/>
      <c r="P178" s="40">
        <f t="shared" si="235"/>
        <v>0</v>
      </c>
      <c r="Q178" s="40">
        <f t="shared" si="235"/>
        <v>0</v>
      </c>
      <c r="S178" s="6" t="e">
        <f>LARGE(D177:D182,1)</f>
        <v>#NUM!</v>
      </c>
      <c r="U178" s="40" t="e">
        <f>IF(S178=D177,(LARGE(P177:Q177,1)),(IF(S178=D178,(LARGE(P178:Q178,1)),(IF(S178=D179,(LARGE(P179:Q179,1)),(IF(S178=D180,(LARGE(P180:Q180,1)),(IF(S178=D181,(LARGE(P181:Q181,1)),(IF(S178=D182,(LARGE(P182:Q182,1)))))))))))))</f>
        <v>#NUM!</v>
      </c>
      <c r="Y178" s="36" t="e">
        <f t="shared" ref="Y178" si="315">SQRT((S178/$U$2)^2)</f>
        <v>#NUM!</v>
      </c>
      <c r="Z178" s="19"/>
      <c r="AA178" s="19"/>
      <c r="AB178" s="19" t="e">
        <f t="shared" ref="AB178:AB180" si="316">SQRT(Y178)</f>
        <v>#NUM!</v>
      </c>
      <c r="AC178" s="19"/>
      <c r="AE178" s="19"/>
      <c r="AF178" s="20" t="e">
        <f t="shared" ref="AF178:AF180" si="317">AB178+0.05</f>
        <v>#NUM!</v>
      </c>
      <c r="AG178" s="19"/>
      <c r="AI178" s="19"/>
      <c r="AJ178" s="28" t="e">
        <f t="shared" ref="AJ178:AJ180" si="318">IF(AF178&lt;=1.5,1.5,(IF(AF178&lt;=2,2,(IF(AF178&lt;=2.5,2.5,(IF(AF178&lt;=3,3,(IF(AF178&lt;=3.5,3.5,(IF(AF178&lt;=4,4,(IF(AF178&lt;=4.5,4.5,(IF(AF178&lt;=5,5,"Too f*cking big!")))))))))))))))</f>
        <v>#NUM!</v>
      </c>
      <c r="AK178" s="19"/>
      <c r="AM178" s="19"/>
      <c r="AN178" s="19" t="e">
        <f t="shared" ref="AN178:AN180" si="319">IF(ABS(U178)&gt;($U$3*AJ178),"Yes","No")</f>
        <v>#NUM!</v>
      </c>
      <c r="AR178" s="19" t="e">
        <f t="shared" si="283"/>
        <v>#NUM!</v>
      </c>
      <c r="AU178" s="40" t="e">
        <f t="shared" ref="AU178:AU180" si="320">IF(AR178="Not Applicable",S178/(AJ178^2),(S178/(AJ178^2))+AR178)</f>
        <v>#NUM!</v>
      </c>
      <c r="BG178" s="26" t="e">
        <f>IF(AJ178&gt;4,"Re-check foundation size…",IF(AU178&lt;$U$2,"Pass!","Fail!"))</f>
        <v>#NUM!</v>
      </c>
      <c r="BH178" s="49"/>
      <c r="BI178" s="51"/>
      <c r="BJ178" s="51"/>
      <c r="BK178" s="51"/>
      <c r="BL178" s="51"/>
      <c r="BM178" s="51"/>
    </row>
    <row r="179" spans="1:65" ht="15.75" x14ac:dyDescent="0.25">
      <c r="A179" s="60"/>
      <c r="E179" s="40"/>
      <c r="F179" s="40"/>
      <c r="G179" s="40"/>
      <c r="H179" s="40"/>
      <c r="I179" s="40"/>
      <c r="P179" s="40">
        <f t="shared" si="235"/>
        <v>0</v>
      </c>
      <c r="Q179" s="40">
        <f t="shared" si="235"/>
        <v>0</v>
      </c>
      <c r="S179" s="6">
        <f>IF(U179=P177,D177,(IF(U179=P178,D178,(IF(U179=P179,D179,(IF(U179=P180,D180,(IF(U179=P181,D181,(IF(U179=P182,D182)))))))))))</f>
        <v>0</v>
      </c>
      <c r="U179" s="40">
        <f t="shared" ref="U179" si="321">LARGE((P177:P182),1)</f>
        <v>0</v>
      </c>
      <c r="Y179" s="36">
        <f t="shared" si="254"/>
        <v>0</v>
      </c>
      <c r="Z179" s="19"/>
      <c r="AA179" s="19"/>
      <c r="AB179" s="19">
        <f t="shared" si="316"/>
        <v>0</v>
      </c>
      <c r="AC179" s="19"/>
      <c r="AE179" s="19"/>
      <c r="AF179" s="20">
        <f t="shared" si="317"/>
        <v>0.05</v>
      </c>
      <c r="AG179" s="19"/>
      <c r="AI179" s="19"/>
      <c r="AJ179" s="28">
        <f t="shared" si="318"/>
        <v>1.5</v>
      </c>
      <c r="AK179" s="19"/>
      <c r="AM179" s="19"/>
      <c r="AN179" s="19" t="str">
        <f t="shared" si="319"/>
        <v>No</v>
      </c>
      <c r="AR179" s="19" t="str">
        <f t="shared" si="283"/>
        <v>Not Applicable</v>
      </c>
      <c r="AU179" s="40">
        <f t="shared" si="320"/>
        <v>0</v>
      </c>
      <c r="AY179" s="54">
        <f>B177</f>
        <v>0</v>
      </c>
      <c r="AZ179" s="35" t="s">
        <v>87</v>
      </c>
      <c r="BA179" s="56" t="str">
        <f t="shared" ref="BA179" si="322">IF(S179=0,"No data…",IF(ISNUMBER(AJ178)=FALSE,"Too big!",IF(ISNUMBER(AJ179)=FALSE,"Too big!",IF(ISNUMBER(AJ180)=FALSE,"Too big!",LARGE(AJ178:AJ180,1)))))</f>
        <v>No data…</v>
      </c>
      <c r="BB179" s="56" t="s">
        <v>85</v>
      </c>
      <c r="BC179" s="58" t="str">
        <f t="shared" ref="BC179" si="323">IF(U179=0,"No data…",IF(ISNUMBER(AJ178)=FALSE,"Too big!",IF(ISNUMBER(AJ179)=FALSE,"Too big!",IF(ISNUMBER(AJ180)=FALSE,"Too big!",LARGE(AJ178:AJ180,1)))))</f>
        <v>No data…</v>
      </c>
      <c r="BD179" s="35" t="s">
        <v>86</v>
      </c>
      <c r="BG179" s="26" t="str">
        <f>IF(AJ179&gt;4,"Re-check foundation size…",IF(AU179&lt;$U$2,"Pass!","Fail!"))</f>
        <v>Pass!</v>
      </c>
      <c r="BH179" s="49"/>
      <c r="BI179" s="51" t="str">
        <f t="shared" ref="BI179" si="324">IF(D177&lt;0,"Warning! Uplift.",(IF(D178&lt;0,"Warning! Uplift.",(IF(D179&lt;0,"Warning! Uplift.",(IF(D180&lt;0,"Warning! Uplift.",(IF(D181&lt;0,"Warning! Uplift.",(IF(D182&lt;0,"Warning! Uplift.","/")))))))))))</f>
        <v>/</v>
      </c>
      <c r="BJ179" s="51"/>
      <c r="BK179" s="51"/>
      <c r="BL179" s="51" t="e">
        <f t="shared" ref="BL179" si="325">IF(U178&gt;$BT$23,"Warning! High shear.",(IF(U179&gt;$BT$23,"Warning! High shear.",(IF(U180&gt;$BT$23,"Warning! High Shear.","/")))))</f>
        <v>#NUM!</v>
      </c>
      <c r="BM179" s="51"/>
    </row>
    <row r="180" spans="1:65" x14ac:dyDescent="0.25">
      <c r="A180" s="60"/>
      <c r="E180" s="40"/>
      <c r="F180" s="40"/>
      <c r="G180" s="40"/>
      <c r="H180" s="40"/>
      <c r="I180" s="40"/>
      <c r="P180" s="40">
        <f t="shared" si="235"/>
        <v>0</v>
      </c>
      <c r="Q180" s="40">
        <f t="shared" si="235"/>
        <v>0</v>
      </c>
      <c r="S180" s="6">
        <f>IF(U180=Q177,D177,(IF(U180=Q178,D178,(IF(U180=Q179,D179,(IF(U180=Q180,D180,(IF(U180=Q181,D181,(IF(U180=Q182,D182)))))))))))</f>
        <v>0</v>
      </c>
      <c r="U180" s="40">
        <f t="shared" ref="U180" si="326">LARGE((Q177:Q182),1)</f>
        <v>0</v>
      </c>
      <c r="Y180" s="36">
        <f t="shared" si="254"/>
        <v>0</v>
      </c>
      <c r="Z180" s="19"/>
      <c r="AA180" s="19"/>
      <c r="AB180" s="19">
        <f t="shared" si="316"/>
        <v>0</v>
      </c>
      <c r="AC180" s="19"/>
      <c r="AE180" s="19"/>
      <c r="AF180" s="20">
        <f t="shared" si="317"/>
        <v>0.05</v>
      </c>
      <c r="AG180" s="19"/>
      <c r="AI180" s="19"/>
      <c r="AJ180" s="28">
        <f t="shared" si="318"/>
        <v>1.5</v>
      </c>
      <c r="AK180" s="19"/>
      <c r="AM180" s="19"/>
      <c r="AN180" s="19" t="str">
        <f t="shared" si="319"/>
        <v>No</v>
      </c>
      <c r="AR180" s="19" t="str">
        <f t="shared" si="283"/>
        <v>Not Applicable</v>
      </c>
      <c r="AU180" s="40">
        <f t="shared" si="320"/>
        <v>0</v>
      </c>
      <c r="BG180" s="26" t="str">
        <f>IF(AJ180&gt;4,"Re-check foundation size…",IF(AU180&lt;$U$2,"Pass!","Fail!"))</f>
        <v>Pass!</v>
      </c>
      <c r="BH180" s="49"/>
      <c r="BI180" s="51"/>
      <c r="BJ180" s="51"/>
      <c r="BK180" s="51"/>
      <c r="BL180" s="51"/>
      <c r="BM180" s="51"/>
    </row>
    <row r="181" spans="1:65" x14ac:dyDescent="0.25">
      <c r="A181" s="60"/>
      <c r="E181" s="40"/>
      <c r="F181" s="40"/>
      <c r="G181" s="40"/>
      <c r="H181" s="40"/>
      <c r="I181" s="40"/>
      <c r="P181" s="40">
        <f t="shared" si="235"/>
        <v>0</v>
      </c>
      <c r="Q181" s="40">
        <f t="shared" si="235"/>
        <v>0</v>
      </c>
      <c r="S181" s="6"/>
      <c r="BH181" s="49"/>
      <c r="BI181" s="51"/>
      <c r="BJ181" s="51"/>
      <c r="BK181" s="51"/>
      <c r="BL181" s="51"/>
      <c r="BM181" s="51"/>
    </row>
    <row r="182" spans="1:65" x14ac:dyDescent="0.25">
      <c r="A182" s="61"/>
      <c r="E182" s="40"/>
      <c r="F182" s="40"/>
      <c r="G182" s="40"/>
      <c r="H182" s="40"/>
      <c r="I182" s="40"/>
      <c r="P182" s="40">
        <f t="shared" si="235"/>
        <v>0</v>
      </c>
      <c r="Q182" s="40">
        <f t="shared" si="235"/>
        <v>0</v>
      </c>
      <c r="S182" s="6"/>
      <c r="BH182" s="49"/>
      <c r="BI182" s="51"/>
      <c r="BJ182" s="51"/>
      <c r="BK182" s="51"/>
      <c r="BL182" s="51"/>
      <c r="BM182" s="51"/>
    </row>
    <row r="183" spans="1:65" x14ac:dyDescent="0.25">
      <c r="A183" s="59" t="s">
        <v>126</v>
      </c>
      <c r="E183" s="40"/>
      <c r="F183" s="40"/>
      <c r="G183" s="40"/>
      <c r="H183" s="40"/>
      <c r="I183" s="40"/>
      <c r="P183" s="40">
        <f t="shared" si="235"/>
        <v>0</v>
      </c>
      <c r="Q183" s="40">
        <f t="shared" si="235"/>
        <v>0</v>
      </c>
      <c r="S183" s="6"/>
      <c r="BH183" s="49"/>
      <c r="BI183" s="51"/>
      <c r="BJ183" s="51"/>
      <c r="BK183" s="51"/>
      <c r="BL183" s="51"/>
      <c r="BM183" s="51"/>
    </row>
    <row r="184" spans="1:65" x14ac:dyDescent="0.25">
      <c r="A184" s="60"/>
      <c r="E184" s="40"/>
      <c r="F184" s="40"/>
      <c r="G184" s="40"/>
      <c r="H184" s="40"/>
      <c r="I184" s="40"/>
      <c r="P184" s="40">
        <f t="shared" si="235"/>
        <v>0</v>
      </c>
      <c r="Q184" s="40">
        <f t="shared" si="235"/>
        <v>0</v>
      </c>
      <c r="S184" s="6" t="e">
        <f>LARGE(D183:D188,1)</f>
        <v>#NUM!</v>
      </c>
      <c r="U184" s="40" t="e">
        <f>IF(S184=D183,(LARGE(P183:Q183,1)),(IF(S184=D184,(LARGE(P184:Q184,1)),(IF(S184=D185,(LARGE(P185:Q185,1)),(IF(S184=D186,(LARGE(P186:Q186,1)),(IF(S184=D187,(LARGE(P187:Q187,1)),(IF(S184=D188,(LARGE(P188:Q188,1)))))))))))))</f>
        <v>#NUM!</v>
      </c>
      <c r="Y184" s="36" t="e">
        <f t="shared" ref="Y184" si="327">SQRT((S184/$U$2)^2)</f>
        <v>#NUM!</v>
      </c>
      <c r="Z184" s="19"/>
      <c r="AA184" s="19"/>
      <c r="AB184" s="19" t="e">
        <f t="shared" ref="AB184:AB186" si="328">SQRT(Y184)</f>
        <v>#NUM!</v>
      </c>
      <c r="AC184" s="19"/>
      <c r="AE184" s="19"/>
      <c r="AF184" s="20" t="e">
        <f t="shared" ref="AF184:AF186" si="329">AB184+0.05</f>
        <v>#NUM!</v>
      </c>
      <c r="AG184" s="19"/>
      <c r="AI184" s="19"/>
      <c r="AJ184" s="28" t="e">
        <f t="shared" ref="AJ184:AJ186" si="330">IF(AF184&lt;=1.5,1.5,(IF(AF184&lt;=2,2,(IF(AF184&lt;=2.5,2.5,(IF(AF184&lt;=3,3,(IF(AF184&lt;=3.5,3.5,(IF(AF184&lt;=4,4,(IF(AF184&lt;=4.5,4.5,(IF(AF184&lt;=5,5,"Too f*cking big!")))))))))))))))</f>
        <v>#NUM!</v>
      </c>
      <c r="AK184" s="19"/>
      <c r="AM184" s="19"/>
      <c r="AN184" s="19" t="e">
        <f t="shared" ref="AN184:AN186" si="331">IF(ABS(U184)&gt;($U$3*AJ184),"Yes","No")</f>
        <v>#NUM!</v>
      </c>
      <c r="AR184" s="19" t="e">
        <f t="shared" si="283"/>
        <v>#NUM!</v>
      </c>
      <c r="AU184" s="40" t="e">
        <f t="shared" ref="AU184:AU186" si="332">IF(AR184="Not Applicable",S184/(AJ184^2),(S184/(AJ184^2))+AR184)</f>
        <v>#NUM!</v>
      </c>
      <c r="BG184" s="26" t="e">
        <f>IF(AJ184&gt;4,"Re-check foundation size…",IF(AU184&lt;$U$2,"Pass!","Fail!"))</f>
        <v>#NUM!</v>
      </c>
      <c r="BH184" s="49"/>
      <c r="BI184" s="51"/>
      <c r="BJ184" s="51"/>
      <c r="BK184" s="51"/>
      <c r="BL184" s="51"/>
      <c r="BM184" s="51"/>
    </row>
    <row r="185" spans="1:65" ht="15.75" x14ac:dyDescent="0.25">
      <c r="A185" s="60"/>
      <c r="E185" s="40"/>
      <c r="F185" s="40"/>
      <c r="G185" s="40"/>
      <c r="H185" s="40"/>
      <c r="I185" s="40"/>
      <c r="P185" s="40">
        <f t="shared" si="235"/>
        <v>0</v>
      </c>
      <c r="Q185" s="40">
        <f t="shared" si="235"/>
        <v>0</v>
      </c>
      <c r="S185" s="6">
        <f>IF(U185=P183,D183,(IF(U185=P184,D184,(IF(U185=P185,D185,(IF(U185=P186,D186,(IF(U185=P187,D187,(IF(U185=P188,D188)))))))))))</f>
        <v>0</v>
      </c>
      <c r="U185" s="40">
        <f t="shared" ref="U185" si="333">LARGE((P183:P188),1)</f>
        <v>0</v>
      </c>
      <c r="Y185" s="36">
        <f t="shared" si="254"/>
        <v>0</v>
      </c>
      <c r="Z185" s="19"/>
      <c r="AA185" s="19"/>
      <c r="AB185" s="19">
        <f t="shared" si="328"/>
        <v>0</v>
      </c>
      <c r="AC185" s="19"/>
      <c r="AE185" s="19"/>
      <c r="AF185" s="20">
        <f t="shared" si="329"/>
        <v>0.05</v>
      </c>
      <c r="AG185" s="19"/>
      <c r="AI185" s="19"/>
      <c r="AJ185" s="28">
        <f t="shared" si="330"/>
        <v>1.5</v>
      </c>
      <c r="AK185" s="19"/>
      <c r="AM185" s="19"/>
      <c r="AN185" s="19" t="str">
        <f t="shared" si="331"/>
        <v>No</v>
      </c>
      <c r="AR185" s="19" t="str">
        <f t="shared" si="283"/>
        <v>Not Applicable</v>
      </c>
      <c r="AU185" s="40">
        <f t="shared" si="332"/>
        <v>0</v>
      </c>
      <c r="AY185" s="54">
        <f>B183</f>
        <v>0</v>
      </c>
      <c r="AZ185" s="35" t="s">
        <v>87</v>
      </c>
      <c r="BA185" s="56" t="str">
        <f t="shared" ref="BA185" si="334">IF(S185=0,"No data…",IF(ISNUMBER(AJ184)=FALSE,"Too big!",IF(ISNUMBER(AJ185)=FALSE,"Too big!",IF(ISNUMBER(AJ186)=FALSE,"Too big!",LARGE(AJ184:AJ186,1)))))</f>
        <v>No data…</v>
      </c>
      <c r="BB185" s="56" t="s">
        <v>85</v>
      </c>
      <c r="BC185" s="58" t="str">
        <f t="shared" ref="BC185" si="335">IF(U185=0,"No data…",IF(ISNUMBER(AJ184)=FALSE,"Too big!",IF(ISNUMBER(AJ185)=FALSE,"Too big!",IF(ISNUMBER(AJ186)=FALSE,"Too big!",LARGE(AJ184:AJ186,1)))))</f>
        <v>No data…</v>
      </c>
      <c r="BD185" s="35" t="s">
        <v>86</v>
      </c>
      <c r="BG185" s="26" t="str">
        <f>IF(AJ185&gt;4,"Re-check foundation size…",IF(AU185&lt;$U$2,"Pass!","Fail!"))</f>
        <v>Pass!</v>
      </c>
      <c r="BH185" s="49"/>
      <c r="BI185" s="51" t="str">
        <f t="shared" ref="BI185" si="336">IF(D183&lt;0,"Warning! Uplift.",(IF(D184&lt;0,"Warning! Uplift.",(IF(D185&lt;0,"Warning! Uplift.",(IF(D186&lt;0,"Warning! Uplift.",(IF(D187&lt;0,"Warning! Uplift.",(IF(D188&lt;0,"Warning! Uplift.","/")))))))))))</f>
        <v>/</v>
      </c>
      <c r="BJ185" s="51"/>
      <c r="BK185" s="51"/>
      <c r="BL185" s="51" t="e">
        <f t="shared" ref="BL185" si="337">IF(U184&gt;$BT$23,"Warning! High shear.",(IF(U185&gt;$BT$23,"Warning! High shear.",(IF(U186&gt;$BT$23,"Warning! High Shear.","/")))))</f>
        <v>#NUM!</v>
      </c>
      <c r="BM185" s="51"/>
    </row>
    <row r="186" spans="1:65" x14ac:dyDescent="0.25">
      <c r="A186" s="60"/>
      <c r="E186" s="40"/>
      <c r="F186" s="40"/>
      <c r="G186" s="40"/>
      <c r="H186" s="40"/>
      <c r="I186" s="40"/>
      <c r="P186" s="40">
        <f t="shared" si="235"/>
        <v>0</v>
      </c>
      <c r="Q186" s="40">
        <f t="shared" si="235"/>
        <v>0</v>
      </c>
      <c r="S186" s="6">
        <f>IF(U186=Q183,D183,(IF(U186=Q184,D184,(IF(U186=Q185,D185,(IF(U186=Q186,D186,(IF(U186=Q187,D187,(IF(U186=Q188,D188)))))))))))</f>
        <v>0</v>
      </c>
      <c r="U186" s="40">
        <f t="shared" ref="U186" si="338">LARGE((Q183:Q188),1)</f>
        <v>0</v>
      </c>
      <c r="Y186" s="36">
        <f t="shared" si="254"/>
        <v>0</v>
      </c>
      <c r="Z186" s="19"/>
      <c r="AA186" s="19"/>
      <c r="AB186" s="19">
        <f t="shared" si="328"/>
        <v>0</v>
      </c>
      <c r="AC186" s="19"/>
      <c r="AE186" s="19"/>
      <c r="AF186" s="20">
        <f t="shared" si="329"/>
        <v>0.05</v>
      </c>
      <c r="AG186" s="19"/>
      <c r="AI186" s="19"/>
      <c r="AJ186" s="28">
        <f t="shared" si="330"/>
        <v>1.5</v>
      </c>
      <c r="AK186" s="19"/>
      <c r="AM186" s="19"/>
      <c r="AN186" s="19" t="str">
        <f t="shared" si="331"/>
        <v>No</v>
      </c>
      <c r="AR186" s="19" t="str">
        <f t="shared" si="283"/>
        <v>Not Applicable</v>
      </c>
      <c r="AU186" s="40">
        <f t="shared" si="332"/>
        <v>0</v>
      </c>
      <c r="BG186" s="26" t="str">
        <f>IF(AJ186&gt;4,"Re-check foundation size…",IF(AU186&lt;$U$2,"Pass!","Fail!"))</f>
        <v>Pass!</v>
      </c>
      <c r="BH186" s="49"/>
      <c r="BI186" s="51"/>
      <c r="BJ186" s="51"/>
      <c r="BK186" s="51"/>
      <c r="BL186" s="51"/>
      <c r="BM186" s="51"/>
    </row>
    <row r="187" spans="1:65" x14ac:dyDescent="0.25">
      <c r="A187" s="60"/>
      <c r="E187" s="40"/>
      <c r="F187" s="40"/>
      <c r="G187" s="40"/>
      <c r="H187" s="40"/>
      <c r="I187" s="40"/>
      <c r="P187" s="40">
        <f t="shared" si="235"/>
        <v>0</v>
      </c>
      <c r="Q187" s="40">
        <f t="shared" si="235"/>
        <v>0</v>
      </c>
      <c r="S187" s="6"/>
      <c r="BH187" s="49"/>
      <c r="BI187" s="51"/>
      <c r="BJ187" s="51"/>
      <c r="BK187" s="51"/>
      <c r="BL187" s="51"/>
      <c r="BM187" s="51"/>
    </row>
    <row r="188" spans="1:65" x14ac:dyDescent="0.25">
      <c r="A188" s="61"/>
      <c r="E188" s="40"/>
      <c r="F188" s="40"/>
      <c r="G188" s="40"/>
      <c r="H188" s="40"/>
      <c r="I188" s="40"/>
      <c r="P188" s="40">
        <f t="shared" si="235"/>
        <v>0</v>
      </c>
      <c r="Q188" s="40">
        <f t="shared" si="235"/>
        <v>0</v>
      </c>
      <c r="S188" s="6"/>
      <c r="BH188" s="49"/>
      <c r="BI188" s="51"/>
      <c r="BJ188" s="51"/>
      <c r="BK188" s="51"/>
      <c r="BL188" s="51"/>
      <c r="BM188" s="51"/>
    </row>
    <row r="189" spans="1:65" x14ac:dyDescent="0.25">
      <c r="A189" s="59" t="s">
        <v>127</v>
      </c>
      <c r="E189" s="40"/>
      <c r="F189" s="40"/>
      <c r="G189" s="40"/>
      <c r="H189" s="40"/>
      <c r="I189" s="40"/>
      <c r="P189" s="40">
        <f t="shared" si="235"/>
        <v>0</v>
      </c>
      <c r="Q189" s="40">
        <f t="shared" si="235"/>
        <v>0</v>
      </c>
      <c r="S189" s="6"/>
      <c r="BH189" s="49"/>
      <c r="BI189" s="51"/>
      <c r="BJ189" s="51"/>
      <c r="BK189" s="51"/>
      <c r="BL189" s="51"/>
      <c r="BM189" s="51"/>
    </row>
    <row r="190" spans="1:65" x14ac:dyDescent="0.25">
      <c r="A190" s="60"/>
      <c r="E190" s="40"/>
      <c r="F190" s="40"/>
      <c r="G190" s="40"/>
      <c r="H190" s="40"/>
      <c r="I190" s="40"/>
      <c r="P190" s="40">
        <f t="shared" si="235"/>
        <v>0</v>
      </c>
      <c r="Q190" s="40">
        <f t="shared" si="235"/>
        <v>0</v>
      </c>
      <c r="S190" s="6" t="e">
        <f>LARGE(D189:D194,1)</f>
        <v>#NUM!</v>
      </c>
      <c r="U190" s="40" t="e">
        <f>IF(S190=D189,(LARGE(P189:Q189,1)),(IF(S190=D190,(LARGE(P190:Q190,1)),(IF(S190=D191,(LARGE(P191:Q191,1)),(IF(S190=D192,(LARGE(P192:Q192,1)),(IF(S190=D193,(LARGE(P193:Q193,1)),(IF(S190=D194,(LARGE(P194:Q194,1)))))))))))))</f>
        <v>#NUM!</v>
      </c>
      <c r="Y190" s="36" t="e">
        <f t="shared" ref="Y190" si="339">SQRT((S190/$U$2)^2)</f>
        <v>#NUM!</v>
      </c>
      <c r="Z190" s="19"/>
      <c r="AA190" s="19"/>
      <c r="AB190" s="19" t="e">
        <f t="shared" ref="AB190:AB192" si="340">SQRT(Y190)</f>
        <v>#NUM!</v>
      </c>
      <c r="AC190" s="19"/>
      <c r="AE190" s="19"/>
      <c r="AF190" s="20" t="e">
        <f t="shared" ref="AF190:AF192" si="341">AB190+0.05</f>
        <v>#NUM!</v>
      </c>
      <c r="AG190" s="19"/>
      <c r="AI190" s="19"/>
      <c r="AJ190" s="28" t="e">
        <f t="shared" ref="AJ190:AJ192" si="342">IF(AF190&lt;=1.5,1.5,(IF(AF190&lt;=2,2,(IF(AF190&lt;=2.5,2.5,(IF(AF190&lt;=3,3,(IF(AF190&lt;=3.5,3.5,(IF(AF190&lt;=4,4,(IF(AF190&lt;=4.5,4.5,(IF(AF190&lt;=5,5,"Too f*cking big!")))))))))))))))</f>
        <v>#NUM!</v>
      </c>
      <c r="AK190" s="19"/>
      <c r="AM190" s="19"/>
      <c r="AN190" s="19" t="e">
        <f t="shared" ref="AN190:AN192" si="343">IF(ABS(U190)&gt;($U$3*AJ190),"Yes","No")</f>
        <v>#NUM!</v>
      </c>
      <c r="AR190" s="19" t="e">
        <f t="shared" si="283"/>
        <v>#NUM!</v>
      </c>
      <c r="AU190" s="40" t="e">
        <f t="shared" ref="AU190:AU192" si="344">IF(AR190="Not Applicable",S190/(AJ190^2),(S190/(AJ190^2))+AR190)</f>
        <v>#NUM!</v>
      </c>
      <c r="BG190" s="26" t="e">
        <f>IF(AJ190&gt;4,"Re-check foundation size…",IF(AU190&lt;$U$2,"Pass!","Fail!"))</f>
        <v>#NUM!</v>
      </c>
      <c r="BH190" s="49"/>
      <c r="BI190" s="51"/>
      <c r="BJ190" s="51"/>
      <c r="BK190" s="51"/>
      <c r="BL190" s="51"/>
      <c r="BM190" s="51"/>
    </row>
    <row r="191" spans="1:65" ht="15.75" x14ac:dyDescent="0.25">
      <c r="A191" s="60"/>
      <c r="E191" s="40"/>
      <c r="F191" s="40"/>
      <c r="G191" s="40"/>
      <c r="H191" s="40"/>
      <c r="I191" s="40"/>
      <c r="P191" s="40">
        <f t="shared" si="235"/>
        <v>0</v>
      </c>
      <c r="Q191" s="40">
        <f t="shared" si="235"/>
        <v>0</v>
      </c>
      <c r="S191" s="6">
        <f>IF(U191=P189,D189,(IF(U191=P190,D190,(IF(U191=P191,D191,(IF(U191=P192,D192,(IF(U191=P193,D193,(IF(U191=P194,D194)))))))))))</f>
        <v>0</v>
      </c>
      <c r="U191" s="40">
        <f t="shared" ref="U191" si="345">LARGE((P189:P194),1)</f>
        <v>0</v>
      </c>
      <c r="Y191" s="36">
        <f t="shared" si="254"/>
        <v>0</v>
      </c>
      <c r="Z191" s="19"/>
      <c r="AA191" s="19"/>
      <c r="AB191" s="19">
        <f t="shared" si="340"/>
        <v>0</v>
      </c>
      <c r="AC191" s="19"/>
      <c r="AE191" s="19"/>
      <c r="AF191" s="20">
        <f t="shared" si="341"/>
        <v>0.05</v>
      </c>
      <c r="AG191" s="19"/>
      <c r="AI191" s="19"/>
      <c r="AJ191" s="28">
        <f t="shared" si="342"/>
        <v>1.5</v>
      </c>
      <c r="AK191" s="19"/>
      <c r="AM191" s="19"/>
      <c r="AN191" s="19" t="str">
        <f t="shared" si="343"/>
        <v>No</v>
      </c>
      <c r="AR191" s="19" t="str">
        <f t="shared" si="283"/>
        <v>Not Applicable</v>
      </c>
      <c r="AU191" s="40">
        <f t="shared" si="344"/>
        <v>0</v>
      </c>
      <c r="AY191" s="54">
        <f>B189</f>
        <v>0</v>
      </c>
      <c r="AZ191" s="35" t="s">
        <v>87</v>
      </c>
      <c r="BA191" s="56" t="str">
        <f t="shared" ref="BA191" si="346">IF(S191=0,"No data…",IF(ISNUMBER(AJ190)=FALSE,"Too big!",IF(ISNUMBER(AJ191)=FALSE,"Too big!",IF(ISNUMBER(AJ192)=FALSE,"Too big!",LARGE(AJ190:AJ192,1)))))</f>
        <v>No data…</v>
      </c>
      <c r="BB191" s="56" t="s">
        <v>85</v>
      </c>
      <c r="BC191" s="58" t="str">
        <f t="shared" ref="BC191" si="347">IF(U191=0,"No data…",IF(ISNUMBER(AJ190)=FALSE,"Too big!",IF(ISNUMBER(AJ191)=FALSE,"Too big!",IF(ISNUMBER(AJ192)=FALSE,"Too big!",LARGE(AJ190:AJ192,1)))))</f>
        <v>No data…</v>
      </c>
      <c r="BD191" s="35" t="s">
        <v>86</v>
      </c>
      <c r="BG191" s="26" t="str">
        <f>IF(AJ191&gt;4,"Re-check foundation size…",IF(AU191&lt;$U$2,"Pass!","Fail!"))</f>
        <v>Pass!</v>
      </c>
      <c r="BH191" s="49"/>
      <c r="BI191" s="51" t="str">
        <f t="shared" ref="BI191" si="348">IF(D189&lt;0,"Warning! Uplift.",(IF(D190&lt;0,"Warning! Uplift.",(IF(D191&lt;0,"Warning! Uplift.",(IF(D192&lt;0,"Warning! Uplift.",(IF(D193&lt;0,"Warning! Uplift.",(IF(D194&lt;0,"Warning! Uplift.","/")))))))))))</f>
        <v>/</v>
      </c>
      <c r="BJ191" s="51"/>
      <c r="BK191" s="51"/>
      <c r="BL191" s="51" t="e">
        <f t="shared" ref="BL191" si="349">IF(U190&gt;$BT$23,"Warning! High shear.",(IF(U191&gt;$BT$23,"Warning! High shear.",(IF(U192&gt;$BT$23,"Warning! High Shear.","/")))))</f>
        <v>#NUM!</v>
      </c>
      <c r="BM191" s="51"/>
    </row>
    <row r="192" spans="1:65" x14ac:dyDescent="0.25">
      <c r="A192" s="60"/>
      <c r="E192" s="40"/>
      <c r="F192" s="40"/>
      <c r="G192" s="40"/>
      <c r="H192" s="40"/>
      <c r="I192" s="40"/>
      <c r="P192" s="40">
        <f t="shared" si="235"/>
        <v>0</v>
      </c>
      <c r="Q192" s="40">
        <f t="shared" si="235"/>
        <v>0</v>
      </c>
      <c r="S192" s="6">
        <f>IF(U192=Q189,D189,(IF(U192=Q190,D190,(IF(U192=Q191,D191,(IF(U192=Q192,D192,(IF(U192=Q193,D193,(IF(U192=Q194,D194)))))))))))</f>
        <v>0</v>
      </c>
      <c r="U192" s="40">
        <f t="shared" ref="U192" si="350">LARGE((Q189:Q194),1)</f>
        <v>0</v>
      </c>
      <c r="Y192" s="36">
        <f t="shared" si="254"/>
        <v>0</v>
      </c>
      <c r="Z192" s="19"/>
      <c r="AA192" s="19"/>
      <c r="AB192" s="19">
        <f t="shared" si="340"/>
        <v>0</v>
      </c>
      <c r="AC192" s="19"/>
      <c r="AE192" s="19"/>
      <c r="AF192" s="20">
        <f t="shared" si="341"/>
        <v>0.05</v>
      </c>
      <c r="AG192" s="19"/>
      <c r="AI192" s="19"/>
      <c r="AJ192" s="28">
        <f t="shared" si="342"/>
        <v>1.5</v>
      </c>
      <c r="AK192" s="19"/>
      <c r="AM192" s="19"/>
      <c r="AN192" s="19" t="str">
        <f t="shared" si="343"/>
        <v>No</v>
      </c>
      <c r="AR192" s="19" t="str">
        <f t="shared" si="283"/>
        <v>Not Applicable</v>
      </c>
      <c r="AU192" s="40">
        <f t="shared" si="344"/>
        <v>0</v>
      </c>
      <c r="BG192" s="26" t="str">
        <f>IF(AJ192&gt;4,"Re-check foundation size…",IF(AU192&lt;$U$2,"Pass!","Fail!"))</f>
        <v>Pass!</v>
      </c>
      <c r="BH192" s="49"/>
      <c r="BI192" s="51"/>
      <c r="BJ192" s="51"/>
      <c r="BK192" s="51"/>
      <c r="BL192" s="51"/>
      <c r="BM192" s="51"/>
    </row>
    <row r="193" spans="1:65" x14ac:dyDescent="0.25">
      <c r="A193" s="60"/>
      <c r="E193" s="40"/>
      <c r="F193" s="40"/>
      <c r="G193" s="40"/>
      <c r="H193" s="40"/>
      <c r="I193" s="40"/>
      <c r="P193" s="40">
        <f t="shared" si="235"/>
        <v>0</v>
      </c>
      <c r="Q193" s="40">
        <f t="shared" si="235"/>
        <v>0</v>
      </c>
      <c r="S193" s="6"/>
      <c r="BH193" s="49"/>
      <c r="BI193" s="51"/>
      <c r="BJ193" s="51"/>
      <c r="BK193" s="51"/>
      <c r="BL193" s="51"/>
      <c r="BM193" s="51"/>
    </row>
    <row r="194" spans="1:65" x14ac:dyDescent="0.25">
      <c r="A194" s="61"/>
      <c r="E194" s="40"/>
      <c r="F194" s="40"/>
      <c r="G194" s="40"/>
      <c r="H194" s="40"/>
      <c r="I194" s="40"/>
      <c r="P194" s="40">
        <f t="shared" si="235"/>
        <v>0</v>
      </c>
      <c r="Q194" s="40">
        <f t="shared" si="235"/>
        <v>0</v>
      </c>
      <c r="S194" s="6"/>
      <c r="BH194" s="49"/>
      <c r="BI194" s="51"/>
      <c r="BJ194" s="51"/>
      <c r="BK194" s="51"/>
      <c r="BL194" s="51"/>
      <c r="BM194" s="51"/>
    </row>
    <row r="195" spans="1:65" x14ac:dyDescent="0.25">
      <c r="A195" s="59" t="s">
        <v>128</v>
      </c>
      <c r="E195" s="40"/>
      <c r="F195" s="40"/>
      <c r="G195" s="40"/>
      <c r="H195" s="40"/>
      <c r="I195" s="40"/>
      <c r="P195" s="40">
        <f t="shared" si="235"/>
        <v>0</v>
      </c>
      <c r="Q195" s="40">
        <f t="shared" si="235"/>
        <v>0</v>
      </c>
      <c r="S195" s="6"/>
      <c r="BH195" s="49"/>
      <c r="BI195" s="51"/>
      <c r="BJ195" s="51"/>
      <c r="BK195" s="51"/>
      <c r="BL195" s="51"/>
      <c r="BM195" s="51"/>
    </row>
    <row r="196" spans="1:65" x14ac:dyDescent="0.25">
      <c r="A196" s="60"/>
      <c r="E196" s="40"/>
      <c r="F196" s="40"/>
      <c r="G196" s="40"/>
      <c r="H196" s="40"/>
      <c r="I196" s="40"/>
      <c r="P196" s="40">
        <f t="shared" si="235"/>
        <v>0</v>
      </c>
      <c r="Q196" s="40">
        <f t="shared" si="235"/>
        <v>0</v>
      </c>
      <c r="S196" s="6" t="e">
        <f>LARGE(D195:D200,1)</f>
        <v>#NUM!</v>
      </c>
      <c r="U196" s="40" t="e">
        <f>IF(S196=D195,(LARGE(P195:Q195,1)),(IF(S196=D196,(LARGE(P196:Q196,1)),(IF(S196=D197,(LARGE(P197:Q197,1)),(IF(S196=D198,(LARGE(P198:Q198,1)),(IF(S196=D199,(LARGE(P199:Q199,1)),(IF(S196=D200,(LARGE(P200:Q200,1)))))))))))))</f>
        <v>#NUM!</v>
      </c>
      <c r="Y196" s="36" t="e">
        <f t="shared" ref="Y196" si="351">SQRT((S196/$U$2)^2)</f>
        <v>#NUM!</v>
      </c>
      <c r="Z196" s="19"/>
      <c r="AA196" s="19"/>
      <c r="AB196" s="19" t="e">
        <f t="shared" ref="AB196:AB198" si="352">SQRT(Y196)</f>
        <v>#NUM!</v>
      </c>
      <c r="AC196" s="19"/>
      <c r="AE196" s="19"/>
      <c r="AF196" s="20" t="e">
        <f t="shared" ref="AF196:AF198" si="353">AB196+0.05</f>
        <v>#NUM!</v>
      </c>
      <c r="AG196" s="19"/>
      <c r="AI196" s="19"/>
      <c r="AJ196" s="28" t="e">
        <f t="shared" ref="AJ196:AJ198" si="354">IF(AF196&lt;=1.5,1.5,(IF(AF196&lt;=2,2,(IF(AF196&lt;=2.5,2.5,(IF(AF196&lt;=3,3,(IF(AF196&lt;=3.5,3.5,(IF(AF196&lt;=4,4,(IF(AF196&lt;=4.5,4.5,(IF(AF196&lt;=5,5,"Too f*cking big!")))))))))))))))</f>
        <v>#NUM!</v>
      </c>
      <c r="AK196" s="19"/>
      <c r="AM196" s="19"/>
      <c r="AN196" s="19" t="e">
        <f t="shared" ref="AN196:AN198" si="355">IF(ABS(U196)&gt;($U$3*AJ196),"Yes","No")</f>
        <v>#NUM!</v>
      </c>
      <c r="AR196" s="19" t="e">
        <f t="shared" si="283"/>
        <v>#NUM!</v>
      </c>
      <c r="AU196" s="40" t="e">
        <f t="shared" ref="AU196:AU198" si="356">IF(AR196="Not Applicable",S196/(AJ196^2),(S196/(AJ196^2))+AR196)</f>
        <v>#NUM!</v>
      </c>
      <c r="BG196" s="26" t="e">
        <f>IF(AJ196&gt;4,"Re-check foundation size…",IF(AU196&lt;$U$2,"Pass!","Fail!"))</f>
        <v>#NUM!</v>
      </c>
      <c r="BH196" s="49"/>
      <c r="BI196" s="51"/>
      <c r="BJ196" s="51"/>
      <c r="BK196" s="51"/>
      <c r="BL196" s="51"/>
      <c r="BM196" s="51"/>
    </row>
    <row r="197" spans="1:65" ht="15.75" x14ac:dyDescent="0.25">
      <c r="A197" s="60"/>
      <c r="E197" s="40"/>
      <c r="F197" s="40"/>
      <c r="G197" s="40"/>
      <c r="H197" s="40"/>
      <c r="I197" s="40"/>
      <c r="P197" s="40">
        <f t="shared" si="235"/>
        <v>0</v>
      </c>
      <c r="Q197" s="40">
        <f t="shared" si="235"/>
        <v>0</v>
      </c>
      <c r="S197" s="6">
        <f>IF(U197=P195,D195,(IF(U197=P196,D196,(IF(U197=P197,D197,(IF(U197=P198,D198,(IF(U197=P199,D199,(IF(U197=P200,D200)))))))))))</f>
        <v>0</v>
      </c>
      <c r="U197" s="40">
        <f t="shared" ref="U197" si="357">LARGE((P195:P200),1)</f>
        <v>0</v>
      </c>
      <c r="Y197" s="36">
        <f t="shared" si="254"/>
        <v>0</v>
      </c>
      <c r="Z197" s="19"/>
      <c r="AA197" s="19"/>
      <c r="AB197" s="19">
        <f t="shared" si="352"/>
        <v>0</v>
      </c>
      <c r="AC197" s="19"/>
      <c r="AE197" s="19"/>
      <c r="AF197" s="20">
        <f t="shared" si="353"/>
        <v>0.05</v>
      </c>
      <c r="AG197" s="19"/>
      <c r="AI197" s="19"/>
      <c r="AJ197" s="28">
        <f t="shared" si="354"/>
        <v>1.5</v>
      </c>
      <c r="AK197" s="19"/>
      <c r="AM197" s="19"/>
      <c r="AN197" s="19" t="str">
        <f t="shared" si="355"/>
        <v>No</v>
      </c>
      <c r="AR197" s="19" t="str">
        <f t="shared" si="283"/>
        <v>Not Applicable</v>
      </c>
      <c r="AU197" s="40">
        <f t="shared" si="356"/>
        <v>0</v>
      </c>
      <c r="AY197" s="54">
        <f>B195</f>
        <v>0</v>
      </c>
      <c r="AZ197" s="35" t="s">
        <v>87</v>
      </c>
      <c r="BA197" s="56" t="str">
        <f t="shared" ref="BA197" si="358">IF(S197=0,"No data…",IF(ISNUMBER(AJ196)=FALSE,"Too big!",IF(ISNUMBER(AJ197)=FALSE,"Too big!",IF(ISNUMBER(AJ198)=FALSE,"Too big!",LARGE(AJ196:AJ198,1)))))</f>
        <v>No data…</v>
      </c>
      <c r="BB197" s="56" t="s">
        <v>85</v>
      </c>
      <c r="BC197" s="58" t="str">
        <f t="shared" ref="BC197" si="359">IF(U197=0,"No data…",IF(ISNUMBER(AJ196)=FALSE,"Too big!",IF(ISNUMBER(AJ197)=FALSE,"Too big!",IF(ISNUMBER(AJ198)=FALSE,"Too big!",LARGE(AJ196:AJ198,1)))))</f>
        <v>No data…</v>
      </c>
      <c r="BD197" s="35" t="s">
        <v>86</v>
      </c>
      <c r="BG197" s="26" t="str">
        <f>IF(AJ197&gt;4,"Re-check foundation size…",IF(AU197&lt;$U$2,"Pass!","Fail!"))</f>
        <v>Pass!</v>
      </c>
      <c r="BH197" s="49"/>
      <c r="BI197" s="51" t="str">
        <f t="shared" ref="BI197" si="360">IF(D195&lt;0,"Warning! Uplift.",(IF(D196&lt;0,"Warning! Uplift.",(IF(D197&lt;0,"Warning! Uplift.",(IF(D198&lt;0,"Warning! Uplift.",(IF(D199&lt;0,"Warning! Uplift.",(IF(D200&lt;0,"Warning! Uplift.","/")))))))))))</f>
        <v>/</v>
      </c>
      <c r="BJ197" s="51"/>
      <c r="BK197" s="51"/>
      <c r="BL197" s="51" t="e">
        <f t="shared" ref="BL197" si="361">IF(U196&gt;$BT$23,"Warning! High shear.",(IF(U197&gt;$BT$23,"Warning! High shear.",(IF(U198&gt;$BT$23,"Warning! High Shear.","/")))))</f>
        <v>#NUM!</v>
      </c>
      <c r="BM197" s="51"/>
    </row>
    <row r="198" spans="1:65" x14ac:dyDescent="0.25">
      <c r="A198" s="60"/>
      <c r="E198" s="40"/>
      <c r="F198" s="40"/>
      <c r="G198" s="40"/>
      <c r="H198" s="40"/>
      <c r="I198" s="40"/>
      <c r="P198" s="40">
        <f t="shared" si="235"/>
        <v>0</v>
      </c>
      <c r="Q198" s="40">
        <f t="shared" si="235"/>
        <v>0</v>
      </c>
      <c r="S198" s="6">
        <f>IF(U198=Q195,D195,(IF(U198=Q196,D196,(IF(U198=Q197,D197,(IF(U198=Q198,D198,(IF(U198=Q199,D199,(IF(U198=Q200,D200)))))))))))</f>
        <v>0</v>
      </c>
      <c r="U198" s="40">
        <f t="shared" ref="U198" si="362">LARGE((Q195:Q200),1)</f>
        <v>0</v>
      </c>
      <c r="Y198" s="36">
        <f t="shared" si="254"/>
        <v>0</v>
      </c>
      <c r="Z198" s="19"/>
      <c r="AA198" s="19"/>
      <c r="AB198" s="19">
        <f t="shared" si="352"/>
        <v>0</v>
      </c>
      <c r="AC198" s="19"/>
      <c r="AE198" s="19"/>
      <c r="AF198" s="20">
        <f t="shared" si="353"/>
        <v>0.05</v>
      </c>
      <c r="AG198" s="19"/>
      <c r="AI198" s="19"/>
      <c r="AJ198" s="28">
        <f t="shared" si="354"/>
        <v>1.5</v>
      </c>
      <c r="AK198" s="19"/>
      <c r="AM198" s="19"/>
      <c r="AN198" s="19" t="str">
        <f t="shared" si="355"/>
        <v>No</v>
      </c>
      <c r="AR198" s="19" t="str">
        <f t="shared" si="283"/>
        <v>Not Applicable</v>
      </c>
      <c r="AU198" s="40">
        <f t="shared" si="356"/>
        <v>0</v>
      </c>
      <c r="BG198" s="26" t="str">
        <f>IF(AJ198&gt;4,"Re-check foundation size…",IF(AU198&lt;$U$2,"Pass!","Fail!"))</f>
        <v>Pass!</v>
      </c>
      <c r="BH198" s="49"/>
      <c r="BI198" s="51"/>
      <c r="BJ198" s="51"/>
      <c r="BK198" s="51"/>
      <c r="BL198" s="51"/>
      <c r="BM198" s="51"/>
    </row>
    <row r="199" spans="1:65" x14ac:dyDescent="0.25">
      <c r="A199" s="60"/>
      <c r="E199" s="40"/>
      <c r="F199" s="40"/>
      <c r="G199" s="40"/>
      <c r="H199" s="40"/>
      <c r="I199" s="40"/>
      <c r="P199" s="40">
        <f t="shared" si="235"/>
        <v>0</v>
      </c>
      <c r="Q199" s="40">
        <f t="shared" si="235"/>
        <v>0</v>
      </c>
      <c r="S199" s="6"/>
      <c r="BH199" s="49"/>
      <c r="BI199" s="51"/>
      <c r="BJ199" s="51"/>
      <c r="BK199" s="51"/>
      <c r="BL199" s="51"/>
      <c r="BM199" s="51"/>
    </row>
    <row r="200" spans="1:65" x14ac:dyDescent="0.25">
      <c r="A200" s="61"/>
      <c r="E200" s="40"/>
      <c r="F200" s="40"/>
      <c r="G200" s="40"/>
      <c r="H200" s="40"/>
      <c r="I200" s="40"/>
      <c r="P200" s="40">
        <f t="shared" si="235"/>
        <v>0</v>
      </c>
      <c r="Q200" s="40">
        <f t="shared" si="235"/>
        <v>0</v>
      </c>
      <c r="S200" s="6"/>
      <c r="BH200" s="49"/>
      <c r="BI200" s="51"/>
      <c r="BJ200" s="51"/>
      <c r="BK200" s="51"/>
      <c r="BL200" s="51"/>
      <c r="BM200" s="51"/>
    </row>
    <row r="201" spans="1:65" x14ac:dyDescent="0.25">
      <c r="A201" s="59" t="s">
        <v>129</v>
      </c>
      <c r="E201" s="40"/>
      <c r="F201" s="40"/>
      <c r="G201" s="40"/>
      <c r="H201" s="40"/>
      <c r="I201" s="40"/>
      <c r="P201" s="40">
        <f t="shared" ref="P201:Q264" si="363">ABS(E201)</f>
        <v>0</v>
      </c>
      <c r="Q201" s="40">
        <f t="shared" si="363"/>
        <v>0</v>
      </c>
      <c r="BH201" s="49"/>
      <c r="BI201" s="51"/>
      <c r="BJ201" s="51"/>
      <c r="BK201" s="51"/>
      <c r="BL201" s="51"/>
      <c r="BM201" s="51"/>
    </row>
    <row r="202" spans="1:65" x14ac:dyDescent="0.25">
      <c r="A202" s="60"/>
      <c r="E202" s="40"/>
      <c r="F202" s="40"/>
      <c r="G202" s="40"/>
      <c r="H202" s="40"/>
      <c r="I202" s="40"/>
      <c r="P202" s="40">
        <f t="shared" si="363"/>
        <v>0</v>
      </c>
      <c r="Q202" s="40">
        <f t="shared" si="363"/>
        <v>0</v>
      </c>
      <c r="S202" s="6" t="e">
        <f>LARGE(D201:D206,1)</f>
        <v>#NUM!</v>
      </c>
      <c r="U202" s="40" t="e">
        <f>IF(S202=D201,(LARGE(P201:Q201,1)),(IF(S202=D202,(LARGE(P202:Q202,1)),(IF(S202=D203,(LARGE(P203:Q203,1)),(IF(S202=D204,(LARGE(P204:Q204,1)),(IF(S202=D205,(LARGE(P205:Q205,1)),(IF(S202=D206,(LARGE(P206:Q206,1)))))))))))))</f>
        <v>#NUM!</v>
      </c>
      <c r="Y202" s="36" t="e">
        <f t="shared" ref="Y202" si="364">SQRT((S202/$U$2)^2)</f>
        <v>#NUM!</v>
      </c>
      <c r="Z202" s="19"/>
      <c r="AA202" s="19"/>
      <c r="AB202" s="19" t="e">
        <f t="shared" ref="AB202:AB204" si="365">SQRT(Y202)</f>
        <v>#NUM!</v>
      </c>
      <c r="AC202" s="19"/>
      <c r="AE202" s="19"/>
      <c r="AF202" s="20" t="e">
        <f t="shared" ref="AF202:AF204" si="366">AB202+0.05</f>
        <v>#NUM!</v>
      </c>
      <c r="AG202" s="19"/>
      <c r="AI202" s="19"/>
      <c r="AJ202" s="28" t="e">
        <f t="shared" ref="AJ202:AJ204" si="367">IF(AF202&lt;=1.5,1.5,(IF(AF202&lt;=2,2,(IF(AF202&lt;=2.5,2.5,(IF(AF202&lt;=3,3,(IF(AF202&lt;=3.5,3.5,(IF(AF202&lt;=4,4,(IF(AF202&lt;=4.5,4.5,(IF(AF202&lt;=5,5,"Too f*cking big!")))))))))))))))</f>
        <v>#NUM!</v>
      </c>
      <c r="AK202" s="19"/>
      <c r="AM202" s="19"/>
      <c r="AN202" s="19" t="e">
        <f t="shared" ref="AN202:AN204" si="368">IF(ABS(U202)&gt;($U$3*AJ202),"Yes","No")</f>
        <v>#NUM!</v>
      </c>
      <c r="AR202" s="19" t="e">
        <f t="shared" si="283"/>
        <v>#NUM!</v>
      </c>
      <c r="AU202" s="40" t="e">
        <f t="shared" ref="AU202:AU204" si="369">IF(AR202="Not Applicable",S202/(AJ202^2),(S202/(AJ202^2))+AR202)</f>
        <v>#NUM!</v>
      </c>
      <c r="BG202" s="26" t="e">
        <f>IF(AJ202&gt;4,"Re-check foundation size…",IF(AU202&lt;$U$2,"Pass!","Fail!"))</f>
        <v>#NUM!</v>
      </c>
      <c r="BH202" s="49"/>
      <c r="BI202" s="51"/>
      <c r="BJ202" s="51"/>
      <c r="BK202" s="51"/>
      <c r="BL202" s="51"/>
      <c r="BM202" s="51"/>
    </row>
    <row r="203" spans="1:65" ht="15.75" x14ac:dyDescent="0.25">
      <c r="A203" s="60"/>
      <c r="E203" s="40"/>
      <c r="F203" s="40"/>
      <c r="G203" s="40"/>
      <c r="H203" s="40"/>
      <c r="I203" s="40"/>
      <c r="P203" s="40">
        <f t="shared" si="363"/>
        <v>0</v>
      </c>
      <c r="Q203" s="40">
        <f t="shared" si="363"/>
        <v>0</v>
      </c>
      <c r="S203" s="6">
        <f>IF(U203=P201,D201,(IF(U203=P202,D202,(IF(U203=P203,D203,(IF(U203=P204,D204,(IF(U203=P205,D205,(IF(U203=P206,D206)))))))))))</f>
        <v>0</v>
      </c>
      <c r="U203" s="40">
        <f t="shared" ref="U203" si="370">LARGE((P201:P206),1)</f>
        <v>0</v>
      </c>
      <c r="Y203" s="36">
        <f t="shared" si="254"/>
        <v>0</v>
      </c>
      <c r="Z203" s="19"/>
      <c r="AA203" s="19"/>
      <c r="AB203" s="19">
        <f t="shared" si="365"/>
        <v>0</v>
      </c>
      <c r="AC203" s="19"/>
      <c r="AE203" s="19"/>
      <c r="AF203" s="20">
        <f t="shared" si="366"/>
        <v>0.05</v>
      </c>
      <c r="AG203" s="19"/>
      <c r="AI203" s="19"/>
      <c r="AJ203" s="28">
        <f t="shared" si="367"/>
        <v>1.5</v>
      </c>
      <c r="AK203" s="19"/>
      <c r="AM203" s="19"/>
      <c r="AN203" s="19" t="str">
        <f t="shared" si="368"/>
        <v>No</v>
      </c>
      <c r="AR203" s="19" t="str">
        <f t="shared" si="283"/>
        <v>Not Applicable</v>
      </c>
      <c r="AU203" s="40">
        <f t="shared" si="369"/>
        <v>0</v>
      </c>
      <c r="AY203" s="54">
        <f>B201</f>
        <v>0</v>
      </c>
      <c r="AZ203" s="35" t="s">
        <v>87</v>
      </c>
      <c r="BA203" s="56" t="str">
        <f t="shared" ref="BA203" si="371">IF(S203=0,"No data…",IF(ISNUMBER(AJ202)=FALSE,"Too big!",IF(ISNUMBER(AJ203)=FALSE,"Too big!",IF(ISNUMBER(AJ204)=FALSE,"Too big!",LARGE(AJ202:AJ204,1)))))</f>
        <v>No data…</v>
      </c>
      <c r="BB203" s="56" t="s">
        <v>85</v>
      </c>
      <c r="BC203" s="58" t="str">
        <f t="shared" ref="BC203" si="372">IF(U203=0,"No data…",IF(ISNUMBER(AJ202)=FALSE,"Too big!",IF(ISNUMBER(AJ203)=FALSE,"Too big!",IF(ISNUMBER(AJ204)=FALSE,"Too big!",LARGE(AJ202:AJ204,1)))))</f>
        <v>No data…</v>
      </c>
      <c r="BD203" s="35" t="s">
        <v>86</v>
      </c>
      <c r="BG203" s="26" t="str">
        <f>IF(AJ203&gt;4,"Re-check foundation size…",IF(AU203&lt;$U$2,"Pass!","Fail!"))</f>
        <v>Pass!</v>
      </c>
      <c r="BH203" s="49"/>
      <c r="BI203" s="51" t="str">
        <f t="shared" ref="BI203" si="373">IF(D201&lt;0,"Warning! Uplift.",(IF(D202&lt;0,"Warning! Uplift.",(IF(D203&lt;0,"Warning! Uplift.",(IF(D204&lt;0,"Warning! Uplift.",(IF(D205&lt;0,"Warning! Uplift.",(IF(D206&lt;0,"Warning! Uplift.","/")))))))))))</f>
        <v>/</v>
      </c>
      <c r="BJ203" s="51"/>
      <c r="BK203" s="51"/>
      <c r="BL203" s="51" t="e">
        <f t="shared" ref="BL203" si="374">IF(U202&gt;$BT$23,"Warning! High shear.",(IF(U203&gt;$BT$23,"Warning! High shear.",(IF(U204&gt;$BT$23,"Warning! High Shear.","/")))))</f>
        <v>#NUM!</v>
      </c>
      <c r="BM203" s="51"/>
    </row>
    <row r="204" spans="1:65" x14ac:dyDescent="0.25">
      <c r="A204" s="60"/>
      <c r="E204" s="40"/>
      <c r="F204" s="40"/>
      <c r="G204" s="40"/>
      <c r="H204" s="40"/>
      <c r="I204" s="40"/>
      <c r="P204" s="40">
        <f t="shared" si="363"/>
        <v>0</v>
      </c>
      <c r="Q204" s="40">
        <f t="shared" si="363"/>
        <v>0</v>
      </c>
      <c r="S204" s="6">
        <f>IF(U204=Q201,D201,(IF(U204=Q202,D202,(IF(U204=Q203,D203,(IF(U204=Q204,D204,(IF(U204=Q205,D205,(IF(U204=Q206,D206)))))))))))</f>
        <v>0</v>
      </c>
      <c r="U204" s="40">
        <f t="shared" ref="U204" si="375">LARGE((Q201:Q206),1)</f>
        <v>0</v>
      </c>
      <c r="Y204" s="36">
        <f t="shared" si="254"/>
        <v>0</v>
      </c>
      <c r="Z204" s="19"/>
      <c r="AA204" s="19"/>
      <c r="AB204" s="19">
        <f t="shared" si="365"/>
        <v>0</v>
      </c>
      <c r="AC204" s="19"/>
      <c r="AE204" s="19"/>
      <c r="AF204" s="20">
        <f t="shared" si="366"/>
        <v>0.05</v>
      </c>
      <c r="AG204" s="19"/>
      <c r="AI204" s="19"/>
      <c r="AJ204" s="28">
        <f t="shared" si="367"/>
        <v>1.5</v>
      </c>
      <c r="AK204" s="19"/>
      <c r="AM204" s="19"/>
      <c r="AN204" s="19" t="str">
        <f t="shared" si="368"/>
        <v>No</v>
      </c>
      <c r="AR204" s="19" t="str">
        <f t="shared" si="283"/>
        <v>Not Applicable</v>
      </c>
      <c r="AU204" s="40">
        <f t="shared" si="369"/>
        <v>0</v>
      </c>
      <c r="BG204" s="26" t="str">
        <f>IF(AJ204&gt;4,"Re-check foundation size…",IF(AU204&lt;$U$2,"Pass!","Fail!"))</f>
        <v>Pass!</v>
      </c>
      <c r="BH204" s="49"/>
      <c r="BI204" s="51"/>
      <c r="BJ204" s="51"/>
      <c r="BK204" s="51"/>
      <c r="BL204" s="51"/>
      <c r="BM204" s="51"/>
    </row>
    <row r="205" spans="1:65" x14ac:dyDescent="0.25">
      <c r="A205" s="60"/>
      <c r="E205" s="40"/>
      <c r="F205" s="40"/>
      <c r="G205" s="40"/>
      <c r="H205" s="40"/>
      <c r="I205" s="40"/>
      <c r="P205" s="40">
        <f t="shared" si="363"/>
        <v>0</v>
      </c>
      <c r="Q205" s="40">
        <f t="shared" si="363"/>
        <v>0</v>
      </c>
      <c r="S205" s="6"/>
      <c r="BH205" s="49"/>
      <c r="BI205" s="51"/>
      <c r="BJ205" s="51"/>
      <c r="BK205" s="51"/>
      <c r="BL205" s="51"/>
      <c r="BM205" s="51"/>
    </row>
    <row r="206" spans="1:65" x14ac:dyDescent="0.25">
      <c r="A206" s="61"/>
      <c r="E206" s="40"/>
      <c r="F206" s="40"/>
      <c r="G206" s="40"/>
      <c r="H206" s="40"/>
      <c r="I206" s="40"/>
      <c r="P206" s="40">
        <f t="shared" si="363"/>
        <v>0</v>
      </c>
      <c r="Q206" s="40">
        <f t="shared" si="363"/>
        <v>0</v>
      </c>
      <c r="S206" s="6"/>
      <c r="BH206" s="49"/>
      <c r="BI206" s="51"/>
      <c r="BJ206" s="51"/>
      <c r="BK206" s="51"/>
      <c r="BL206" s="51"/>
      <c r="BM206" s="51"/>
    </row>
    <row r="207" spans="1:65" x14ac:dyDescent="0.25">
      <c r="A207" s="59" t="s">
        <v>130</v>
      </c>
      <c r="E207" s="40"/>
      <c r="F207" s="40"/>
      <c r="G207" s="40"/>
      <c r="H207" s="40"/>
      <c r="I207" s="40"/>
      <c r="P207" s="40">
        <f t="shared" si="363"/>
        <v>0</v>
      </c>
      <c r="Q207" s="40">
        <f t="shared" si="363"/>
        <v>0</v>
      </c>
      <c r="S207" s="6"/>
      <c r="BH207" s="49"/>
      <c r="BI207" s="51"/>
      <c r="BJ207" s="51"/>
      <c r="BK207" s="51"/>
      <c r="BL207" s="51"/>
      <c r="BM207" s="51"/>
    </row>
    <row r="208" spans="1:65" x14ac:dyDescent="0.25">
      <c r="A208" s="60"/>
      <c r="E208" s="40"/>
      <c r="F208" s="40"/>
      <c r="G208" s="40"/>
      <c r="H208" s="40"/>
      <c r="I208" s="40"/>
      <c r="P208" s="40">
        <f t="shared" si="363"/>
        <v>0</v>
      </c>
      <c r="Q208" s="40">
        <f t="shared" si="363"/>
        <v>0</v>
      </c>
      <c r="S208" s="6" t="e">
        <f>LARGE(D207:D212,1)</f>
        <v>#NUM!</v>
      </c>
      <c r="U208" s="40" t="e">
        <f>IF(S208=D207,(LARGE(P207:Q207,1)),(IF(S208=D208,(LARGE(P208:Q208,1)),(IF(S208=D209,(LARGE(P209:Q209,1)),(IF(S208=D210,(LARGE(P210:Q210,1)),(IF(S208=D211,(LARGE(P211:Q211,1)),(IF(S208=D212,(LARGE(P212:Q212,1)))))))))))))</f>
        <v>#NUM!</v>
      </c>
      <c r="Y208" s="36" t="e">
        <f t="shared" ref="Y208" si="376">SQRT((S208/$U$2)^2)</f>
        <v>#NUM!</v>
      </c>
      <c r="Z208" s="19"/>
      <c r="AA208" s="19"/>
      <c r="AB208" s="19" t="e">
        <f t="shared" ref="AB208:AB210" si="377">SQRT(Y208)</f>
        <v>#NUM!</v>
      </c>
      <c r="AC208" s="19"/>
      <c r="AE208" s="19"/>
      <c r="AF208" s="20" t="e">
        <f t="shared" ref="AF208:AF210" si="378">AB208+0.05</f>
        <v>#NUM!</v>
      </c>
      <c r="AG208" s="19"/>
      <c r="AI208" s="19"/>
      <c r="AJ208" s="28" t="e">
        <f t="shared" ref="AJ208:AJ210" si="379">IF(AF208&lt;=1.5,1.5,(IF(AF208&lt;=2,2,(IF(AF208&lt;=2.5,2.5,(IF(AF208&lt;=3,3,(IF(AF208&lt;=3.5,3.5,(IF(AF208&lt;=4,4,(IF(AF208&lt;=4.5,4.5,(IF(AF208&lt;=5,5,"Too f*cking big!")))))))))))))))</f>
        <v>#NUM!</v>
      </c>
      <c r="AK208" s="19"/>
      <c r="AM208" s="19"/>
      <c r="AN208" s="19" t="e">
        <f t="shared" ref="AN208:AN210" si="380">IF(ABS(U208)&gt;($U$3*AJ208),"Yes","No")</f>
        <v>#NUM!</v>
      </c>
      <c r="AR208" s="19" t="e">
        <f t="shared" si="283"/>
        <v>#NUM!</v>
      </c>
      <c r="AU208" s="40" t="e">
        <f t="shared" ref="AU208:AU210" si="381">IF(AR208="Not Applicable",S208/(AJ208^2),(S208/(AJ208^2))+AR208)</f>
        <v>#NUM!</v>
      </c>
      <c r="BG208" s="26" t="e">
        <f>IF(AJ208&gt;4,"Re-check foundation size…",IF(AU208&lt;$U$2,"Pass!","Fail!"))</f>
        <v>#NUM!</v>
      </c>
      <c r="BH208" s="49"/>
      <c r="BI208" s="51"/>
      <c r="BJ208" s="51"/>
      <c r="BK208" s="51"/>
      <c r="BL208" s="51"/>
      <c r="BM208" s="51"/>
    </row>
    <row r="209" spans="1:65" ht="15.75" x14ac:dyDescent="0.25">
      <c r="A209" s="60"/>
      <c r="E209" s="40"/>
      <c r="F209" s="40"/>
      <c r="G209" s="40"/>
      <c r="H209" s="40"/>
      <c r="I209" s="40"/>
      <c r="P209" s="40">
        <f t="shared" si="363"/>
        <v>0</v>
      </c>
      <c r="Q209" s="40">
        <f t="shared" si="363"/>
        <v>0</v>
      </c>
      <c r="S209" s="6">
        <f>IF(U209=P207,D207,(IF(U209=P208,D208,(IF(U209=P209,D209,(IF(U209=P210,D210,(IF(U209=P211,D211,(IF(U209=P212,D212)))))))))))</f>
        <v>0</v>
      </c>
      <c r="U209" s="40">
        <f t="shared" ref="U209" si="382">LARGE((P207:P212),1)</f>
        <v>0</v>
      </c>
      <c r="Y209" s="36">
        <f t="shared" si="254"/>
        <v>0</v>
      </c>
      <c r="Z209" s="19"/>
      <c r="AA209" s="19"/>
      <c r="AB209" s="19">
        <f t="shared" si="377"/>
        <v>0</v>
      </c>
      <c r="AC209" s="19"/>
      <c r="AE209" s="19"/>
      <c r="AF209" s="20">
        <f t="shared" si="378"/>
        <v>0.05</v>
      </c>
      <c r="AG209" s="19"/>
      <c r="AI209" s="19"/>
      <c r="AJ209" s="28">
        <f t="shared" si="379"/>
        <v>1.5</v>
      </c>
      <c r="AK209" s="19"/>
      <c r="AM209" s="19"/>
      <c r="AN209" s="19" t="str">
        <f t="shared" si="380"/>
        <v>No</v>
      </c>
      <c r="AR209" s="19" t="str">
        <f t="shared" si="283"/>
        <v>Not Applicable</v>
      </c>
      <c r="AU209" s="40">
        <f t="shared" si="381"/>
        <v>0</v>
      </c>
      <c r="AY209" s="54">
        <f>B207</f>
        <v>0</v>
      </c>
      <c r="AZ209" s="35" t="s">
        <v>87</v>
      </c>
      <c r="BA209" s="56" t="str">
        <f t="shared" ref="BA209" si="383">IF(S209=0,"No data…",IF(ISNUMBER(AJ208)=FALSE,"Too big!",IF(ISNUMBER(AJ209)=FALSE,"Too big!",IF(ISNUMBER(AJ210)=FALSE,"Too big!",LARGE(AJ208:AJ210,1)))))</f>
        <v>No data…</v>
      </c>
      <c r="BB209" s="56" t="s">
        <v>85</v>
      </c>
      <c r="BC209" s="58" t="str">
        <f t="shared" ref="BC209" si="384">IF(U209=0,"No data…",IF(ISNUMBER(AJ208)=FALSE,"Too big!",IF(ISNUMBER(AJ209)=FALSE,"Too big!",IF(ISNUMBER(AJ210)=FALSE,"Too big!",LARGE(AJ208:AJ210,1)))))</f>
        <v>No data…</v>
      </c>
      <c r="BD209" s="35" t="s">
        <v>86</v>
      </c>
      <c r="BG209" s="26" t="str">
        <f>IF(AJ209&gt;4,"Re-check foundation size…",IF(AU209&lt;$U$2,"Pass!","Fail!"))</f>
        <v>Pass!</v>
      </c>
      <c r="BH209" s="49"/>
      <c r="BI209" s="51" t="str">
        <f t="shared" ref="BI209" si="385">IF(D207&lt;0,"Warning! Uplift.",(IF(D208&lt;0,"Warning! Uplift.",(IF(D209&lt;0,"Warning! Uplift.",(IF(D210&lt;0,"Warning! Uplift.",(IF(D211&lt;0,"Warning! Uplift.",(IF(D212&lt;0,"Warning! Uplift.","/")))))))))))</f>
        <v>/</v>
      </c>
      <c r="BJ209" s="51"/>
      <c r="BK209" s="51"/>
      <c r="BL209" s="51" t="e">
        <f t="shared" ref="BL209" si="386">IF(U208&gt;$BT$23,"Warning! High shear.",(IF(U209&gt;$BT$23,"Warning! High shear.",(IF(U210&gt;$BT$23,"Warning! High Shear.","/")))))</f>
        <v>#NUM!</v>
      </c>
      <c r="BM209" s="51"/>
    </row>
    <row r="210" spans="1:65" x14ac:dyDescent="0.25">
      <c r="A210" s="60"/>
      <c r="E210" s="40"/>
      <c r="F210" s="40"/>
      <c r="G210" s="40"/>
      <c r="H210" s="40"/>
      <c r="I210" s="40"/>
      <c r="P210" s="40">
        <f t="shared" si="363"/>
        <v>0</v>
      </c>
      <c r="Q210" s="40">
        <f t="shared" si="363"/>
        <v>0</v>
      </c>
      <c r="S210" s="6">
        <f>IF(U210=Q207,D207,(IF(U210=Q208,D208,(IF(U210=Q209,D209,(IF(U210=Q210,D210,(IF(U210=Q211,D211,(IF(U210=Q212,D212)))))))))))</f>
        <v>0</v>
      </c>
      <c r="U210" s="40">
        <f t="shared" ref="U210" si="387">LARGE((Q207:Q212),1)</f>
        <v>0</v>
      </c>
      <c r="Y210" s="36">
        <f t="shared" si="254"/>
        <v>0</v>
      </c>
      <c r="Z210" s="19"/>
      <c r="AA210" s="19"/>
      <c r="AB210" s="19">
        <f t="shared" si="377"/>
        <v>0</v>
      </c>
      <c r="AC210" s="19"/>
      <c r="AE210" s="19"/>
      <c r="AF210" s="20">
        <f t="shared" si="378"/>
        <v>0.05</v>
      </c>
      <c r="AG210" s="19"/>
      <c r="AI210" s="19"/>
      <c r="AJ210" s="28">
        <f t="shared" si="379"/>
        <v>1.5</v>
      </c>
      <c r="AK210" s="19"/>
      <c r="AM210" s="19"/>
      <c r="AN210" s="19" t="str">
        <f t="shared" si="380"/>
        <v>No</v>
      </c>
      <c r="AR210" s="19" t="str">
        <f t="shared" si="283"/>
        <v>Not Applicable</v>
      </c>
      <c r="AU210" s="40">
        <f t="shared" si="381"/>
        <v>0</v>
      </c>
      <c r="BG210" s="26" t="str">
        <f>IF(AJ210&gt;4,"Re-check foundation size…",IF(AU210&lt;$U$2,"Pass!","Fail!"))</f>
        <v>Pass!</v>
      </c>
      <c r="BH210" s="49"/>
      <c r="BI210" s="51"/>
      <c r="BJ210" s="51"/>
      <c r="BK210" s="51"/>
      <c r="BL210" s="51"/>
      <c r="BM210" s="51"/>
    </row>
    <row r="211" spans="1:65" x14ac:dyDescent="0.25">
      <c r="A211" s="60"/>
      <c r="E211" s="40"/>
      <c r="F211" s="40"/>
      <c r="G211" s="40"/>
      <c r="H211" s="40"/>
      <c r="I211" s="40"/>
      <c r="P211" s="40">
        <f t="shared" si="363"/>
        <v>0</v>
      </c>
      <c r="Q211" s="40">
        <f t="shared" si="363"/>
        <v>0</v>
      </c>
      <c r="S211" s="6"/>
      <c r="BH211" s="49"/>
      <c r="BI211" s="51"/>
      <c r="BJ211" s="51"/>
      <c r="BK211" s="51"/>
      <c r="BL211" s="51"/>
      <c r="BM211" s="51"/>
    </row>
    <row r="212" spans="1:65" x14ac:dyDescent="0.25">
      <c r="A212" s="61"/>
      <c r="E212" s="40"/>
      <c r="F212" s="40"/>
      <c r="G212" s="40"/>
      <c r="H212" s="40"/>
      <c r="I212" s="40"/>
      <c r="P212" s="40">
        <f t="shared" si="363"/>
        <v>0</v>
      </c>
      <c r="Q212" s="40">
        <f t="shared" si="363"/>
        <v>0</v>
      </c>
      <c r="S212" s="6"/>
      <c r="BH212" s="49"/>
      <c r="BI212" s="51"/>
      <c r="BJ212" s="51"/>
      <c r="BK212" s="51"/>
      <c r="BL212" s="51"/>
      <c r="BM212" s="51"/>
    </row>
    <row r="213" spans="1:65" x14ac:dyDescent="0.25">
      <c r="A213" s="59" t="s">
        <v>131</v>
      </c>
      <c r="E213" s="40"/>
      <c r="F213" s="40"/>
      <c r="G213" s="40"/>
      <c r="H213" s="40"/>
      <c r="I213" s="40"/>
      <c r="P213" s="40">
        <f t="shared" si="363"/>
        <v>0</v>
      </c>
      <c r="Q213" s="40">
        <f t="shared" si="363"/>
        <v>0</v>
      </c>
      <c r="S213" s="6"/>
      <c r="BH213" s="49"/>
      <c r="BI213" s="51"/>
      <c r="BJ213" s="51"/>
      <c r="BK213" s="51"/>
      <c r="BL213" s="51"/>
      <c r="BM213" s="51"/>
    </row>
    <row r="214" spans="1:65" x14ac:dyDescent="0.25">
      <c r="A214" s="60"/>
      <c r="E214" s="40"/>
      <c r="F214" s="40"/>
      <c r="G214" s="40"/>
      <c r="H214" s="40"/>
      <c r="I214" s="40"/>
      <c r="P214" s="40">
        <f t="shared" si="363"/>
        <v>0</v>
      </c>
      <c r="Q214" s="40">
        <f t="shared" si="363"/>
        <v>0</v>
      </c>
      <c r="S214" s="6" t="e">
        <f>LARGE(D213:D218,1)</f>
        <v>#NUM!</v>
      </c>
      <c r="U214" s="40" t="e">
        <f>IF(S214=D213,(LARGE(P213:Q213,1)),(IF(S214=D214,(LARGE(P214:Q214,1)),(IF(S214=D215,(LARGE(P215:Q215,1)),(IF(S214=D216,(LARGE(P216:Q216,1)),(IF(S214=D217,(LARGE(P217:Q217,1)),(IF(S214=D218,(LARGE(P218:Q218,1)))))))))))))</f>
        <v>#NUM!</v>
      </c>
      <c r="Y214" s="36" t="e">
        <f t="shared" ref="Y214:Y276" si="388">SQRT((S214/$U$2)^2)</f>
        <v>#NUM!</v>
      </c>
      <c r="Z214" s="19"/>
      <c r="AA214" s="19"/>
      <c r="AB214" s="19" t="e">
        <f t="shared" ref="AB214:AB216" si="389">SQRT(Y214)</f>
        <v>#NUM!</v>
      </c>
      <c r="AC214" s="19"/>
      <c r="AE214" s="19"/>
      <c r="AF214" s="20" t="e">
        <f t="shared" ref="AF214:AF216" si="390">AB214+0.05</f>
        <v>#NUM!</v>
      </c>
      <c r="AG214" s="19"/>
      <c r="AI214" s="19"/>
      <c r="AJ214" s="28" t="e">
        <f t="shared" ref="AJ214:AJ216" si="391">IF(AF214&lt;=1.5,1.5,(IF(AF214&lt;=2,2,(IF(AF214&lt;=2.5,2.5,(IF(AF214&lt;=3,3,(IF(AF214&lt;=3.5,3.5,(IF(AF214&lt;=4,4,(IF(AF214&lt;=4.5,4.5,(IF(AF214&lt;=5,5,"Too f*cking big!")))))))))))))))</f>
        <v>#NUM!</v>
      </c>
      <c r="AK214" s="19"/>
      <c r="AM214" s="19"/>
      <c r="AN214" s="19" t="e">
        <f t="shared" ref="AN214:AN216" si="392">IF(ABS(U214)&gt;($U$3*AJ214),"Yes","No")</f>
        <v>#NUM!</v>
      </c>
      <c r="AR214" s="19" t="e">
        <f t="shared" si="283"/>
        <v>#NUM!</v>
      </c>
      <c r="AU214" s="40" t="e">
        <f t="shared" ref="AU214:AU216" si="393">IF(AR214="Not Applicable",S214/(AJ214^2),(S214/(AJ214^2))+AR214)</f>
        <v>#NUM!</v>
      </c>
      <c r="BG214" s="26" t="e">
        <f>IF(AJ214&gt;4,"Re-check foundation size…",IF(AU214&lt;$U$2,"Pass!","Fail!"))</f>
        <v>#NUM!</v>
      </c>
      <c r="BH214" s="49"/>
      <c r="BI214" s="51"/>
      <c r="BJ214" s="51"/>
      <c r="BK214" s="51"/>
      <c r="BL214" s="51"/>
      <c r="BM214" s="51"/>
    </row>
    <row r="215" spans="1:65" ht="15.75" x14ac:dyDescent="0.25">
      <c r="A215" s="60"/>
      <c r="E215" s="40"/>
      <c r="F215" s="40"/>
      <c r="G215" s="40"/>
      <c r="H215" s="40"/>
      <c r="I215" s="40"/>
      <c r="P215" s="40">
        <f t="shared" si="363"/>
        <v>0</v>
      </c>
      <c r="Q215" s="40">
        <f t="shared" si="363"/>
        <v>0</v>
      </c>
      <c r="S215" s="6">
        <f>IF(U215=P213,D213,(IF(U215=P214,D214,(IF(U215=P215,D215,(IF(U215=P216,D216,(IF(U215=P217,D217,(IF(U215=P218,D218)))))))))))</f>
        <v>0</v>
      </c>
      <c r="U215" s="40">
        <f t="shared" ref="U215" si="394">LARGE((P213:P218),1)</f>
        <v>0</v>
      </c>
      <c r="Y215" s="36">
        <f t="shared" si="388"/>
        <v>0</v>
      </c>
      <c r="Z215" s="19"/>
      <c r="AA215" s="19"/>
      <c r="AB215" s="19">
        <f t="shared" si="389"/>
        <v>0</v>
      </c>
      <c r="AC215" s="19"/>
      <c r="AE215" s="19"/>
      <c r="AF215" s="20">
        <f t="shared" si="390"/>
        <v>0.05</v>
      </c>
      <c r="AG215" s="19"/>
      <c r="AI215" s="19"/>
      <c r="AJ215" s="28">
        <f t="shared" si="391"/>
        <v>1.5</v>
      </c>
      <c r="AK215" s="19"/>
      <c r="AM215" s="19"/>
      <c r="AN215" s="19" t="str">
        <f t="shared" si="392"/>
        <v>No</v>
      </c>
      <c r="AR215" s="19" t="str">
        <f t="shared" si="283"/>
        <v>Not Applicable</v>
      </c>
      <c r="AU215" s="40">
        <f t="shared" si="393"/>
        <v>0</v>
      </c>
      <c r="AY215" s="54">
        <f>B213</f>
        <v>0</v>
      </c>
      <c r="AZ215" s="35" t="s">
        <v>87</v>
      </c>
      <c r="BA215" s="56" t="str">
        <f t="shared" ref="BA215" si="395">IF(S215=0,"No data…",IF(ISNUMBER(AJ214)=FALSE,"Too big!",IF(ISNUMBER(AJ215)=FALSE,"Too big!",IF(ISNUMBER(AJ216)=FALSE,"Too big!",LARGE(AJ214:AJ216,1)))))</f>
        <v>No data…</v>
      </c>
      <c r="BB215" s="56" t="s">
        <v>85</v>
      </c>
      <c r="BC215" s="58" t="str">
        <f t="shared" ref="BC215" si="396">IF(U215=0,"No data…",IF(ISNUMBER(AJ214)=FALSE,"Too big!",IF(ISNUMBER(AJ215)=FALSE,"Too big!",IF(ISNUMBER(AJ216)=FALSE,"Too big!",LARGE(AJ214:AJ216,1)))))</f>
        <v>No data…</v>
      </c>
      <c r="BD215" s="35" t="s">
        <v>86</v>
      </c>
      <c r="BG215" s="26" t="str">
        <f>IF(AJ215&gt;4,"Re-check foundation size…",IF(AU215&lt;$U$2,"Pass!","Fail!"))</f>
        <v>Pass!</v>
      </c>
      <c r="BH215" s="49"/>
      <c r="BI215" s="51" t="str">
        <f t="shared" ref="BI215" si="397">IF(D213&lt;0,"Warning! Uplift.",(IF(D214&lt;0,"Warning! Uplift.",(IF(D215&lt;0,"Warning! Uplift.",(IF(D216&lt;0,"Warning! Uplift.",(IF(D217&lt;0,"Warning! Uplift.",(IF(D218&lt;0,"Warning! Uplift.","/")))))))))))</f>
        <v>/</v>
      </c>
      <c r="BJ215" s="51"/>
      <c r="BK215" s="51"/>
      <c r="BL215" s="51" t="e">
        <f t="shared" ref="BL215" si="398">IF(U214&gt;$BT$23,"Warning! High shear.",(IF(U215&gt;$BT$23,"Warning! High shear.",(IF(U216&gt;$BT$23,"Warning! High Shear.","/")))))</f>
        <v>#NUM!</v>
      </c>
      <c r="BM215" s="51"/>
    </row>
    <row r="216" spans="1:65" x14ac:dyDescent="0.25">
      <c r="A216" s="60"/>
      <c r="E216" s="40"/>
      <c r="F216" s="40"/>
      <c r="G216" s="40"/>
      <c r="H216" s="40"/>
      <c r="I216" s="40"/>
      <c r="P216" s="40">
        <f t="shared" si="363"/>
        <v>0</v>
      </c>
      <c r="Q216" s="40">
        <f t="shared" si="363"/>
        <v>0</v>
      </c>
      <c r="S216" s="6">
        <f>IF(U216=Q213,D213,(IF(U216=Q214,D214,(IF(U216=Q215,D215,(IF(U216=Q216,D216,(IF(U216=Q217,D217,(IF(U216=Q218,D218)))))))))))</f>
        <v>0</v>
      </c>
      <c r="U216" s="40">
        <f t="shared" ref="U216" si="399">LARGE((Q213:Q218),1)</f>
        <v>0</v>
      </c>
      <c r="Y216" s="36">
        <f t="shared" si="388"/>
        <v>0</v>
      </c>
      <c r="Z216" s="19"/>
      <c r="AA216" s="19"/>
      <c r="AB216" s="19">
        <f t="shared" si="389"/>
        <v>0</v>
      </c>
      <c r="AC216" s="19"/>
      <c r="AE216" s="19"/>
      <c r="AF216" s="20">
        <f t="shared" si="390"/>
        <v>0.05</v>
      </c>
      <c r="AG216" s="19"/>
      <c r="AI216" s="19"/>
      <c r="AJ216" s="28">
        <f t="shared" si="391"/>
        <v>1.5</v>
      </c>
      <c r="AK216" s="19"/>
      <c r="AM216" s="19"/>
      <c r="AN216" s="19" t="str">
        <f t="shared" si="392"/>
        <v>No</v>
      </c>
      <c r="AR216" s="19" t="str">
        <f t="shared" si="283"/>
        <v>Not Applicable</v>
      </c>
      <c r="AU216" s="40">
        <f t="shared" si="393"/>
        <v>0</v>
      </c>
      <c r="BG216" s="26" t="str">
        <f>IF(AJ216&gt;4,"Re-check foundation size…",IF(AU216&lt;$U$2,"Pass!","Fail!"))</f>
        <v>Pass!</v>
      </c>
      <c r="BH216" s="49"/>
      <c r="BI216" s="51"/>
      <c r="BJ216" s="51"/>
      <c r="BK216" s="51"/>
      <c r="BL216" s="51"/>
      <c r="BM216" s="51"/>
    </row>
    <row r="217" spans="1:65" x14ac:dyDescent="0.25">
      <c r="A217" s="60"/>
      <c r="E217" s="40"/>
      <c r="F217" s="40"/>
      <c r="G217" s="40"/>
      <c r="H217" s="40"/>
      <c r="I217" s="40"/>
      <c r="P217" s="40">
        <f t="shared" si="363"/>
        <v>0</v>
      </c>
      <c r="Q217" s="40">
        <f t="shared" si="363"/>
        <v>0</v>
      </c>
      <c r="S217" s="6"/>
      <c r="BH217" s="49"/>
      <c r="BI217" s="51"/>
      <c r="BJ217" s="51"/>
      <c r="BK217" s="51"/>
      <c r="BL217" s="51"/>
      <c r="BM217" s="51"/>
    </row>
    <row r="218" spans="1:65" x14ac:dyDescent="0.25">
      <c r="A218" s="61"/>
      <c r="E218" s="40"/>
      <c r="F218" s="40"/>
      <c r="G218" s="40"/>
      <c r="H218" s="40"/>
      <c r="I218" s="40"/>
      <c r="P218" s="40">
        <f t="shared" si="363"/>
        <v>0</v>
      </c>
      <c r="Q218" s="40">
        <f t="shared" si="363"/>
        <v>0</v>
      </c>
      <c r="S218" s="6"/>
      <c r="BH218" s="49"/>
      <c r="BI218" s="51"/>
      <c r="BJ218" s="51"/>
      <c r="BK218" s="51"/>
      <c r="BL218" s="51"/>
      <c r="BM218" s="51"/>
    </row>
    <row r="219" spans="1:65" x14ac:dyDescent="0.25">
      <c r="A219" s="59" t="s">
        <v>132</v>
      </c>
      <c r="E219" s="40"/>
      <c r="F219" s="40"/>
      <c r="G219" s="40"/>
      <c r="H219" s="40"/>
      <c r="I219" s="40"/>
      <c r="P219" s="40">
        <f t="shared" si="363"/>
        <v>0</v>
      </c>
      <c r="Q219" s="40">
        <f t="shared" si="363"/>
        <v>0</v>
      </c>
      <c r="S219" s="6"/>
      <c r="BH219" s="49"/>
      <c r="BI219" s="51"/>
      <c r="BJ219" s="51"/>
      <c r="BK219" s="51"/>
      <c r="BL219" s="51"/>
      <c r="BM219" s="51"/>
    </row>
    <row r="220" spans="1:65" x14ac:dyDescent="0.25">
      <c r="A220" s="60"/>
      <c r="E220" s="40"/>
      <c r="F220" s="40"/>
      <c r="G220" s="40"/>
      <c r="H220" s="40"/>
      <c r="I220" s="40"/>
      <c r="P220" s="40">
        <f t="shared" si="363"/>
        <v>0</v>
      </c>
      <c r="Q220" s="40">
        <f t="shared" si="363"/>
        <v>0</v>
      </c>
      <c r="S220" s="6" t="e">
        <f>LARGE(D219:D224,1)</f>
        <v>#NUM!</v>
      </c>
      <c r="U220" s="40" t="e">
        <f>IF(S220=D219,(LARGE(P219:Q219,1)),(IF(S220=D220,(LARGE(P220:Q220,1)),(IF(S220=D221,(LARGE(P221:Q221,1)),(IF(S220=D222,(LARGE(P222:Q222,1)),(IF(S220=D223,(LARGE(P223:Q223,1)),(IF(S220=D224,(LARGE(P224:Q224,1)))))))))))))</f>
        <v>#NUM!</v>
      </c>
      <c r="Y220" s="36" t="e">
        <f t="shared" ref="Y220" si="400">SQRT((S220/$U$2)^2)</f>
        <v>#NUM!</v>
      </c>
      <c r="Z220" s="19"/>
      <c r="AA220" s="19"/>
      <c r="AB220" s="19" t="e">
        <f t="shared" ref="AB220:AB222" si="401">SQRT(Y220)</f>
        <v>#NUM!</v>
      </c>
      <c r="AC220" s="19"/>
      <c r="AE220" s="19"/>
      <c r="AF220" s="20" t="e">
        <f t="shared" ref="AF220:AF222" si="402">AB220+0.05</f>
        <v>#NUM!</v>
      </c>
      <c r="AG220" s="19"/>
      <c r="AI220" s="19"/>
      <c r="AJ220" s="28" t="e">
        <f t="shared" ref="AJ220:AJ222" si="403">IF(AF220&lt;=1.5,1.5,(IF(AF220&lt;=2,2,(IF(AF220&lt;=2.5,2.5,(IF(AF220&lt;=3,3,(IF(AF220&lt;=3.5,3.5,(IF(AF220&lt;=4,4,(IF(AF220&lt;=4.5,4.5,(IF(AF220&lt;=5,5,"Too f*cking big!")))))))))))))))</f>
        <v>#NUM!</v>
      </c>
      <c r="AK220" s="19"/>
      <c r="AM220" s="19"/>
      <c r="AN220" s="19" t="e">
        <f t="shared" ref="AN220:AN222" si="404">IF(ABS(U220)&gt;($U$3*AJ220),"Yes","No")</f>
        <v>#NUM!</v>
      </c>
      <c r="AR220" s="19" t="e">
        <f t="shared" si="283"/>
        <v>#NUM!</v>
      </c>
      <c r="AU220" s="40" t="e">
        <f t="shared" ref="AU220:AU222" si="405">IF(AR220="Not Applicable",S220/(AJ220^2),(S220/(AJ220^2))+AR220)</f>
        <v>#NUM!</v>
      </c>
      <c r="BG220" s="26" t="e">
        <f>IF(AJ220&gt;4,"Re-check foundation size…",IF(AU220&lt;$U$2,"Pass!","Fail!"))</f>
        <v>#NUM!</v>
      </c>
      <c r="BH220" s="49"/>
      <c r="BI220" s="51"/>
      <c r="BJ220" s="51"/>
      <c r="BK220" s="51"/>
      <c r="BL220" s="51"/>
      <c r="BM220" s="51"/>
    </row>
    <row r="221" spans="1:65" ht="15.75" x14ac:dyDescent="0.25">
      <c r="A221" s="60"/>
      <c r="E221" s="40"/>
      <c r="F221" s="40"/>
      <c r="G221" s="40"/>
      <c r="H221" s="40"/>
      <c r="I221" s="40"/>
      <c r="P221" s="40">
        <f t="shared" si="363"/>
        <v>0</v>
      </c>
      <c r="Q221" s="40">
        <f t="shared" si="363"/>
        <v>0</v>
      </c>
      <c r="S221" s="6">
        <f>IF(U221=P219,D219,(IF(U221=P220,D220,(IF(U221=P221,D221,(IF(U221=P222,D222,(IF(U221=P223,D223,(IF(U221=P224,D224)))))))))))</f>
        <v>0</v>
      </c>
      <c r="U221" s="40">
        <f t="shared" ref="U221" si="406">LARGE((P219:P224),1)</f>
        <v>0</v>
      </c>
      <c r="Y221" s="36">
        <f t="shared" si="388"/>
        <v>0</v>
      </c>
      <c r="Z221" s="19"/>
      <c r="AA221" s="19"/>
      <c r="AB221" s="19">
        <f t="shared" si="401"/>
        <v>0</v>
      </c>
      <c r="AC221" s="19"/>
      <c r="AE221" s="19"/>
      <c r="AF221" s="20">
        <f t="shared" si="402"/>
        <v>0.05</v>
      </c>
      <c r="AG221" s="19"/>
      <c r="AI221" s="19"/>
      <c r="AJ221" s="28">
        <f t="shared" si="403"/>
        <v>1.5</v>
      </c>
      <c r="AK221" s="19"/>
      <c r="AM221" s="19"/>
      <c r="AN221" s="19" t="str">
        <f t="shared" si="404"/>
        <v>No</v>
      </c>
      <c r="AR221" s="19" t="str">
        <f t="shared" si="283"/>
        <v>Not Applicable</v>
      </c>
      <c r="AU221" s="40">
        <f t="shared" si="405"/>
        <v>0</v>
      </c>
      <c r="AY221" s="54">
        <f>B219</f>
        <v>0</v>
      </c>
      <c r="AZ221" s="35" t="s">
        <v>87</v>
      </c>
      <c r="BA221" s="56" t="str">
        <f t="shared" ref="BA221" si="407">IF(S221=0,"No data…",IF(ISNUMBER(AJ220)=FALSE,"Too big!",IF(ISNUMBER(AJ221)=FALSE,"Too big!",IF(ISNUMBER(AJ222)=FALSE,"Too big!",LARGE(AJ220:AJ222,1)))))</f>
        <v>No data…</v>
      </c>
      <c r="BB221" s="56" t="s">
        <v>85</v>
      </c>
      <c r="BC221" s="58" t="str">
        <f t="shared" ref="BC221" si="408">IF(U221=0,"No data…",IF(ISNUMBER(AJ220)=FALSE,"Too big!",IF(ISNUMBER(AJ221)=FALSE,"Too big!",IF(ISNUMBER(AJ222)=FALSE,"Too big!",LARGE(AJ220:AJ222,1)))))</f>
        <v>No data…</v>
      </c>
      <c r="BD221" s="35" t="s">
        <v>86</v>
      </c>
      <c r="BG221" s="26" t="str">
        <f>IF(AJ221&gt;4,"Re-check foundation size…",IF(AU221&lt;$U$2,"Pass!","Fail!"))</f>
        <v>Pass!</v>
      </c>
      <c r="BH221" s="49"/>
      <c r="BI221" s="51" t="str">
        <f t="shared" ref="BI221" si="409">IF(D219&lt;0,"Warning! Uplift.",(IF(D220&lt;0,"Warning! Uplift.",(IF(D221&lt;0,"Warning! Uplift.",(IF(D222&lt;0,"Warning! Uplift.",(IF(D223&lt;0,"Warning! Uplift.",(IF(D224&lt;0,"Warning! Uplift.","/")))))))))))</f>
        <v>/</v>
      </c>
      <c r="BJ221" s="51"/>
      <c r="BK221" s="51"/>
      <c r="BL221" s="51" t="e">
        <f t="shared" ref="BL221" si="410">IF(U220&gt;$BT$23,"Warning! High shear.",(IF(U221&gt;$BT$23,"Warning! High shear.",(IF(U222&gt;$BT$23,"Warning! High Shear.","/")))))</f>
        <v>#NUM!</v>
      </c>
      <c r="BM221" s="51"/>
    </row>
    <row r="222" spans="1:65" x14ac:dyDescent="0.25">
      <c r="A222" s="60"/>
      <c r="E222" s="40"/>
      <c r="F222" s="40"/>
      <c r="G222" s="40"/>
      <c r="H222" s="40"/>
      <c r="I222" s="40"/>
      <c r="P222" s="40">
        <f t="shared" si="363"/>
        <v>0</v>
      </c>
      <c r="Q222" s="40">
        <f t="shared" si="363"/>
        <v>0</v>
      </c>
      <c r="S222" s="6">
        <f>IF(U222=Q219,D219,(IF(U222=Q220,D220,(IF(U222=Q221,D221,(IF(U222=Q222,D222,(IF(U222=Q223,D223,(IF(U222=Q224,D224)))))))))))</f>
        <v>0</v>
      </c>
      <c r="U222" s="40">
        <f t="shared" ref="U222" si="411">LARGE((Q219:Q224),1)</f>
        <v>0</v>
      </c>
      <c r="Y222" s="36">
        <f t="shared" si="388"/>
        <v>0</v>
      </c>
      <c r="Z222" s="19"/>
      <c r="AA222" s="19"/>
      <c r="AB222" s="19">
        <f t="shared" si="401"/>
        <v>0</v>
      </c>
      <c r="AC222" s="19"/>
      <c r="AE222" s="19"/>
      <c r="AF222" s="20">
        <f t="shared" si="402"/>
        <v>0.05</v>
      </c>
      <c r="AG222" s="19"/>
      <c r="AI222" s="19"/>
      <c r="AJ222" s="28">
        <f t="shared" si="403"/>
        <v>1.5</v>
      </c>
      <c r="AK222" s="19"/>
      <c r="AM222" s="19"/>
      <c r="AN222" s="19" t="str">
        <f t="shared" si="404"/>
        <v>No</v>
      </c>
      <c r="AR222" s="19" t="str">
        <f t="shared" si="283"/>
        <v>Not Applicable</v>
      </c>
      <c r="AU222" s="40">
        <f t="shared" si="405"/>
        <v>0</v>
      </c>
      <c r="BG222" s="26" t="str">
        <f>IF(AJ222&gt;4,"Re-check foundation size…",IF(AU222&lt;$U$2,"Pass!","Fail!"))</f>
        <v>Pass!</v>
      </c>
      <c r="BH222" s="49"/>
      <c r="BI222" s="51"/>
      <c r="BJ222" s="51"/>
      <c r="BK222" s="51"/>
      <c r="BL222" s="51"/>
      <c r="BM222" s="51"/>
    </row>
    <row r="223" spans="1:65" x14ac:dyDescent="0.25">
      <c r="A223" s="60"/>
      <c r="E223" s="40"/>
      <c r="F223" s="40"/>
      <c r="G223" s="40"/>
      <c r="H223" s="40"/>
      <c r="I223" s="40"/>
      <c r="P223" s="40">
        <f t="shared" si="363"/>
        <v>0</v>
      </c>
      <c r="Q223" s="40">
        <f t="shared" si="363"/>
        <v>0</v>
      </c>
      <c r="S223" s="6"/>
      <c r="BH223" s="49"/>
      <c r="BI223" s="51"/>
      <c r="BJ223" s="51"/>
      <c r="BK223" s="51"/>
      <c r="BL223" s="51"/>
      <c r="BM223" s="51"/>
    </row>
    <row r="224" spans="1:65" x14ac:dyDescent="0.25">
      <c r="A224" s="61"/>
      <c r="E224" s="40"/>
      <c r="F224" s="40"/>
      <c r="G224" s="40"/>
      <c r="H224" s="40"/>
      <c r="I224" s="40"/>
      <c r="P224" s="40">
        <f t="shared" si="363"/>
        <v>0</v>
      </c>
      <c r="Q224" s="40">
        <f t="shared" si="363"/>
        <v>0</v>
      </c>
      <c r="S224" s="6"/>
      <c r="BH224" s="49"/>
      <c r="BI224" s="51"/>
      <c r="BJ224" s="51"/>
      <c r="BK224" s="51"/>
      <c r="BL224" s="51"/>
      <c r="BM224" s="51"/>
    </row>
    <row r="225" spans="1:65" x14ac:dyDescent="0.25">
      <c r="A225" s="59" t="s">
        <v>133</v>
      </c>
      <c r="E225" s="40"/>
      <c r="F225" s="40"/>
      <c r="G225" s="40"/>
      <c r="H225" s="40"/>
      <c r="I225" s="40"/>
      <c r="P225" s="40">
        <f t="shared" si="363"/>
        <v>0</v>
      </c>
      <c r="Q225" s="40">
        <f t="shared" si="363"/>
        <v>0</v>
      </c>
      <c r="BH225" s="49"/>
      <c r="BI225" s="51"/>
      <c r="BJ225" s="51"/>
      <c r="BK225" s="51"/>
      <c r="BL225" s="51"/>
      <c r="BM225" s="51"/>
    </row>
    <row r="226" spans="1:65" x14ac:dyDescent="0.25">
      <c r="A226" s="60"/>
      <c r="E226" s="40"/>
      <c r="F226" s="40"/>
      <c r="G226" s="40"/>
      <c r="H226" s="40"/>
      <c r="I226" s="40"/>
      <c r="P226" s="40">
        <f t="shared" si="363"/>
        <v>0</v>
      </c>
      <c r="Q226" s="40">
        <f t="shared" si="363"/>
        <v>0</v>
      </c>
      <c r="S226" s="6" t="e">
        <f>LARGE(D225:D230,1)</f>
        <v>#NUM!</v>
      </c>
      <c r="U226" s="40" t="e">
        <f>IF(S226=D225,(LARGE(P225:Q225,1)),(IF(S226=D226,(LARGE(P226:Q226,1)),(IF(S226=D227,(LARGE(P227:Q227,1)),(IF(S226=D228,(LARGE(P228:Q228,1)),(IF(S226=D229,(LARGE(P229:Q229,1)),(IF(S226=D230,(LARGE(P230:Q230,1)))))))))))))</f>
        <v>#NUM!</v>
      </c>
      <c r="Y226" s="36" t="e">
        <f t="shared" ref="Y226" si="412">SQRT((S226/$U$2)^2)</f>
        <v>#NUM!</v>
      </c>
      <c r="Z226" s="19"/>
      <c r="AA226" s="19"/>
      <c r="AB226" s="19" t="e">
        <f t="shared" ref="AB226:AB228" si="413">SQRT(Y226)</f>
        <v>#NUM!</v>
      </c>
      <c r="AC226" s="19"/>
      <c r="AE226" s="19"/>
      <c r="AF226" s="20" t="e">
        <f t="shared" ref="AF226:AF228" si="414">AB226+0.05</f>
        <v>#NUM!</v>
      </c>
      <c r="AG226" s="19"/>
      <c r="AI226" s="19"/>
      <c r="AJ226" s="28" t="e">
        <f t="shared" ref="AJ226:AJ228" si="415">IF(AF226&lt;=1.5,1.5,(IF(AF226&lt;=2,2,(IF(AF226&lt;=2.5,2.5,(IF(AF226&lt;=3,3,(IF(AF226&lt;=3.5,3.5,(IF(AF226&lt;=4,4,(IF(AF226&lt;=4.5,4.5,(IF(AF226&lt;=5,5,"Too f*cking big!")))))))))))))))</f>
        <v>#NUM!</v>
      </c>
      <c r="AK226" s="19"/>
      <c r="AM226" s="19"/>
      <c r="AN226" s="19" t="e">
        <f t="shared" ref="AN226:AN228" si="416">IF(ABS(U226)&gt;($U$3*AJ226),"Yes","No")</f>
        <v>#NUM!</v>
      </c>
      <c r="AR226" s="19" t="e">
        <f t="shared" ref="AR226:AR288" si="417">IF(AN226="Yes",(((SQRT(U226^2)))*$U$4)/((AJ226*(AJ226^2))/6),"Not Applicable")</f>
        <v>#NUM!</v>
      </c>
      <c r="AU226" s="40" t="e">
        <f t="shared" ref="AU226:AU228" si="418">IF(AR226="Not Applicable",S226/(AJ226^2),(S226/(AJ226^2))+AR226)</f>
        <v>#NUM!</v>
      </c>
      <c r="BG226" s="26" t="e">
        <f>IF(AJ226&gt;4,"Re-check foundation size…",IF(AU226&lt;$U$2,"Pass!","Fail!"))</f>
        <v>#NUM!</v>
      </c>
      <c r="BH226" s="49"/>
      <c r="BI226" s="51"/>
      <c r="BJ226" s="51"/>
      <c r="BK226" s="51"/>
      <c r="BL226" s="51"/>
      <c r="BM226" s="51"/>
    </row>
    <row r="227" spans="1:65" ht="15.75" x14ac:dyDescent="0.25">
      <c r="A227" s="60"/>
      <c r="E227" s="40"/>
      <c r="F227" s="40"/>
      <c r="G227" s="40"/>
      <c r="H227" s="40"/>
      <c r="I227" s="40"/>
      <c r="P227" s="40">
        <f t="shared" si="363"/>
        <v>0</v>
      </c>
      <c r="Q227" s="40">
        <f t="shared" si="363"/>
        <v>0</v>
      </c>
      <c r="S227" s="6">
        <f>IF(U227=P225,D225,(IF(U227=P226,D226,(IF(U227=P227,D227,(IF(U227=P228,D228,(IF(U227=P229,D229,(IF(U227=P230,D230)))))))))))</f>
        <v>0</v>
      </c>
      <c r="U227" s="40">
        <f t="shared" ref="U227" si="419">LARGE((P225:P230),1)</f>
        <v>0</v>
      </c>
      <c r="Y227" s="36">
        <f t="shared" si="388"/>
        <v>0</v>
      </c>
      <c r="Z227" s="19"/>
      <c r="AA227" s="19"/>
      <c r="AB227" s="19">
        <f t="shared" si="413"/>
        <v>0</v>
      </c>
      <c r="AC227" s="19"/>
      <c r="AE227" s="19"/>
      <c r="AF227" s="20">
        <f t="shared" si="414"/>
        <v>0.05</v>
      </c>
      <c r="AG227" s="19"/>
      <c r="AI227" s="19"/>
      <c r="AJ227" s="28">
        <f t="shared" si="415"/>
        <v>1.5</v>
      </c>
      <c r="AK227" s="19"/>
      <c r="AM227" s="19"/>
      <c r="AN227" s="19" t="str">
        <f t="shared" si="416"/>
        <v>No</v>
      </c>
      <c r="AR227" s="19" t="str">
        <f t="shared" si="417"/>
        <v>Not Applicable</v>
      </c>
      <c r="AU227" s="40">
        <f t="shared" si="418"/>
        <v>0</v>
      </c>
      <c r="AY227" s="54">
        <f>B225</f>
        <v>0</v>
      </c>
      <c r="AZ227" s="35" t="s">
        <v>87</v>
      </c>
      <c r="BA227" s="56" t="str">
        <f t="shared" ref="BA227" si="420">IF(S227=0,"No data…",IF(ISNUMBER(AJ226)=FALSE,"Too big!",IF(ISNUMBER(AJ227)=FALSE,"Too big!",IF(ISNUMBER(AJ228)=FALSE,"Too big!",LARGE(AJ226:AJ228,1)))))</f>
        <v>No data…</v>
      </c>
      <c r="BB227" s="56" t="s">
        <v>85</v>
      </c>
      <c r="BC227" s="58" t="str">
        <f t="shared" ref="BC227" si="421">IF(U227=0,"No data…",IF(ISNUMBER(AJ226)=FALSE,"Too big!",IF(ISNUMBER(AJ227)=FALSE,"Too big!",IF(ISNUMBER(AJ228)=FALSE,"Too big!",LARGE(AJ226:AJ228,1)))))</f>
        <v>No data…</v>
      </c>
      <c r="BD227" s="35" t="s">
        <v>86</v>
      </c>
      <c r="BG227" s="26" t="str">
        <f>IF(AJ227&gt;4,"Re-check foundation size…",IF(AU227&lt;$U$2,"Pass!","Fail!"))</f>
        <v>Pass!</v>
      </c>
      <c r="BH227" s="49"/>
      <c r="BI227" s="51" t="str">
        <f t="shared" ref="BI227" si="422">IF(D225&lt;0,"Warning! Uplift.",(IF(D226&lt;0,"Warning! Uplift.",(IF(D227&lt;0,"Warning! Uplift.",(IF(D228&lt;0,"Warning! Uplift.",(IF(D229&lt;0,"Warning! Uplift.",(IF(D230&lt;0,"Warning! Uplift.","/")))))))))))</f>
        <v>/</v>
      </c>
      <c r="BJ227" s="51"/>
      <c r="BK227" s="51"/>
      <c r="BL227" s="51" t="e">
        <f t="shared" ref="BL227" si="423">IF(U226&gt;$BT$23,"Warning! High shear.",(IF(U227&gt;$BT$23,"Warning! High shear.",(IF(U228&gt;$BT$23,"Warning! High Shear.","/")))))</f>
        <v>#NUM!</v>
      </c>
      <c r="BM227" s="51"/>
    </row>
    <row r="228" spans="1:65" x14ac:dyDescent="0.25">
      <c r="A228" s="60"/>
      <c r="E228" s="40"/>
      <c r="F228" s="40"/>
      <c r="G228" s="40"/>
      <c r="H228" s="40"/>
      <c r="I228" s="40"/>
      <c r="P228" s="40">
        <f t="shared" si="363"/>
        <v>0</v>
      </c>
      <c r="Q228" s="40">
        <f t="shared" si="363"/>
        <v>0</v>
      </c>
      <c r="S228" s="6">
        <f>IF(U228=Q225,D225,(IF(U228=Q226,D226,(IF(U228=Q227,D227,(IF(U228=Q228,D228,(IF(U228=Q229,D229,(IF(U228=Q230,D230)))))))))))</f>
        <v>0</v>
      </c>
      <c r="U228" s="40">
        <f t="shared" ref="U228" si="424">LARGE((Q225:Q230),1)</f>
        <v>0</v>
      </c>
      <c r="Y228" s="36">
        <f t="shared" si="388"/>
        <v>0</v>
      </c>
      <c r="Z228" s="19"/>
      <c r="AA228" s="19"/>
      <c r="AB228" s="19">
        <f t="shared" si="413"/>
        <v>0</v>
      </c>
      <c r="AC228" s="19"/>
      <c r="AE228" s="19"/>
      <c r="AF228" s="20">
        <f t="shared" si="414"/>
        <v>0.05</v>
      </c>
      <c r="AG228" s="19"/>
      <c r="AI228" s="19"/>
      <c r="AJ228" s="28">
        <f t="shared" si="415"/>
        <v>1.5</v>
      </c>
      <c r="AK228" s="19"/>
      <c r="AM228" s="19"/>
      <c r="AN228" s="19" t="str">
        <f t="shared" si="416"/>
        <v>No</v>
      </c>
      <c r="AR228" s="19" t="str">
        <f t="shared" si="417"/>
        <v>Not Applicable</v>
      </c>
      <c r="AU228" s="40">
        <f t="shared" si="418"/>
        <v>0</v>
      </c>
      <c r="BG228" s="26" t="str">
        <f>IF(AJ228&gt;4,"Re-check foundation size…",IF(AU228&lt;$U$2,"Pass!","Fail!"))</f>
        <v>Pass!</v>
      </c>
      <c r="BH228" s="49"/>
      <c r="BI228" s="51"/>
      <c r="BJ228" s="51"/>
      <c r="BK228" s="51"/>
      <c r="BL228" s="51"/>
      <c r="BM228" s="51"/>
    </row>
    <row r="229" spans="1:65" x14ac:dyDescent="0.25">
      <c r="A229" s="60"/>
      <c r="E229" s="40"/>
      <c r="F229" s="40"/>
      <c r="G229" s="40"/>
      <c r="H229" s="40"/>
      <c r="I229" s="40"/>
      <c r="P229" s="40">
        <f t="shared" si="363"/>
        <v>0</v>
      </c>
      <c r="Q229" s="40">
        <f t="shared" si="363"/>
        <v>0</v>
      </c>
      <c r="S229" s="6"/>
      <c r="BH229" s="49"/>
      <c r="BI229" s="51"/>
      <c r="BJ229" s="51"/>
      <c r="BK229" s="51"/>
      <c r="BL229" s="51"/>
      <c r="BM229" s="51"/>
    </row>
    <row r="230" spans="1:65" x14ac:dyDescent="0.25">
      <c r="A230" s="61"/>
      <c r="E230" s="40"/>
      <c r="F230" s="40"/>
      <c r="G230" s="40"/>
      <c r="H230" s="40"/>
      <c r="I230" s="40"/>
      <c r="P230" s="40">
        <f t="shared" si="363"/>
        <v>0</v>
      </c>
      <c r="Q230" s="40">
        <f t="shared" si="363"/>
        <v>0</v>
      </c>
      <c r="S230" s="6"/>
      <c r="BH230" s="49"/>
      <c r="BI230" s="51"/>
      <c r="BJ230" s="51"/>
      <c r="BK230" s="51"/>
      <c r="BL230" s="51"/>
      <c r="BM230" s="51"/>
    </row>
    <row r="231" spans="1:65" x14ac:dyDescent="0.25">
      <c r="A231" s="59" t="s">
        <v>134</v>
      </c>
      <c r="E231" s="40"/>
      <c r="F231" s="40"/>
      <c r="G231" s="40"/>
      <c r="H231" s="40"/>
      <c r="I231" s="40"/>
      <c r="P231" s="40">
        <f t="shared" si="363"/>
        <v>0</v>
      </c>
      <c r="Q231" s="40">
        <f t="shared" si="363"/>
        <v>0</v>
      </c>
      <c r="S231" s="6"/>
      <c r="BH231" s="49"/>
      <c r="BI231" s="51"/>
      <c r="BJ231" s="51"/>
      <c r="BK231" s="51"/>
      <c r="BL231" s="51"/>
      <c r="BM231" s="51"/>
    </row>
    <row r="232" spans="1:65" x14ac:dyDescent="0.25">
      <c r="A232" s="60"/>
      <c r="E232" s="40"/>
      <c r="F232" s="40"/>
      <c r="G232" s="40"/>
      <c r="H232" s="40"/>
      <c r="I232" s="40"/>
      <c r="P232" s="40">
        <f t="shared" si="363"/>
        <v>0</v>
      </c>
      <c r="Q232" s="40">
        <f t="shared" si="363"/>
        <v>0</v>
      </c>
      <c r="S232" s="6" t="e">
        <f>LARGE(D231:D236,1)</f>
        <v>#NUM!</v>
      </c>
      <c r="U232" s="40" t="e">
        <f>IF(S232=D231,(LARGE(P231:Q231,1)),(IF(S232=D232,(LARGE(P232:Q232,1)),(IF(S232=D233,(LARGE(P233:Q233,1)),(IF(S232=D234,(LARGE(P234:Q234,1)),(IF(S232=D235,(LARGE(P235:Q235,1)),(IF(S232=D236,(LARGE(P236:Q236,1)))))))))))))</f>
        <v>#NUM!</v>
      </c>
      <c r="Y232" s="36" t="e">
        <f t="shared" ref="Y232" si="425">SQRT((S232/$U$2)^2)</f>
        <v>#NUM!</v>
      </c>
      <c r="Z232" s="19"/>
      <c r="AA232" s="19"/>
      <c r="AB232" s="19" t="e">
        <f t="shared" ref="AB232:AB234" si="426">SQRT(Y232)</f>
        <v>#NUM!</v>
      </c>
      <c r="AC232" s="19"/>
      <c r="AE232" s="19"/>
      <c r="AF232" s="20" t="e">
        <f t="shared" ref="AF232:AF234" si="427">AB232+0.05</f>
        <v>#NUM!</v>
      </c>
      <c r="AG232" s="19"/>
      <c r="AI232" s="19"/>
      <c r="AJ232" s="28" t="e">
        <f t="shared" ref="AJ232:AJ234" si="428">IF(AF232&lt;=1.5,1.5,(IF(AF232&lt;=2,2,(IF(AF232&lt;=2.5,2.5,(IF(AF232&lt;=3,3,(IF(AF232&lt;=3.5,3.5,(IF(AF232&lt;=4,4,(IF(AF232&lt;=4.5,4.5,(IF(AF232&lt;=5,5,"Too f*cking big!")))))))))))))))</f>
        <v>#NUM!</v>
      </c>
      <c r="AK232" s="19"/>
      <c r="AM232" s="19"/>
      <c r="AN232" s="19" t="e">
        <f t="shared" ref="AN232:AN234" si="429">IF(ABS(U232)&gt;($U$3*AJ232),"Yes","No")</f>
        <v>#NUM!</v>
      </c>
      <c r="AR232" s="19" t="e">
        <f t="shared" si="417"/>
        <v>#NUM!</v>
      </c>
      <c r="AU232" s="40" t="e">
        <f t="shared" ref="AU232:AU234" si="430">IF(AR232="Not Applicable",S232/(AJ232^2),(S232/(AJ232^2))+AR232)</f>
        <v>#NUM!</v>
      </c>
      <c r="BG232" s="26" t="e">
        <f>IF(AJ232&gt;4,"Re-check foundation size…",IF(AU232&lt;$U$2,"Pass!","Fail!"))</f>
        <v>#NUM!</v>
      </c>
      <c r="BH232" s="49"/>
      <c r="BI232" s="51"/>
      <c r="BJ232" s="51"/>
      <c r="BK232" s="51"/>
      <c r="BL232" s="51"/>
      <c r="BM232" s="51"/>
    </row>
    <row r="233" spans="1:65" ht="15.75" x14ac:dyDescent="0.25">
      <c r="A233" s="60"/>
      <c r="E233" s="40"/>
      <c r="F233" s="40"/>
      <c r="G233" s="40"/>
      <c r="H233" s="40"/>
      <c r="I233" s="40"/>
      <c r="P233" s="40">
        <f t="shared" si="363"/>
        <v>0</v>
      </c>
      <c r="Q233" s="40">
        <f t="shared" si="363"/>
        <v>0</v>
      </c>
      <c r="S233" s="6">
        <f>IF(U233=P231,D231,(IF(U233=P232,D232,(IF(U233=P233,D233,(IF(U233=P234,D234,(IF(U233=P235,D235,(IF(U233=P236,D236)))))))))))</f>
        <v>0</v>
      </c>
      <c r="U233" s="40">
        <f t="shared" ref="U233" si="431">LARGE((P231:P236),1)</f>
        <v>0</v>
      </c>
      <c r="Y233" s="36">
        <f t="shared" si="388"/>
        <v>0</v>
      </c>
      <c r="Z233" s="19"/>
      <c r="AA233" s="19"/>
      <c r="AB233" s="19">
        <f t="shared" si="426"/>
        <v>0</v>
      </c>
      <c r="AC233" s="19"/>
      <c r="AE233" s="19"/>
      <c r="AF233" s="20">
        <f t="shared" si="427"/>
        <v>0.05</v>
      </c>
      <c r="AG233" s="19"/>
      <c r="AI233" s="19"/>
      <c r="AJ233" s="28">
        <f t="shared" si="428"/>
        <v>1.5</v>
      </c>
      <c r="AK233" s="19"/>
      <c r="AM233" s="19"/>
      <c r="AN233" s="19" t="str">
        <f t="shared" si="429"/>
        <v>No</v>
      </c>
      <c r="AR233" s="19" t="str">
        <f t="shared" si="417"/>
        <v>Not Applicable</v>
      </c>
      <c r="AU233" s="40">
        <f t="shared" si="430"/>
        <v>0</v>
      </c>
      <c r="AY233" s="54">
        <f>B231</f>
        <v>0</v>
      </c>
      <c r="AZ233" s="35" t="s">
        <v>87</v>
      </c>
      <c r="BA233" s="56" t="str">
        <f t="shared" ref="BA233" si="432">IF(S233=0,"No data…",IF(ISNUMBER(AJ232)=FALSE,"Too big!",IF(ISNUMBER(AJ233)=FALSE,"Too big!",IF(ISNUMBER(AJ234)=FALSE,"Too big!",LARGE(AJ232:AJ234,1)))))</f>
        <v>No data…</v>
      </c>
      <c r="BB233" s="56" t="s">
        <v>85</v>
      </c>
      <c r="BC233" s="58" t="str">
        <f t="shared" ref="BC233" si="433">IF(U233=0,"No data…",IF(ISNUMBER(AJ232)=FALSE,"Too big!",IF(ISNUMBER(AJ233)=FALSE,"Too big!",IF(ISNUMBER(AJ234)=FALSE,"Too big!",LARGE(AJ232:AJ234,1)))))</f>
        <v>No data…</v>
      </c>
      <c r="BD233" s="35" t="s">
        <v>86</v>
      </c>
      <c r="BG233" s="26" t="str">
        <f>IF(AJ233&gt;4,"Re-check foundation size…",IF(AU233&lt;$U$2,"Pass!","Fail!"))</f>
        <v>Pass!</v>
      </c>
      <c r="BH233" s="49"/>
      <c r="BI233" s="51" t="str">
        <f t="shared" ref="BI233" si="434">IF(D231&lt;0,"Warning! Uplift.",(IF(D232&lt;0,"Warning! Uplift.",(IF(D233&lt;0,"Warning! Uplift.",(IF(D234&lt;0,"Warning! Uplift.",(IF(D235&lt;0,"Warning! Uplift.",(IF(D236&lt;0,"Warning! Uplift.","/")))))))))))</f>
        <v>/</v>
      </c>
      <c r="BJ233" s="51"/>
      <c r="BK233" s="51"/>
      <c r="BL233" s="51" t="e">
        <f t="shared" ref="BL233" si="435">IF(U232&gt;$BT$23,"Warning! High shear.",(IF(U233&gt;$BT$23,"Warning! High shear.",(IF(U234&gt;$BT$23,"Warning! High Shear.","/")))))</f>
        <v>#NUM!</v>
      </c>
      <c r="BM233" s="51"/>
    </row>
    <row r="234" spans="1:65" x14ac:dyDescent="0.25">
      <c r="A234" s="60"/>
      <c r="E234" s="40"/>
      <c r="F234" s="40"/>
      <c r="G234" s="40"/>
      <c r="H234" s="40"/>
      <c r="I234" s="40"/>
      <c r="P234" s="40">
        <f t="shared" si="363"/>
        <v>0</v>
      </c>
      <c r="Q234" s="40">
        <f t="shared" si="363"/>
        <v>0</v>
      </c>
      <c r="S234" s="6">
        <f>IF(U234=Q231,D231,(IF(U234=Q232,D232,(IF(U234=Q233,D233,(IF(U234=Q234,D234,(IF(U234=Q235,D235,(IF(U234=Q236,D236)))))))))))</f>
        <v>0</v>
      </c>
      <c r="U234" s="40">
        <f t="shared" ref="U234" si="436">LARGE((Q231:Q236),1)</f>
        <v>0</v>
      </c>
      <c r="Y234" s="36">
        <f t="shared" si="388"/>
        <v>0</v>
      </c>
      <c r="Z234" s="19"/>
      <c r="AA234" s="19"/>
      <c r="AB234" s="19">
        <f t="shared" si="426"/>
        <v>0</v>
      </c>
      <c r="AC234" s="19"/>
      <c r="AE234" s="19"/>
      <c r="AF234" s="20">
        <f t="shared" si="427"/>
        <v>0.05</v>
      </c>
      <c r="AG234" s="19"/>
      <c r="AI234" s="19"/>
      <c r="AJ234" s="28">
        <f t="shared" si="428"/>
        <v>1.5</v>
      </c>
      <c r="AK234" s="19"/>
      <c r="AM234" s="19"/>
      <c r="AN234" s="19" t="str">
        <f t="shared" si="429"/>
        <v>No</v>
      </c>
      <c r="AR234" s="19" t="str">
        <f t="shared" si="417"/>
        <v>Not Applicable</v>
      </c>
      <c r="AU234" s="40">
        <f t="shared" si="430"/>
        <v>0</v>
      </c>
      <c r="BG234" s="26" t="str">
        <f>IF(AJ234&gt;4,"Re-check foundation size…",IF(AU234&lt;$U$2,"Pass!","Fail!"))</f>
        <v>Pass!</v>
      </c>
      <c r="BH234" s="49"/>
      <c r="BI234" s="51"/>
      <c r="BJ234" s="51"/>
      <c r="BK234" s="51"/>
      <c r="BL234" s="51"/>
      <c r="BM234" s="51"/>
    </row>
    <row r="235" spans="1:65" x14ac:dyDescent="0.25">
      <c r="A235" s="60"/>
      <c r="E235" s="40"/>
      <c r="F235" s="40"/>
      <c r="G235" s="40"/>
      <c r="H235" s="40"/>
      <c r="I235" s="40"/>
      <c r="P235" s="40">
        <f t="shared" si="363"/>
        <v>0</v>
      </c>
      <c r="Q235" s="40">
        <f t="shared" si="363"/>
        <v>0</v>
      </c>
      <c r="S235" s="6"/>
      <c r="BH235" s="49"/>
      <c r="BI235" s="51"/>
      <c r="BJ235" s="51"/>
      <c r="BK235" s="51"/>
      <c r="BL235" s="51"/>
      <c r="BM235" s="51"/>
    </row>
    <row r="236" spans="1:65" x14ac:dyDescent="0.25">
      <c r="A236" s="61"/>
      <c r="E236" s="40"/>
      <c r="F236" s="40"/>
      <c r="G236" s="40"/>
      <c r="H236" s="40"/>
      <c r="I236" s="40"/>
      <c r="P236" s="40">
        <f t="shared" si="363"/>
        <v>0</v>
      </c>
      <c r="Q236" s="40">
        <f t="shared" si="363"/>
        <v>0</v>
      </c>
      <c r="S236" s="6"/>
      <c r="BH236" s="49"/>
      <c r="BI236" s="51"/>
      <c r="BJ236" s="51"/>
      <c r="BK236" s="51"/>
      <c r="BL236" s="51"/>
      <c r="BM236" s="51"/>
    </row>
    <row r="237" spans="1:65" x14ac:dyDescent="0.25">
      <c r="A237" s="59" t="s">
        <v>135</v>
      </c>
      <c r="E237" s="40"/>
      <c r="F237" s="40"/>
      <c r="G237" s="40"/>
      <c r="H237" s="40"/>
      <c r="I237" s="40"/>
      <c r="P237" s="40">
        <f t="shared" si="363"/>
        <v>0</v>
      </c>
      <c r="Q237" s="40">
        <f t="shared" si="363"/>
        <v>0</v>
      </c>
      <c r="S237" s="6"/>
      <c r="BH237" s="49"/>
      <c r="BI237" s="51"/>
      <c r="BJ237" s="51"/>
      <c r="BK237" s="51"/>
      <c r="BL237" s="51"/>
      <c r="BM237" s="51"/>
    </row>
    <row r="238" spans="1:65" x14ac:dyDescent="0.25">
      <c r="A238" s="60"/>
      <c r="E238" s="40"/>
      <c r="F238" s="40"/>
      <c r="G238" s="40"/>
      <c r="H238" s="40"/>
      <c r="I238" s="40"/>
      <c r="P238" s="40">
        <f t="shared" si="363"/>
        <v>0</v>
      </c>
      <c r="Q238" s="40">
        <f t="shared" si="363"/>
        <v>0</v>
      </c>
      <c r="S238" s="6" t="e">
        <f>LARGE(D237:D242,1)</f>
        <v>#NUM!</v>
      </c>
      <c r="U238" s="40" t="e">
        <f>IF(S238=D237,(LARGE(P237:Q237,1)),(IF(S238=D238,(LARGE(P238:Q238,1)),(IF(S238=D239,(LARGE(P239:Q239,1)),(IF(S238=D240,(LARGE(P240:Q240,1)),(IF(S238=D241,(LARGE(P241:Q241,1)),(IF(S238=D242,(LARGE(P242:Q242,1)))))))))))))</f>
        <v>#NUM!</v>
      </c>
      <c r="Y238" s="36" t="e">
        <f t="shared" ref="Y238" si="437">SQRT((S238/$U$2)^2)</f>
        <v>#NUM!</v>
      </c>
      <c r="Z238" s="19"/>
      <c r="AA238" s="19"/>
      <c r="AB238" s="19" t="e">
        <f t="shared" ref="AB238:AB240" si="438">SQRT(Y238)</f>
        <v>#NUM!</v>
      </c>
      <c r="AC238" s="19"/>
      <c r="AE238" s="19"/>
      <c r="AF238" s="20" t="e">
        <f t="shared" ref="AF238:AF240" si="439">AB238+0.05</f>
        <v>#NUM!</v>
      </c>
      <c r="AG238" s="19"/>
      <c r="AI238" s="19"/>
      <c r="AJ238" s="28" t="e">
        <f t="shared" ref="AJ238:AJ240" si="440">IF(AF238&lt;=1.5,1.5,(IF(AF238&lt;=2,2,(IF(AF238&lt;=2.5,2.5,(IF(AF238&lt;=3,3,(IF(AF238&lt;=3.5,3.5,(IF(AF238&lt;=4,4,(IF(AF238&lt;=4.5,4.5,(IF(AF238&lt;=5,5,"Too f*cking big!")))))))))))))))</f>
        <v>#NUM!</v>
      </c>
      <c r="AK238" s="19"/>
      <c r="AM238" s="19"/>
      <c r="AN238" s="19" t="e">
        <f t="shared" ref="AN238:AN240" si="441">IF(ABS(U238)&gt;($U$3*AJ238),"Yes","No")</f>
        <v>#NUM!</v>
      </c>
      <c r="AR238" s="19" t="e">
        <f t="shared" si="417"/>
        <v>#NUM!</v>
      </c>
      <c r="AU238" s="40" t="e">
        <f t="shared" ref="AU238:AU240" si="442">IF(AR238="Not Applicable",S238/(AJ238^2),(S238/(AJ238^2))+AR238)</f>
        <v>#NUM!</v>
      </c>
      <c r="BG238" s="26" t="e">
        <f>IF(AJ238&gt;4,"Re-check foundation size…",IF(AU238&lt;$U$2,"Pass!","Fail!"))</f>
        <v>#NUM!</v>
      </c>
      <c r="BH238" s="49"/>
      <c r="BI238" s="51"/>
      <c r="BJ238" s="51"/>
      <c r="BK238" s="51"/>
      <c r="BL238" s="51"/>
      <c r="BM238" s="51"/>
    </row>
    <row r="239" spans="1:65" ht="15.75" x14ac:dyDescent="0.25">
      <c r="A239" s="60"/>
      <c r="E239" s="40"/>
      <c r="F239" s="40"/>
      <c r="G239" s="40"/>
      <c r="H239" s="40"/>
      <c r="I239" s="40"/>
      <c r="P239" s="40">
        <f t="shared" si="363"/>
        <v>0</v>
      </c>
      <c r="Q239" s="40">
        <f t="shared" si="363"/>
        <v>0</v>
      </c>
      <c r="S239" s="6">
        <f>IF(U239=P237,D237,(IF(U239=P238,D238,(IF(U239=P239,D239,(IF(U239=P240,D240,(IF(U239=P241,D241,(IF(U239=P242,D242)))))))))))</f>
        <v>0</v>
      </c>
      <c r="U239" s="40">
        <f t="shared" ref="U239" si="443">LARGE((P237:P242),1)</f>
        <v>0</v>
      </c>
      <c r="Y239" s="36">
        <f t="shared" si="388"/>
        <v>0</v>
      </c>
      <c r="Z239" s="19"/>
      <c r="AA239" s="19"/>
      <c r="AB239" s="19">
        <f t="shared" si="438"/>
        <v>0</v>
      </c>
      <c r="AC239" s="19"/>
      <c r="AE239" s="19"/>
      <c r="AF239" s="20">
        <f t="shared" si="439"/>
        <v>0.05</v>
      </c>
      <c r="AG239" s="19"/>
      <c r="AI239" s="19"/>
      <c r="AJ239" s="28">
        <f t="shared" si="440"/>
        <v>1.5</v>
      </c>
      <c r="AK239" s="19"/>
      <c r="AM239" s="19"/>
      <c r="AN239" s="19" t="str">
        <f t="shared" si="441"/>
        <v>No</v>
      </c>
      <c r="AR239" s="19" t="str">
        <f t="shared" si="417"/>
        <v>Not Applicable</v>
      </c>
      <c r="AU239" s="40">
        <f t="shared" si="442"/>
        <v>0</v>
      </c>
      <c r="AY239" s="54">
        <f>B237</f>
        <v>0</v>
      </c>
      <c r="AZ239" s="35" t="s">
        <v>87</v>
      </c>
      <c r="BA239" s="56" t="str">
        <f t="shared" ref="BA239" si="444">IF(S239=0,"No data…",IF(ISNUMBER(AJ238)=FALSE,"Too big!",IF(ISNUMBER(AJ239)=FALSE,"Too big!",IF(ISNUMBER(AJ240)=FALSE,"Too big!",LARGE(AJ238:AJ240,1)))))</f>
        <v>No data…</v>
      </c>
      <c r="BB239" s="56" t="s">
        <v>85</v>
      </c>
      <c r="BC239" s="58" t="str">
        <f t="shared" ref="BC239" si="445">IF(U239=0,"No data…",IF(ISNUMBER(AJ238)=FALSE,"Too big!",IF(ISNUMBER(AJ239)=FALSE,"Too big!",IF(ISNUMBER(AJ240)=FALSE,"Too big!",LARGE(AJ238:AJ240,1)))))</f>
        <v>No data…</v>
      </c>
      <c r="BD239" s="35" t="s">
        <v>86</v>
      </c>
      <c r="BG239" s="26" t="str">
        <f>IF(AJ239&gt;4,"Re-check foundation size…",IF(AU239&lt;$U$2,"Pass!","Fail!"))</f>
        <v>Pass!</v>
      </c>
      <c r="BH239" s="49"/>
      <c r="BI239" s="51" t="str">
        <f t="shared" ref="BI239" si="446">IF(D237&lt;0,"Warning! Uplift.",(IF(D238&lt;0,"Warning! Uplift.",(IF(D239&lt;0,"Warning! Uplift.",(IF(D240&lt;0,"Warning! Uplift.",(IF(D241&lt;0,"Warning! Uplift.",(IF(D242&lt;0,"Warning! Uplift.","/")))))))))))</f>
        <v>/</v>
      </c>
      <c r="BJ239" s="51"/>
      <c r="BK239" s="51"/>
      <c r="BL239" s="51" t="e">
        <f t="shared" ref="BL239" si="447">IF(U238&gt;$BT$23,"Warning! High shear.",(IF(U239&gt;$BT$23,"Warning! High shear.",(IF(U240&gt;$BT$23,"Warning! High Shear.","/")))))</f>
        <v>#NUM!</v>
      </c>
      <c r="BM239" s="51"/>
    </row>
    <row r="240" spans="1:65" x14ac:dyDescent="0.25">
      <c r="A240" s="60"/>
      <c r="E240" s="40"/>
      <c r="F240" s="40"/>
      <c r="G240" s="40"/>
      <c r="H240" s="40"/>
      <c r="I240" s="40"/>
      <c r="P240" s="40">
        <f t="shared" si="363"/>
        <v>0</v>
      </c>
      <c r="Q240" s="40">
        <f t="shared" si="363"/>
        <v>0</v>
      </c>
      <c r="S240" s="6">
        <f>IF(U240=Q237,D237,(IF(U240=Q238,D238,(IF(U240=Q239,D239,(IF(U240=Q240,D240,(IF(U240=Q241,D241,(IF(U240=Q242,D242)))))))))))</f>
        <v>0</v>
      </c>
      <c r="U240" s="40">
        <f t="shared" ref="U240" si="448">LARGE((Q237:Q242),1)</f>
        <v>0</v>
      </c>
      <c r="Y240" s="36">
        <f t="shared" si="388"/>
        <v>0</v>
      </c>
      <c r="Z240" s="19"/>
      <c r="AA240" s="19"/>
      <c r="AB240" s="19">
        <f t="shared" si="438"/>
        <v>0</v>
      </c>
      <c r="AC240" s="19"/>
      <c r="AE240" s="19"/>
      <c r="AF240" s="20">
        <f t="shared" si="439"/>
        <v>0.05</v>
      </c>
      <c r="AG240" s="19"/>
      <c r="AI240" s="19"/>
      <c r="AJ240" s="28">
        <f t="shared" si="440"/>
        <v>1.5</v>
      </c>
      <c r="AK240" s="19"/>
      <c r="AM240" s="19"/>
      <c r="AN240" s="19" t="str">
        <f t="shared" si="441"/>
        <v>No</v>
      </c>
      <c r="AR240" s="19" t="str">
        <f t="shared" si="417"/>
        <v>Not Applicable</v>
      </c>
      <c r="AU240" s="40">
        <f t="shared" si="442"/>
        <v>0</v>
      </c>
      <c r="BG240" s="26" t="str">
        <f>IF(AJ240&gt;4,"Re-check foundation size…",IF(AU240&lt;$U$2,"Pass!","Fail!"))</f>
        <v>Pass!</v>
      </c>
      <c r="BH240" s="49"/>
      <c r="BI240" s="51"/>
      <c r="BJ240" s="51"/>
      <c r="BK240" s="51"/>
      <c r="BL240" s="51"/>
      <c r="BM240" s="51"/>
    </row>
    <row r="241" spans="1:65" x14ac:dyDescent="0.25">
      <c r="A241" s="60"/>
      <c r="E241" s="40"/>
      <c r="F241" s="40"/>
      <c r="G241" s="40"/>
      <c r="H241" s="40"/>
      <c r="I241" s="40"/>
      <c r="P241" s="40">
        <f t="shared" si="363"/>
        <v>0</v>
      </c>
      <c r="Q241" s="40">
        <f t="shared" si="363"/>
        <v>0</v>
      </c>
      <c r="S241" s="6"/>
      <c r="BH241" s="49"/>
      <c r="BI241" s="51"/>
      <c r="BJ241" s="51"/>
      <c r="BK241" s="51"/>
      <c r="BL241" s="51"/>
      <c r="BM241" s="51"/>
    </row>
    <row r="242" spans="1:65" x14ac:dyDescent="0.25">
      <c r="A242" s="61"/>
      <c r="E242" s="40"/>
      <c r="F242" s="40"/>
      <c r="G242" s="40"/>
      <c r="H242" s="40"/>
      <c r="I242" s="40"/>
      <c r="P242" s="40">
        <f t="shared" si="363"/>
        <v>0</v>
      </c>
      <c r="Q242" s="40">
        <f t="shared" si="363"/>
        <v>0</v>
      </c>
      <c r="S242" s="6"/>
      <c r="BH242" s="49"/>
      <c r="BI242" s="51"/>
      <c r="BJ242" s="51"/>
      <c r="BK242" s="51"/>
      <c r="BL242" s="51"/>
      <c r="BM242" s="51"/>
    </row>
    <row r="243" spans="1:65" x14ac:dyDescent="0.25">
      <c r="A243" s="59" t="s">
        <v>136</v>
      </c>
      <c r="E243" s="40"/>
      <c r="F243" s="40"/>
      <c r="G243" s="40"/>
      <c r="H243" s="40"/>
      <c r="I243" s="40"/>
      <c r="P243" s="40">
        <f t="shared" si="363"/>
        <v>0</v>
      </c>
      <c r="Q243" s="40">
        <f t="shared" si="363"/>
        <v>0</v>
      </c>
      <c r="S243" s="6"/>
      <c r="BH243" s="49"/>
      <c r="BI243" s="51"/>
      <c r="BJ243" s="51"/>
      <c r="BK243" s="51"/>
      <c r="BL243" s="51"/>
      <c r="BM243" s="51"/>
    </row>
    <row r="244" spans="1:65" x14ac:dyDescent="0.25">
      <c r="A244" s="60"/>
      <c r="E244" s="40"/>
      <c r="F244" s="40"/>
      <c r="G244" s="40"/>
      <c r="H244" s="40"/>
      <c r="I244" s="40"/>
      <c r="P244" s="40">
        <f t="shared" si="363"/>
        <v>0</v>
      </c>
      <c r="Q244" s="40">
        <f t="shared" si="363"/>
        <v>0</v>
      </c>
      <c r="S244" s="6" t="e">
        <f>LARGE(D243:D248,1)</f>
        <v>#NUM!</v>
      </c>
      <c r="U244" s="40" t="e">
        <f>IF(S244=D243,(LARGE(P243:Q243,1)),(IF(S244=D244,(LARGE(P244:Q244,1)),(IF(S244=D245,(LARGE(P245:Q245,1)),(IF(S244=D246,(LARGE(P246:Q246,1)),(IF(S244=D247,(LARGE(P247:Q247,1)),(IF(S244=D248,(LARGE(P248:Q248,1)))))))))))))</f>
        <v>#NUM!</v>
      </c>
      <c r="Y244" s="36" t="e">
        <f t="shared" ref="Y244" si="449">SQRT((S244/$U$2)^2)</f>
        <v>#NUM!</v>
      </c>
      <c r="Z244" s="19"/>
      <c r="AA244" s="19"/>
      <c r="AB244" s="19" t="e">
        <f t="shared" ref="AB244:AB246" si="450">SQRT(Y244)</f>
        <v>#NUM!</v>
      </c>
      <c r="AC244" s="19"/>
      <c r="AE244" s="19"/>
      <c r="AF244" s="20" t="e">
        <f t="shared" ref="AF244:AF246" si="451">AB244+0.05</f>
        <v>#NUM!</v>
      </c>
      <c r="AG244" s="19"/>
      <c r="AI244" s="19"/>
      <c r="AJ244" s="28" t="e">
        <f t="shared" ref="AJ244:AJ246" si="452">IF(AF244&lt;=1.5,1.5,(IF(AF244&lt;=2,2,(IF(AF244&lt;=2.5,2.5,(IF(AF244&lt;=3,3,(IF(AF244&lt;=3.5,3.5,(IF(AF244&lt;=4,4,(IF(AF244&lt;=4.5,4.5,(IF(AF244&lt;=5,5,"Too f*cking big!")))))))))))))))</f>
        <v>#NUM!</v>
      </c>
      <c r="AK244" s="19"/>
      <c r="AM244" s="19"/>
      <c r="AN244" s="19" t="e">
        <f t="shared" ref="AN244:AN246" si="453">IF(ABS(U244)&gt;($U$3*AJ244),"Yes","No")</f>
        <v>#NUM!</v>
      </c>
      <c r="AR244" s="19" t="e">
        <f t="shared" si="417"/>
        <v>#NUM!</v>
      </c>
      <c r="AU244" s="40" t="e">
        <f t="shared" ref="AU244:AU246" si="454">IF(AR244="Not Applicable",S244/(AJ244^2),(S244/(AJ244^2))+AR244)</f>
        <v>#NUM!</v>
      </c>
      <c r="BG244" s="26" t="e">
        <f>IF(AJ244&gt;4,"Re-check foundation size…",IF(AU244&lt;$U$2,"Pass!","Fail!"))</f>
        <v>#NUM!</v>
      </c>
      <c r="BH244" s="49"/>
      <c r="BI244" s="51"/>
      <c r="BJ244" s="51"/>
      <c r="BK244" s="51"/>
      <c r="BL244" s="51"/>
      <c r="BM244" s="51"/>
    </row>
    <row r="245" spans="1:65" ht="15.75" x14ac:dyDescent="0.25">
      <c r="A245" s="60"/>
      <c r="E245" s="40"/>
      <c r="F245" s="40"/>
      <c r="G245" s="40"/>
      <c r="H245" s="40"/>
      <c r="I245" s="40"/>
      <c r="P245" s="40">
        <f t="shared" si="363"/>
        <v>0</v>
      </c>
      <c r="Q245" s="40">
        <f t="shared" si="363"/>
        <v>0</v>
      </c>
      <c r="S245" s="6">
        <f>IF(U245=P243,D243,(IF(U245=P244,D244,(IF(U245=P245,D245,(IF(U245=P246,D246,(IF(U245=P247,D247,(IF(U245=P248,D248)))))))))))</f>
        <v>0</v>
      </c>
      <c r="U245" s="40">
        <f t="shared" ref="U245" si="455">LARGE((P243:P248),1)</f>
        <v>0</v>
      </c>
      <c r="Y245" s="36">
        <f t="shared" si="388"/>
        <v>0</v>
      </c>
      <c r="Z245" s="19"/>
      <c r="AA245" s="19"/>
      <c r="AB245" s="19">
        <f t="shared" si="450"/>
        <v>0</v>
      </c>
      <c r="AC245" s="19"/>
      <c r="AE245" s="19"/>
      <c r="AF245" s="20">
        <f t="shared" si="451"/>
        <v>0.05</v>
      </c>
      <c r="AG245" s="19"/>
      <c r="AI245" s="19"/>
      <c r="AJ245" s="28">
        <f t="shared" si="452"/>
        <v>1.5</v>
      </c>
      <c r="AK245" s="19"/>
      <c r="AM245" s="19"/>
      <c r="AN245" s="19" t="str">
        <f t="shared" si="453"/>
        <v>No</v>
      </c>
      <c r="AR245" s="19" t="str">
        <f t="shared" si="417"/>
        <v>Not Applicable</v>
      </c>
      <c r="AU245" s="40">
        <f t="shared" si="454"/>
        <v>0</v>
      </c>
      <c r="AY245" s="54">
        <f>B243</f>
        <v>0</v>
      </c>
      <c r="AZ245" s="35" t="s">
        <v>87</v>
      </c>
      <c r="BA245" s="56" t="str">
        <f t="shared" ref="BA245" si="456">IF(S245=0,"No data…",IF(ISNUMBER(AJ244)=FALSE,"Too big!",IF(ISNUMBER(AJ245)=FALSE,"Too big!",IF(ISNUMBER(AJ246)=FALSE,"Too big!",LARGE(AJ244:AJ246,1)))))</f>
        <v>No data…</v>
      </c>
      <c r="BB245" s="56" t="s">
        <v>85</v>
      </c>
      <c r="BC245" s="58" t="str">
        <f t="shared" ref="BC245" si="457">IF(U245=0,"No data…",IF(ISNUMBER(AJ244)=FALSE,"Too big!",IF(ISNUMBER(AJ245)=FALSE,"Too big!",IF(ISNUMBER(AJ246)=FALSE,"Too big!",LARGE(AJ244:AJ246,1)))))</f>
        <v>No data…</v>
      </c>
      <c r="BD245" s="35" t="s">
        <v>86</v>
      </c>
      <c r="BG245" s="26" t="str">
        <f>IF(AJ245&gt;4,"Re-check foundation size…",IF(AU245&lt;$U$2,"Pass!","Fail!"))</f>
        <v>Pass!</v>
      </c>
      <c r="BH245" s="49"/>
      <c r="BI245" s="51" t="str">
        <f t="shared" ref="BI245" si="458">IF(D243&lt;0,"Warning! Uplift.",(IF(D244&lt;0,"Warning! Uplift.",(IF(D245&lt;0,"Warning! Uplift.",(IF(D246&lt;0,"Warning! Uplift.",(IF(D247&lt;0,"Warning! Uplift.",(IF(D248&lt;0,"Warning! Uplift.","/")))))))))))</f>
        <v>/</v>
      </c>
      <c r="BJ245" s="51"/>
      <c r="BK245" s="51"/>
      <c r="BL245" s="51" t="e">
        <f t="shared" ref="BL245" si="459">IF(U244&gt;$BT$23,"Warning! High shear.",(IF(U245&gt;$BT$23,"Warning! High shear.",(IF(U246&gt;$BT$23,"Warning! High Shear.","/")))))</f>
        <v>#NUM!</v>
      </c>
      <c r="BM245" s="51"/>
    </row>
    <row r="246" spans="1:65" x14ac:dyDescent="0.25">
      <c r="A246" s="60"/>
      <c r="E246" s="40"/>
      <c r="F246" s="40"/>
      <c r="G246" s="40"/>
      <c r="H246" s="40"/>
      <c r="I246" s="40"/>
      <c r="P246" s="40">
        <f t="shared" si="363"/>
        <v>0</v>
      </c>
      <c r="Q246" s="40">
        <f t="shared" si="363"/>
        <v>0</v>
      </c>
      <c r="S246" s="6">
        <f>IF(U246=Q243,D243,(IF(U246=Q244,D244,(IF(U246=Q245,D245,(IF(U246=Q246,D246,(IF(U246=Q247,D247,(IF(U246=Q248,D248)))))))))))</f>
        <v>0</v>
      </c>
      <c r="U246" s="40">
        <f t="shared" ref="U246" si="460">LARGE((Q243:Q248),1)</f>
        <v>0</v>
      </c>
      <c r="Y246" s="36">
        <f t="shared" si="388"/>
        <v>0</v>
      </c>
      <c r="Z246" s="19"/>
      <c r="AA246" s="19"/>
      <c r="AB246" s="19">
        <f t="shared" si="450"/>
        <v>0</v>
      </c>
      <c r="AC246" s="19"/>
      <c r="AE246" s="19"/>
      <c r="AF246" s="20">
        <f t="shared" si="451"/>
        <v>0.05</v>
      </c>
      <c r="AG246" s="19"/>
      <c r="AI246" s="19"/>
      <c r="AJ246" s="28">
        <f t="shared" si="452"/>
        <v>1.5</v>
      </c>
      <c r="AK246" s="19"/>
      <c r="AM246" s="19"/>
      <c r="AN246" s="19" t="str">
        <f t="shared" si="453"/>
        <v>No</v>
      </c>
      <c r="AR246" s="19" t="str">
        <f t="shared" si="417"/>
        <v>Not Applicable</v>
      </c>
      <c r="AU246" s="40">
        <f t="shared" si="454"/>
        <v>0</v>
      </c>
      <c r="BG246" s="26" t="str">
        <f>IF(AJ246&gt;4,"Re-check foundation size…",IF(AU246&lt;$U$2,"Pass!","Fail!"))</f>
        <v>Pass!</v>
      </c>
      <c r="BH246" s="49"/>
      <c r="BI246" s="51"/>
      <c r="BJ246" s="51"/>
      <c r="BK246" s="51"/>
      <c r="BL246" s="51"/>
      <c r="BM246" s="51"/>
    </row>
    <row r="247" spans="1:65" x14ac:dyDescent="0.25">
      <c r="A247" s="60"/>
      <c r="E247" s="40"/>
      <c r="F247" s="40"/>
      <c r="G247" s="40"/>
      <c r="H247" s="40"/>
      <c r="I247" s="40"/>
      <c r="P247" s="40">
        <f t="shared" si="363"/>
        <v>0</v>
      </c>
      <c r="Q247" s="40">
        <f t="shared" si="363"/>
        <v>0</v>
      </c>
      <c r="S247" s="6"/>
      <c r="BH247" s="49"/>
      <c r="BI247" s="51"/>
      <c r="BJ247" s="51"/>
      <c r="BK247" s="51"/>
      <c r="BL247" s="51"/>
      <c r="BM247" s="51"/>
    </row>
    <row r="248" spans="1:65" x14ac:dyDescent="0.25">
      <c r="A248" s="61"/>
      <c r="E248" s="40"/>
      <c r="F248" s="40"/>
      <c r="G248" s="40"/>
      <c r="H248" s="40"/>
      <c r="I248" s="40"/>
      <c r="P248" s="40">
        <f t="shared" si="363"/>
        <v>0</v>
      </c>
      <c r="Q248" s="40">
        <f t="shared" si="363"/>
        <v>0</v>
      </c>
      <c r="S248" s="6"/>
      <c r="BH248" s="49"/>
      <c r="BI248" s="51"/>
      <c r="BJ248" s="51"/>
      <c r="BK248" s="51"/>
      <c r="BL248" s="51"/>
      <c r="BM248" s="51"/>
    </row>
    <row r="249" spans="1:65" x14ac:dyDescent="0.25">
      <c r="A249" s="59" t="s">
        <v>137</v>
      </c>
      <c r="E249" s="40"/>
      <c r="F249" s="40"/>
      <c r="G249" s="40"/>
      <c r="H249" s="40"/>
      <c r="I249" s="40"/>
      <c r="P249" s="40">
        <f t="shared" si="363"/>
        <v>0</v>
      </c>
      <c r="Q249" s="40">
        <f t="shared" si="363"/>
        <v>0</v>
      </c>
      <c r="BH249" s="49"/>
      <c r="BI249" s="51"/>
      <c r="BJ249" s="51"/>
      <c r="BK249" s="51"/>
      <c r="BL249" s="51"/>
      <c r="BM249" s="51"/>
    </row>
    <row r="250" spans="1:65" x14ac:dyDescent="0.25">
      <c r="A250" s="60"/>
      <c r="E250" s="40"/>
      <c r="F250" s="40"/>
      <c r="G250" s="40"/>
      <c r="H250" s="40"/>
      <c r="I250" s="40"/>
      <c r="P250" s="40">
        <f t="shared" si="363"/>
        <v>0</v>
      </c>
      <c r="Q250" s="40">
        <f t="shared" si="363"/>
        <v>0</v>
      </c>
      <c r="S250" s="6" t="e">
        <f>LARGE(D249:D254,1)</f>
        <v>#NUM!</v>
      </c>
      <c r="U250" s="40" t="e">
        <f>IF(S250=D249,(LARGE(P249:Q249,1)),(IF(S250=D250,(LARGE(P250:Q250,1)),(IF(S250=D251,(LARGE(P251:Q251,1)),(IF(S250=D252,(LARGE(P252:Q252,1)),(IF(S250=D253,(LARGE(P253:Q253,1)),(IF(S250=D254,(LARGE(P254:Q254,1)))))))))))))</f>
        <v>#NUM!</v>
      </c>
      <c r="Y250" s="36" t="e">
        <f t="shared" ref="Y250" si="461">SQRT((S250/$U$2)^2)</f>
        <v>#NUM!</v>
      </c>
      <c r="Z250" s="19"/>
      <c r="AA250" s="19"/>
      <c r="AB250" s="19" t="e">
        <f t="shared" ref="AB250:AB252" si="462">SQRT(Y250)</f>
        <v>#NUM!</v>
      </c>
      <c r="AC250" s="19"/>
      <c r="AE250" s="19"/>
      <c r="AF250" s="20" t="e">
        <f t="shared" ref="AF250:AF252" si="463">AB250+0.05</f>
        <v>#NUM!</v>
      </c>
      <c r="AG250" s="19"/>
      <c r="AI250" s="19"/>
      <c r="AJ250" s="28" t="e">
        <f t="shared" ref="AJ250:AJ252" si="464">IF(AF250&lt;=1.5,1.5,(IF(AF250&lt;=2,2,(IF(AF250&lt;=2.5,2.5,(IF(AF250&lt;=3,3,(IF(AF250&lt;=3.5,3.5,(IF(AF250&lt;=4,4,(IF(AF250&lt;=4.5,4.5,(IF(AF250&lt;=5,5,"Too f*cking big!")))))))))))))))</f>
        <v>#NUM!</v>
      </c>
      <c r="AK250" s="19"/>
      <c r="AM250" s="19"/>
      <c r="AN250" s="19" t="e">
        <f t="shared" ref="AN250:AN252" si="465">IF(ABS(U250)&gt;($U$3*AJ250),"Yes","No")</f>
        <v>#NUM!</v>
      </c>
      <c r="AR250" s="19" t="e">
        <f t="shared" si="417"/>
        <v>#NUM!</v>
      </c>
      <c r="AU250" s="40" t="e">
        <f t="shared" ref="AU250:AU252" si="466">IF(AR250="Not Applicable",S250/(AJ250^2),(S250/(AJ250^2))+AR250)</f>
        <v>#NUM!</v>
      </c>
      <c r="BG250" s="26" t="e">
        <f>IF(AJ250&gt;4,"Re-check foundation size…",IF(AU250&lt;$U$2,"Pass!","Fail!"))</f>
        <v>#NUM!</v>
      </c>
      <c r="BH250" s="49"/>
      <c r="BI250" s="51"/>
      <c r="BJ250" s="51"/>
      <c r="BK250" s="51"/>
      <c r="BL250" s="51"/>
      <c r="BM250" s="51"/>
    </row>
    <row r="251" spans="1:65" ht="15.75" x14ac:dyDescent="0.25">
      <c r="A251" s="60"/>
      <c r="E251" s="40"/>
      <c r="F251" s="40"/>
      <c r="G251" s="40"/>
      <c r="H251" s="40"/>
      <c r="I251" s="40"/>
      <c r="P251" s="40">
        <f t="shared" si="363"/>
        <v>0</v>
      </c>
      <c r="Q251" s="40">
        <f t="shared" si="363"/>
        <v>0</v>
      </c>
      <c r="S251" s="6">
        <f>IF(U251=P249,D249,(IF(U251=P250,D250,(IF(U251=P251,D251,(IF(U251=P252,D252,(IF(U251=P253,D253,(IF(U251=P254,D254)))))))))))</f>
        <v>0</v>
      </c>
      <c r="U251" s="40">
        <f t="shared" ref="U251" si="467">LARGE((P249:P254),1)</f>
        <v>0</v>
      </c>
      <c r="Y251" s="36">
        <f t="shared" si="388"/>
        <v>0</v>
      </c>
      <c r="Z251" s="19"/>
      <c r="AA251" s="19"/>
      <c r="AB251" s="19">
        <f t="shared" si="462"/>
        <v>0</v>
      </c>
      <c r="AC251" s="19"/>
      <c r="AE251" s="19"/>
      <c r="AF251" s="20">
        <f t="shared" si="463"/>
        <v>0.05</v>
      </c>
      <c r="AG251" s="19"/>
      <c r="AI251" s="19"/>
      <c r="AJ251" s="28">
        <f t="shared" si="464"/>
        <v>1.5</v>
      </c>
      <c r="AK251" s="19"/>
      <c r="AM251" s="19"/>
      <c r="AN251" s="19" t="str">
        <f t="shared" si="465"/>
        <v>No</v>
      </c>
      <c r="AR251" s="19" t="str">
        <f t="shared" si="417"/>
        <v>Not Applicable</v>
      </c>
      <c r="AU251" s="40">
        <f t="shared" si="466"/>
        <v>0</v>
      </c>
      <c r="AY251" s="54">
        <f>B249</f>
        <v>0</v>
      </c>
      <c r="AZ251" s="35" t="s">
        <v>87</v>
      </c>
      <c r="BA251" s="56" t="str">
        <f t="shared" ref="BA251" si="468">IF(S251=0,"No data…",IF(ISNUMBER(AJ250)=FALSE,"Too big!",IF(ISNUMBER(AJ251)=FALSE,"Too big!",IF(ISNUMBER(AJ252)=FALSE,"Too big!",LARGE(AJ250:AJ252,1)))))</f>
        <v>No data…</v>
      </c>
      <c r="BB251" s="56" t="s">
        <v>85</v>
      </c>
      <c r="BC251" s="58" t="str">
        <f t="shared" ref="BC251" si="469">IF(U251=0,"No data…",IF(ISNUMBER(AJ250)=FALSE,"Too big!",IF(ISNUMBER(AJ251)=FALSE,"Too big!",IF(ISNUMBER(AJ252)=FALSE,"Too big!",LARGE(AJ250:AJ252,1)))))</f>
        <v>No data…</v>
      </c>
      <c r="BD251" s="35" t="s">
        <v>86</v>
      </c>
      <c r="BG251" s="26" t="str">
        <f>IF(AJ251&gt;4,"Re-check foundation size…",IF(AU251&lt;$U$2,"Pass!","Fail!"))</f>
        <v>Pass!</v>
      </c>
      <c r="BH251" s="49"/>
      <c r="BI251" s="51" t="str">
        <f t="shared" ref="BI251" si="470">IF(D249&lt;0,"Warning! Uplift.",(IF(D250&lt;0,"Warning! Uplift.",(IF(D251&lt;0,"Warning! Uplift.",(IF(D252&lt;0,"Warning! Uplift.",(IF(D253&lt;0,"Warning! Uplift.",(IF(D254&lt;0,"Warning! Uplift.","/")))))))))))</f>
        <v>/</v>
      </c>
      <c r="BJ251" s="51"/>
      <c r="BK251" s="51"/>
      <c r="BL251" s="51" t="e">
        <f t="shared" ref="BL251" si="471">IF(U250&gt;$BT$23,"Warning! High shear.",(IF(U251&gt;$BT$23,"Warning! High shear.",(IF(U252&gt;$BT$23,"Warning! High Shear.","/")))))</f>
        <v>#NUM!</v>
      </c>
      <c r="BM251" s="51"/>
    </row>
    <row r="252" spans="1:65" x14ac:dyDescent="0.25">
      <c r="A252" s="60"/>
      <c r="E252" s="40"/>
      <c r="F252" s="40"/>
      <c r="G252" s="40"/>
      <c r="H252" s="40"/>
      <c r="I252" s="40"/>
      <c r="P252" s="40">
        <f t="shared" si="363"/>
        <v>0</v>
      </c>
      <c r="Q252" s="40">
        <f t="shared" si="363"/>
        <v>0</v>
      </c>
      <c r="S252" s="6">
        <f>IF(U252=Q249,D249,(IF(U252=Q250,D250,(IF(U252=Q251,D251,(IF(U252=Q252,D252,(IF(U252=Q253,D253,(IF(U252=Q254,D254)))))))))))</f>
        <v>0</v>
      </c>
      <c r="U252" s="40">
        <f t="shared" ref="U252" si="472">LARGE((Q249:Q254),1)</f>
        <v>0</v>
      </c>
      <c r="Y252" s="36">
        <f t="shared" si="388"/>
        <v>0</v>
      </c>
      <c r="Z252" s="19"/>
      <c r="AA252" s="19"/>
      <c r="AB252" s="19">
        <f t="shared" si="462"/>
        <v>0</v>
      </c>
      <c r="AC252" s="19"/>
      <c r="AE252" s="19"/>
      <c r="AF252" s="20">
        <f t="shared" si="463"/>
        <v>0.05</v>
      </c>
      <c r="AG252" s="19"/>
      <c r="AI252" s="19"/>
      <c r="AJ252" s="28">
        <f t="shared" si="464"/>
        <v>1.5</v>
      </c>
      <c r="AK252" s="19"/>
      <c r="AM252" s="19"/>
      <c r="AN252" s="19" t="str">
        <f t="shared" si="465"/>
        <v>No</v>
      </c>
      <c r="AR252" s="19" t="str">
        <f t="shared" si="417"/>
        <v>Not Applicable</v>
      </c>
      <c r="AU252" s="40">
        <f t="shared" si="466"/>
        <v>0</v>
      </c>
      <c r="BG252" s="26" t="str">
        <f>IF(AJ252&gt;4,"Re-check foundation size…",IF(AU252&lt;$U$2,"Pass!","Fail!"))</f>
        <v>Pass!</v>
      </c>
      <c r="BH252" s="49"/>
      <c r="BI252" s="51"/>
      <c r="BJ252" s="51"/>
      <c r="BK252" s="51"/>
      <c r="BL252" s="51"/>
      <c r="BM252" s="51"/>
    </row>
    <row r="253" spans="1:65" x14ac:dyDescent="0.25">
      <c r="A253" s="60"/>
      <c r="E253" s="40"/>
      <c r="F253" s="40"/>
      <c r="G253" s="40"/>
      <c r="H253" s="40"/>
      <c r="I253" s="40"/>
      <c r="P253" s="40">
        <f t="shared" si="363"/>
        <v>0</v>
      </c>
      <c r="Q253" s="40">
        <f t="shared" si="363"/>
        <v>0</v>
      </c>
      <c r="S253" s="6"/>
      <c r="BH253" s="49"/>
      <c r="BI253" s="51"/>
      <c r="BJ253" s="51"/>
      <c r="BK253" s="51"/>
      <c r="BL253" s="51"/>
      <c r="BM253" s="51"/>
    </row>
    <row r="254" spans="1:65" x14ac:dyDescent="0.25">
      <c r="A254" s="61"/>
      <c r="E254" s="40"/>
      <c r="F254" s="40"/>
      <c r="G254" s="40"/>
      <c r="H254" s="40"/>
      <c r="I254" s="40"/>
      <c r="P254" s="40">
        <f t="shared" si="363"/>
        <v>0</v>
      </c>
      <c r="Q254" s="40">
        <f t="shared" si="363"/>
        <v>0</v>
      </c>
      <c r="S254" s="6"/>
      <c r="BH254" s="49"/>
      <c r="BI254" s="51"/>
      <c r="BJ254" s="51"/>
      <c r="BK254" s="51"/>
      <c r="BL254" s="51"/>
      <c r="BM254" s="51"/>
    </row>
    <row r="255" spans="1:65" x14ac:dyDescent="0.25">
      <c r="A255" s="59" t="s">
        <v>138</v>
      </c>
      <c r="E255" s="40"/>
      <c r="F255" s="40"/>
      <c r="G255" s="40"/>
      <c r="H255" s="40"/>
      <c r="I255" s="40"/>
      <c r="P255" s="40">
        <f t="shared" si="363"/>
        <v>0</v>
      </c>
      <c r="Q255" s="40">
        <f t="shared" si="363"/>
        <v>0</v>
      </c>
      <c r="S255" s="6"/>
      <c r="BH255" s="49"/>
      <c r="BI255" s="51"/>
      <c r="BJ255" s="51"/>
      <c r="BK255" s="51"/>
      <c r="BL255" s="51"/>
      <c r="BM255" s="51"/>
    </row>
    <row r="256" spans="1:65" x14ac:dyDescent="0.25">
      <c r="A256" s="60"/>
      <c r="E256" s="40"/>
      <c r="F256" s="40"/>
      <c r="G256" s="40"/>
      <c r="H256" s="40"/>
      <c r="I256" s="40"/>
      <c r="P256" s="40">
        <f t="shared" si="363"/>
        <v>0</v>
      </c>
      <c r="Q256" s="40">
        <f t="shared" si="363"/>
        <v>0</v>
      </c>
      <c r="S256" s="6" t="e">
        <f>LARGE(D255:D260,1)</f>
        <v>#NUM!</v>
      </c>
      <c r="U256" s="40" t="e">
        <f>IF(S256=D255,(LARGE(P255:Q255,1)),(IF(S256=D256,(LARGE(P256:Q256,1)),(IF(S256=D257,(LARGE(P257:Q257,1)),(IF(S256=D258,(LARGE(P258:Q258,1)),(IF(S256=D259,(LARGE(P259:Q259,1)),(IF(S256=D260,(LARGE(P260:Q260,1)))))))))))))</f>
        <v>#NUM!</v>
      </c>
      <c r="Y256" s="36" t="e">
        <f t="shared" ref="Y256" si="473">SQRT((S256/$U$2)^2)</f>
        <v>#NUM!</v>
      </c>
      <c r="Z256" s="19"/>
      <c r="AA256" s="19"/>
      <c r="AB256" s="19" t="e">
        <f t="shared" ref="AB256:AB258" si="474">SQRT(Y256)</f>
        <v>#NUM!</v>
      </c>
      <c r="AC256" s="19"/>
      <c r="AE256" s="19"/>
      <c r="AF256" s="20" t="e">
        <f t="shared" ref="AF256:AF258" si="475">AB256+0.05</f>
        <v>#NUM!</v>
      </c>
      <c r="AG256" s="19"/>
      <c r="AI256" s="19"/>
      <c r="AJ256" s="28" t="e">
        <f t="shared" ref="AJ256:AJ258" si="476">IF(AF256&lt;=1.5,1.5,(IF(AF256&lt;=2,2,(IF(AF256&lt;=2.5,2.5,(IF(AF256&lt;=3,3,(IF(AF256&lt;=3.5,3.5,(IF(AF256&lt;=4,4,(IF(AF256&lt;=4.5,4.5,(IF(AF256&lt;=5,5,"Too f*cking big!")))))))))))))))</f>
        <v>#NUM!</v>
      </c>
      <c r="AK256" s="19"/>
      <c r="AM256" s="19"/>
      <c r="AN256" s="19" t="e">
        <f t="shared" ref="AN256:AN258" si="477">IF(ABS(U256)&gt;($U$3*AJ256),"Yes","No")</f>
        <v>#NUM!</v>
      </c>
      <c r="AR256" s="19" t="e">
        <f t="shared" si="417"/>
        <v>#NUM!</v>
      </c>
      <c r="AU256" s="40" t="e">
        <f t="shared" ref="AU256:AU258" si="478">IF(AR256="Not Applicable",S256/(AJ256^2),(S256/(AJ256^2))+AR256)</f>
        <v>#NUM!</v>
      </c>
      <c r="BG256" s="26" t="e">
        <f>IF(AJ256&gt;4,"Re-check foundation size…",IF(AU256&lt;$U$2,"Pass!","Fail!"))</f>
        <v>#NUM!</v>
      </c>
      <c r="BH256" s="49"/>
      <c r="BI256" s="51"/>
      <c r="BJ256" s="51"/>
      <c r="BK256" s="51"/>
      <c r="BL256" s="51"/>
      <c r="BM256" s="51"/>
    </row>
    <row r="257" spans="1:65" ht="15.75" x14ac:dyDescent="0.25">
      <c r="A257" s="60"/>
      <c r="E257" s="40"/>
      <c r="F257" s="40"/>
      <c r="G257" s="40"/>
      <c r="H257" s="40"/>
      <c r="I257" s="40"/>
      <c r="P257" s="40">
        <f t="shared" si="363"/>
        <v>0</v>
      </c>
      <c r="Q257" s="40">
        <f t="shared" si="363"/>
        <v>0</v>
      </c>
      <c r="S257" s="6">
        <f>IF(U257=P255,D255,(IF(U257=P256,D256,(IF(U257=P257,D257,(IF(U257=P258,D258,(IF(U257=P259,D259,(IF(U257=P260,D260)))))))))))</f>
        <v>0</v>
      </c>
      <c r="U257" s="40">
        <f t="shared" ref="U257" si="479">LARGE((P255:P260),1)</f>
        <v>0</v>
      </c>
      <c r="Y257" s="36">
        <f t="shared" si="388"/>
        <v>0</v>
      </c>
      <c r="Z257" s="19"/>
      <c r="AA257" s="19"/>
      <c r="AB257" s="19">
        <f t="shared" si="474"/>
        <v>0</v>
      </c>
      <c r="AC257" s="19"/>
      <c r="AE257" s="19"/>
      <c r="AF257" s="20">
        <f t="shared" si="475"/>
        <v>0.05</v>
      </c>
      <c r="AG257" s="19"/>
      <c r="AI257" s="19"/>
      <c r="AJ257" s="28">
        <f t="shared" si="476"/>
        <v>1.5</v>
      </c>
      <c r="AK257" s="19"/>
      <c r="AM257" s="19"/>
      <c r="AN257" s="19" t="str">
        <f t="shared" si="477"/>
        <v>No</v>
      </c>
      <c r="AR257" s="19" t="str">
        <f t="shared" si="417"/>
        <v>Not Applicable</v>
      </c>
      <c r="AU257" s="40">
        <f t="shared" si="478"/>
        <v>0</v>
      </c>
      <c r="AY257" s="54">
        <f>B255</f>
        <v>0</v>
      </c>
      <c r="AZ257" s="35" t="s">
        <v>87</v>
      </c>
      <c r="BA257" s="56" t="str">
        <f t="shared" ref="BA257" si="480">IF(S257=0,"No data…",IF(ISNUMBER(AJ256)=FALSE,"Too big!",IF(ISNUMBER(AJ257)=FALSE,"Too big!",IF(ISNUMBER(AJ258)=FALSE,"Too big!",LARGE(AJ256:AJ258,1)))))</f>
        <v>No data…</v>
      </c>
      <c r="BB257" s="56" t="s">
        <v>85</v>
      </c>
      <c r="BC257" s="58" t="str">
        <f t="shared" ref="BC257" si="481">IF(U257=0,"No data…",IF(ISNUMBER(AJ256)=FALSE,"Too big!",IF(ISNUMBER(AJ257)=FALSE,"Too big!",IF(ISNUMBER(AJ258)=FALSE,"Too big!",LARGE(AJ256:AJ258,1)))))</f>
        <v>No data…</v>
      </c>
      <c r="BD257" s="35" t="s">
        <v>86</v>
      </c>
      <c r="BG257" s="26" t="str">
        <f>IF(AJ257&gt;4,"Re-check foundation size…",IF(AU257&lt;$U$2,"Pass!","Fail!"))</f>
        <v>Pass!</v>
      </c>
      <c r="BH257" s="49"/>
      <c r="BI257" s="51" t="str">
        <f t="shared" ref="BI257" si="482">IF(D255&lt;0,"Warning! Uplift.",(IF(D256&lt;0,"Warning! Uplift.",(IF(D257&lt;0,"Warning! Uplift.",(IF(D258&lt;0,"Warning! Uplift.",(IF(D259&lt;0,"Warning! Uplift.",(IF(D260&lt;0,"Warning! Uplift.","/")))))))))))</f>
        <v>/</v>
      </c>
      <c r="BJ257" s="51"/>
      <c r="BK257" s="51"/>
      <c r="BL257" s="51" t="e">
        <f t="shared" ref="BL257" si="483">IF(U256&gt;$BT$23,"Warning! High shear.",(IF(U257&gt;$BT$23,"Warning! High shear.",(IF(U258&gt;$BT$23,"Warning! High Shear.","/")))))</f>
        <v>#NUM!</v>
      </c>
      <c r="BM257" s="51"/>
    </row>
    <row r="258" spans="1:65" x14ac:dyDescent="0.25">
      <c r="A258" s="60"/>
      <c r="E258" s="40"/>
      <c r="F258" s="40"/>
      <c r="G258" s="40"/>
      <c r="H258" s="40"/>
      <c r="I258" s="40"/>
      <c r="P258" s="40">
        <f t="shared" si="363"/>
        <v>0</v>
      </c>
      <c r="Q258" s="40">
        <f t="shared" si="363"/>
        <v>0</v>
      </c>
      <c r="S258" s="6">
        <f>IF(U258=Q255,D255,(IF(U258=Q256,D256,(IF(U258=Q257,D257,(IF(U258=Q258,D258,(IF(U258=Q259,D259,(IF(U258=Q260,D260)))))))))))</f>
        <v>0</v>
      </c>
      <c r="U258" s="40">
        <f t="shared" ref="U258" si="484">LARGE((Q255:Q260),1)</f>
        <v>0</v>
      </c>
      <c r="Y258" s="36">
        <f t="shared" si="388"/>
        <v>0</v>
      </c>
      <c r="Z258" s="19"/>
      <c r="AA258" s="19"/>
      <c r="AB258" s="19">
        <f t="shared" si="474"/>
        <v>0</v>
      </c>
      <c r="AC258" s="19"/>
      <c r="AE258" s="19"/>
      <c r="AF258" s="20">
        <f t="shared" si="475"/>
        <v>0.05</v>
      </c>
      <c r="AG258" s="19"/>
      <c r="AI258" s="19"/>
      <c r="AJ258" s="28">
        <f t="shared" si="476"/>
        <v>1.5</v>
      </c>
      <c r="AK258" s="19"/>
      <c r="AM258" s="19"/>
      <c r="AN258" s="19" t="str">
        <f t="shared" si="477"/>
        <v>No</v>
      </c>
      <c r="AR258" s="19" t="str">
        <f t="shared" si="417"/>
        <v>Not Applicable</v>
      </c>
      <c r="AU258" s="40">
        <f t="shared" si="478"/>
        <v>0</v>
      </c>
      <c r="BG258" s="26" t="str">
        <f>IF(AJ258&gt;4,"Re-check foundation size…",IF(AU258&lt;$U$2,"Pass!","Fail!"))</f>
        <v>Pass!</v>
      </c>
      <c r="BH258" s="49"/>
      <c r="BI258" s="51"/>
      <c r="BJ258" s="51"/>
      <c r="BK258" s="51"/>
      <c r="BL258" s="51"/>
      <c r="BM258" s="51"/>
    </row>
    <row r="259" spans="1:65" x14ac:dyDescent="0.25">
      <c r="A259" s="60"/>
      <c r="E259" s="40"/>
      <c r="F259" s="40"/>
      <c r="G259" s="40"/>
      <c r="H259" s="40"/>
      <c r="I259" s="40"/>
      <c r="P259" s="40">
        <f t="shared" si="363"/>
        <v>0</v>
      </c>
      <c r="Q259" s="40">
        <f t="shared" si="363"/>
        <v>0</v>
      </c>
      <c r="S259" s="6"/>
      <c r="BH259" s="49"/>
      <c r="BI259" s="51"/>
      <c r="BJ259" s="51"/>
      <c r="BK259" s="51"/>
      <c r="BL259" s="51"/>
      <c r="BM259" s="51"/>
    </row>
    <row r="260" spans="1:65" x14ac:dyDescent="0.25">
      <c r="A260" s="61"/>
      <c r="E260" s="40"/>
      <c r="F260" s="40"/>
      <c r="G260" s="40"/>
      <c r="H260" s="40"/>
      <c r="I260" s="40"/>
      <c r="P260" s="40">
        <f t="shared" si="363"/>
        <v>0</v>
      </c>
      <c r="Q260" s="40">
        <f t="shared" si="363"/>
        <v>0</v>
      </c>
      <c r="S260" s="6"/>
      <c r="BH260" s="49"/>
      <c r="BI260" s="51"/>
      <c r="BJ260" s="51"/>
      <c r="BK260" s="51"/>
      <c r="BL260" s="51"/>
      <c r="BM260" s="51"/>
    </row>
    <row r="261" spans="1:65" x14ac:dyDescent="0.25">
      <c r="A261" s="59" t="s">
        <v>139</v>
      </c>
      <c r="E261" s="40"/>
      <c r="F261" s="40"/>
      <c r="G261" s="40"/>
      <c r="H261" s="40"/>
      <c r="I261" s="40"/>
      <c r="P261" s="40">
        <f t="shared" si="363"/>
        <v>0</v>
      </c>
      <c r="Q261" s="40">
        <f t="shared" si="363"/>
        <v>0</v>
      </c>
      <c r="S261" s="6"/>
      <c r="BH261" s="49"/>
      <c r="BI261" s="51"/>
      <c r="BJ261" s="51"/>
      <c r="BK261" s="51"/>
      <c r="BL261" s="51"/>
      <c r="BM261" s="51"/>
    </row>
    <row r="262" spans="1:65" x14ac:dyDescent="0.25">
      <c r="A262" s="60"/>
      <c r="E262" s="40"/>
      <c r="F262" s="40"/>
      <c r="G262" s="40"/>
      <c r="H262" s="40"/>
      <c r="I262" s="40"/>
      <c r="P262" s="40">
        <f t="shared" si="363"/>
        <v>0</v>
      </c>
      <c r="Q262" s="40">
        <f t="shared" si="363"/>
        <v>0</v>
      </c>
      <c r="S262" s="6" t="e">
        <f>LARGE(D261:D266,1)</f>
        <v>#NUM!</v>
      </c>
      <c r="U262" s="40" t="e">
        <f>IF(S262=D261,(LARGE(P261:Q261,1)),(IF(S262=D262,(LARGE(P262:Q262,1)),(IF(S262=D263,(LARGE(P263:Q263,1)),(IF(S262=D264,(LARGE(P264:Q264,1)),(IF(S262=D265,(LARGE(P265:Q265,1)),(IF(S262=D266,(LARGE(P266:Q266,1)))))))))))))</f>
        <v>#NUM!</v>
      </c>
      <c r="Y262" s="36" t="e">
        <f t="shared" ref="Y262" si="485">SQRT((S262/$U$2)^2)</f>
        <v>#NUM!</v>
      </c>
      <c r="Z262" s="19"/>
      <c r="AA262" s="19"/>
      <c r="AB262" s="19" t="e">
        <f t="shared" ref="AB262:AB264" si="486">SQRT(Y262)</f>
        <v>#NUM!</v>
      </c>
      <c r="AC262" s="19"/>
      <c r="AE262" s="19"/>
      <c r="AF262" s="20" t="e">
        <f t="shared" ref="AF262:AF264" si="487">AB262+0.05</f>
        <v>#NUM!</v>
      </c>
      <c r="AG262" s="19"/>
      <c r="AI262" s="19"/>
      <c r="AJ262" s="28" t="e">
        <f t="shared" ref="AJ262:AJ264" si="488">IF(AF262&lt;=1.5,1.5,(IF(AF262&lt;=2,2,(IF(AF262&lt;=2.5,2.5,(IF(AF262&lt;=3,3,(IF(AF262&lt;=3.5,3.5,(IF(AF262&lt;=4,4,(IF(AF262&lt;=4.5,4.5,(IF(AF262&lt;=5,5,"Too f*cking big!")))))))))))))))</f>
        <v>#NUM!</v>
      </c>
      <c r="AK262" s="19"/>
      <c r="AM262" s="19"/>
      <c r="AN262" s="19" t="e">
        <f t="shared" ref="AN262:AN264" si="489">IF(ABS(U262)&gt;($U$3*AJ262),"Yes","No")</f>
        <v>#NUM!</v>
      </c>
      <c r="AR262" s="19" t="e">
        <f t="shared" si="417"/>
        <v>#NUM!</v>
      </c>
      <c r="AU262" s="40" t="e">
        <f t="shared" ref="AU262:AU264" si="490">IF(AR262="Not Applicable",S262/(AJ262^2),(S262/(AJ262^2))+AR262)</f>
        <v>#NUM!</v>
      </c>
      <c r="BG262" s="26" t="e">
        <f>IF(AJ262&gt;4,"Re-check foundation size…",IF(AU262&lt;$U$2,"Pass!","Fail!"))</f>
        <v>#NUM!</v>
      </c>
      <c r="BH262" s="49"/>
      <c r="BI262" s="51"/>
      <c r="BJ262" s="51"/>
      <c r="BK262" s="51"/>
      <c r="BL262" s="51"/>
      <c r="BM262" s="51"/>
    </row>
    <row r="263" spans="1:65" ht="15.75" x14ac:dyDescent="0.25">
      <c r="A263" s="60"/>
      <c r="E263" s="40"/>
      <c r="F263" s="40"/>
      <c r="G263" s="40"/>
      <c r="H263" s="40"/>
      <c r="I263" s="40"/>
      <c r="P263" s="40">
        <f t="shared" si="363"/>
        <v>0</v>
      </c>
      <c r="Q263" s="40">
        <f t="shared" si="363"/>
        <v>0</v>
      </c>
      <c r="S263" s="6">
        <f>IF(U263=P261,D261,(IF(U263=P262,D262,(IF(U263=P263,D263,(IF(U263=P264,D264,(IF(U263=P265,D265,(IF(U263=P266,D266)))))))))))</f>
        <v>0</v>
      </c>
      <c r="U263" s="40">
        <f t="shared" ref="U263" si="491">LARGE((P261:P266),1)</f>
        <v>0</v>
      </c>
      <c r="Y263" s="36">
        <f t="shared" si="388"/>
        <v>0</v>
      </c>
      <c r="Z263" s="19"/>
      <c r="AA263" s="19"/>
      <c r="AB263" s="19">
        <f t="shared" si="486"/>
        <v>0</v>
      </c>
      <c r="AC263" s="19"/>
      <c r="AE263" s="19"/>
      <c r="AF263" s="20">
        <f t="shared" si="487"/>
        <v>0.05</v>
      </c>
      <c r="AG263" s="19"/>
      <c r="AI263" s="19"/>
      <c r="AJ263" s="28">
        <f t="shared" si="488"/>
        <v>1.5</v>
      </c>
      <c r="AK263" s="19"/>
      <c r="AM263" s="19"/>
      <c r="AN263" s="19" t="str">
        <f t="shared" si="489"/>
        <v>No</v>
      </c>
      <c r="AR263" s="19" t="str">
        <f t="shared" si="417"/>
        <v>Not Applicable</v>
      </c>
      <c r="AU263" s="40">
        <f t="shared" si="490"/>
        <v>0</v>
      </c>
      <c r="AY263" s="54">
        <f>B261</f>
        <v>0</v>
      </c>
      <c r="AZ263" s="35" t="s">
        <v>87</v>
      </c>
      <c r="BA263" s="56" t="str">
        <f t="shared" ref="BA263" si="492">IF(S263=0,"No data…",IF(ISNUMBER(AJ262)=FALSE,"Too big!",IF(ISNUMBER(AJ263)=FALSE,"Too big!",IF(ISNUMBER(AJ264)=FALSE,"Too big!",LARGE(AJ262:AJ264,1)))))</f>
        <v>No data…</v>
      </c>
      <c r="BB263" s="56" t="s">
        <v>85</v>
      </c>
      <c r="BC263" s="58" t="str">
        <f t="shared" ref="BC263" si="493">IF(U263=0,"No data…",IF(ISNUMBER(AJ262)=FALSE,"Too big!",IF(ISNUMBER(AJ263)=FALSE,"Too big!",IF(ISNUMBER(AJ264)=FALSE,"Too big!",LARGE(AJ262:AJ264,1)))))</f>
        <v>No data…</v>
      </c>
      <c r="BD263" s="35" t="s">
        <v>86</v>
      </c>
      <c r="BG263" s="26" t="str">
        <f>IF(AJ263&gt;4,"Re-check foundation size…",IF(AU263&lt;$U$2,"Pass!","Fail!"))</f>
        <v>Pass!</v>
      </c>
      <c r="BH263" s="49"/>
      <c r="BI263" s="51" t="str">
        <f t="shared" ref="BI263" si="494">IF(D261&lt;0,"Warning! Uplift.",(IF(D262&lt;0,"Warning! Uplift.",(IF(D263&lt;0,"Warning! Uplift.",(IF(D264&lt;0,"Warning! Uplift.",(IF(D265&lt;0,"Warning! Uplift.",(IF(D266&lt;0,"Warning! Uplift.","/")))))))))))</f>
        <v>/</v>
      </c>
      <c r="BJ263" s="51"/>
      <c r="BK263" s="51"/>
      <c r="BL263" s="51" t="e">
        <f t="shared" ref="BL263" si="495">IF(U262&gt;$BT$23,"Warning! High shear.",(IF(U263&gt;$BT$23,"Warning! High shear.",(IF(U264&gt;$BT$23,"Warning! High Shear.","/")))))</f>
        <v>#NUM!</v>
      </c>
      <c r="BM263" s="51"/>
    </row>
    <row r="264" spans="1:65" x14ac:dyDescent="0.25">
      <c r="A264" s="60"/>
      <c r="E264" s="40"/>
      <c r="F264" s="40"/>
      <c r="G264" s="40"/>
      <c r="H264" s="40"/>
      <c r="I264" s="40"/>
      <c r="P264" s="40">
        <f t="shared" si="363"/>
        <v>0</v>
      </c>
      <c r="Q264" s="40">
        <f t="shared" si="363"/>
        <v>0</v>
      </c>
      <c r="S264" s="6">
        <f>IF(U264=Q261,D261,(IF(U264=Q262,D262,(IF(U264=Q263,D263,(IF(U264=Q264,D264,(IF(U264=Q265,D265,(IF(U264=Q266,D266)))))))))))</f>
        <v>0</v>
      </c>
      <c r="U264" s="40">
        <f t="shared" ref="U264" si="496">LARGE((Q261:Q266),1)</f>
        <v>0</v>
      </c>
      <c r="Y264" s="36">
        <f t="shared" si="388"/>
        <v>0</v>
      </c>
      <c r="Z264" s="19"/>
      <c r="AA264" s="19"/>
      <c r="AB264" s="19">
        <f t="shared" si="486"/>
        <v>0</v>
      </c>
      <c r="AC264" s="19"/>
      <c r="AE264" s="19"/>
      <c r="AF264" s="20">
        <f t="shared" si="487"/>
        <v>0.05</v>
      </c>
      <c r="AG264" s="19"/>
      <c r="AI264" s="19"/>
      <c r="AJ264" s="28">
        <f t="shared" si="488"/>
        <v>1.5</v>
      </c>
      <c r="AK264" s="19"/>
      <c r="AM264" s="19"/>
      <c r="AN264" s="19" t="str">
        <f t="shared" si="489"/>
        <v>No</v>
      </c>
      <c r="AR264" s="19" t="str">
        <f t="shared" si="417"/>
        <v>Not Applicable</v>
      </c>
      <c r="AU264" s="40">
        <f t="shared" si="490"/>
        <v>0</v>
      </c>
      <c r="BG264" s="26" t="str">
        <f>IF(AJ264&gt;4,"Re-check foundation size…",IF(AU264&lt;$U$2,"Pass!","Fail!"))</f>
        <v>Pass!</v>
      </c>
      <c r="BH264" s="49"/>
      <c r="BI264" s="51"/>
      <c r="BJ264" s="51"/>
      <c r="BK264" s="51"/>
      <c r="BL264" s="51"/>
      <c r="BM264" s="51"/>
    </row>
    <row r="265" spans="1:65" x14ac:dyDescent="0.25">
      <c r="A265" s="60"/>
      <c r="E265" s="40"/>
      <c r="F265" s="40"/>
      <c r="G265" s="40"/>
      <c r="H265" s="40"/>
      <c r="I265" s="40"/>
      <c r="P265" s="40">
        <f t="shared" ref="P265:Q296" si="497">ABS(E265)</f>
        <v>0</v>
      </c>
      <c r="Q265" s="40">
        <f t="shared" si="497"/>
        <v>0</v>
      </c>
      <c r="S265" s="6"/>
      <c r="BH265" s="49"/>
      <c r="BI265" s="51"/>
      <c r="BJ265" s="51"/>
      <c r="BK265" s="51"/>
      <c r="BL265" s="51"/>
      <c r="BM265" s="51"/>
    </row>
    <row r="266" spans="1:65" x14ac:dyDescent="0.25">
      <c r="A266" s="61"/>
      <c r="E266" s="40"/>
      <c r="F266" s="40"/>
      <c r="G266" s="40"/>
      <c r="H266" s="40"/>
      <c r="I266" s="40"/>
      <c r="P266" s="40">
        <f t="shared" si="497"/>
        <v>0</v>
      </c>
      <c r="Q266" s="40">
        <f t="shared" si="497"/>
        <v>0</v>
      </c>
      <c r="S266" s="6"/>
      <c r="BH266" s="49"/>
      <c r="BI266" s="51"/>
      <c r="BJ266" s="51"/>
      <c r="BK266" s="51"/>
      <c r="BL266" s="51"/>
      <c r="BM266" s="51"/>
    </row>
    <row r="267" spans="1:65" x14ac:dyDescent="0.25">
      <c r="A267" s="59" t="s">
        <v>140</v>
      </c>
      <c r="E267" s="40"/>
      <c r="F267" s="40"/>
      <c r="G267" s="40"/>
      <c r="H267" s="40"/>
      <c r="I267" s="40"/>
      <c r="P267" s="40">
        <f t="shared" si="497"/>
        <v>0</v>
      </c>
      <c r="Q267" s="40">
        <f t="shared" si="497"/>
        <v>0</v>
      </c>
      <c r="S267" s="6"/>
      <c r="BH267" s="49"/>
      <c r="BI267" s="51"/>
      <c r="BJ267" s="51"/>
      <c r="BK267" s="51"/>
      <c r="BL267" s="51"/>
      <c r="BM267" s="51"/>
    </row>
    <row r="268" spans="1:65" x14ac:dyDescent="0.25">
      <c r="A268" s="60"/>
      <c r="E268" s="40"/>
      <c r="F268" s="40"/>
      <c r="G268" s="40"/>
      <c r="H268" s="40"/>
      <c r="I268" s="40"/>
      <c r="P268" s="40">
        <f t="shared" si="497"/>
        <v>0</v>
      </c>
      <c r="Q268" s="40">
        <f t="shared" si="497"/>
        <v>0</v>
      </c>
      <c r="S268" s="6" t="e">
        <f>LARGE(D267:D272,1)</f>
        <v>#NUM!</v>
      </c>
      <c r="U268" s="40" t="e">
        <f>IF(S268=D267,(LARGE(P267:Q267,1)),(IF(S268=D268,(LARGE(P268:Q268,1)),(IF(S268=D269,(LARGE(P269:Q269,1)),(IF(S268=D270,(LARGE(P270:Q270,1)),(IF(S268=D271,(LARGE(P271:Q271,1)),(IF(S268=D272,(LARGE(P272:Q272,1)))))))))))))</f>
        <v>#NUM!</v>
      </c>
      <c r="Y268" s="36" t="e">
        <f t="shared" ref="Y268" si="498">SQRT((S268/$U$2)^2)</f>
        <v>#NUM!</v>
      </c>
      <c r="Z268" s="19"/>
      <c r="AA268" s="19"/>
      <c r="AB268" s="19" t="e">
        <f t="shared" ref="AB268:AB270" si="499">SQRT(Y268)</f>
        <v>#NUM!</v>
      </c>
      <c r="AC268" s="19"/>
      <c r="AE268" s="19"/>
      <c r="AF268" s="20" t="e">
        <f t="shared" ref="AF268:AF270" si="500">AB268+0.05</f>
        <v>#NUM!</v>
      </c>
      <c r="AG268" s="19"/>
      <c r="AI268" s="19"/>
      <c r="AJ268" s="28" t="e">
        <f t="shared" ref="AJ268:AJ270" si="501">IF(AF268&lt;=1.5,1.5,(IF(AF268&lt;=2,2,(IF(AF268&lt;=2.5,2.5,(IF(AF268&lt;=3,3,(IF(AF268&lt;=3.5,3.5,(IF(AF268&lt;=4,4,(IF(AF268&lt;=4.5,4.5,(IF(AF268&lt;=5,5,"Too f*cking big!")))))))))))))))</f>
        <v>#NUM!</v>
      </c>
      <c r="AK268" s="19"/>
      <c r="AM268" s="19"/>
      <c r="AN268" s="19" t="e">
        <f t="shared" ref="AN268:AN270" si="502">IF(ABS(U268)&gt;($U$3*AJ268),"Yes","No")</f>
        <v>#NUM!</v>
      </c>
      <c r="AR268" s="19" t="e">
        <f t="shared" si="417"/>
        <v>#NUM!</v>
      </c>
      <c r="AU268" s="40" t="e">
        <f t="shared" ref="AU268:AU270" si="503">IF(AR268="Not Applicable",S268/(AJ268^2),(S268/(AJ268^2))+AR268)</f>
        <v>#NUM!</v>
      </c>
      <c r="BG268" s="26" t="e">
        <f>IF(AJ268&gt;4,"Re-check foundation size…",IF(AU268&lt;$U$2,"Pass!","Fail!"))</f>
        <v>#NUM!</v>
      </c>
      <c r="BH268" s="49"/>
      <c r="BI268" s="51"/>
      <c r="BJ268" s="51"/>
      <c r="BK268" s="51"/>
      <c r="BL268" s="51"/>
      <c r="BM268" s="51"/>
    </row>
    <row r="269" spans="1:65" ht="15.75" x14ac:dyDescent="0.25">
      <c r="A269" s="60"/>
      <c r="E269" s="40"/>
      <c r="F269" s="40"/>
      <c r="G269" s="40"/>
      <c r="H269" s="40"/>
      <c r="I269" s="40"/>
      <c r="P269" s="40">
        <f t="shared" si="497"/>
        <v>0</v>
      </c>
      <c r="Q269" s="40">
        <f t="shared" si="497"/>
        <v>0</v>
      </c>
      <c r="S269" s="6">
        <f>IF(U269=P267,D267,(IF(U269=P268,D268,(IF(U269=P269,D269,(IF(U269=P270,D270,(IF(U269=P271,D271,(IF(U269=P272,D272)))))))))))</f>
        <v>0</v>
      </c>
      <c r="U269" s="40">
        <f t="shared" ref="U269" si="504">LARGE((P267:P272),1)</f>
        <v>0</v>
      </c>
      <c r="Y269" s="36">
        <f t="shared" si="388"/>
        <v>0</v>
      </c>
      <c r="Z269" s="19"/>
      <c r="AA269" s="19"/>
      <c r="AB269" s="19">
        <f t="shared" si="499"/>
        <v>0</v>
      </c>
      <c r="AC269" s="19"/>
      <c r="AE269" s="19"/>
      <c r="AF269" s="20">
        <f t="shared" si="500"/>
        <v>0.05</v>
      </c>
      <c r="AG269" s="19"/>
      <c r="AI269" s="19"/>
      <c r="AJ269" s="28">
        <f t="shared" si="501"/>
        <v>1.5</v>
      </c>
      <c r="AK269" s="19"/>
      <c r="AM269" s="19"/>
      <c r="AN269" s="19" t="str">
        <f t="shared" si="502"/>
        <v>No</v>
      </c>
      <c r="AR269" s="19" t="str">
        <f t="shared" si="417"/>
        <v>Not Applicable</v>
      </c>
      <c r="AU269" s="40">
        <f t="shared" si="503"/>
        <v>0</v>
      </c>
      <c r="AY269" s="54">
        <f>B267</f>
        <v>0</v>
      </c>
      <c r="AZ269" s="35" t="s">
        <v>87</v>
      </c>
      <c r="BA269" s="56" t="str">
        <f t="shared" ref="BA269" si="505">IF(S269=0,"No data…",IF(ISNUMBER(AJ268)=FALSE,"Too big!",IF(ISNUMBER(AJ269)=FALSE,"Too big!",IF(ISNUMBER(AJ270)=FALSE,"Too big!",LARGE(AJ268:AJ270,1)))))</f>
        <v>No data…</v>
      </c>
      <c r="BB269" s="56" t="s">
        <v>85</v>
      </c>
      <c r="BC269" s="58" t="str">
        <f t="shared" ref="BC269" si="506">IF(U269=0,"No data…",IF(ISNUMBER(AJ268)=FALSE,"Too big!",IF(ISNUMBER(AJ269)=FALSE,"Too big!",IF(ISNUMBER(AJ270)=FALSE,"Too big!",LARGE(AJ268:AJ270,1)))))</f>
        <v>No data…</v>
      </c>
      <c r="BD269" s="35" t="s">
        <v>86</v>
      </c>
      <c r="BG269" s="26" t="str">
        <f>IF(AJ269&gt;4,"Re-check foundation size…",IF(AU269&lt;$U$2,"Pass!","Fail!"))</f>
        <v>Pass!</v>
      </c>
      <c r="BH269" s="49"/>
      <c r="BI269" s="51" t="str">
        <f t="shared" ref="BI269" si="507">IF(D267&lt;0,"Warning! Uplift.",(IF(D268&lt;0,"Warning! Uplift.",(IF(D269&lt;0,"Warning! Uplift.",(IF(D270&lt;0,"Warning! Uplift.",(IF(D271&lt;0,"Warning! Uplift.",(IF(D272&lt;0,"Warning! Uplift.","/")))))))))))</f>
        <v>/</v>
      </c>
      <c r="BJ269" s="51"/>
      <c r="BK269" s="51"/>
      <c r="BL269" s="51" t="e">
        <f t="shared" ref="BL269" si="508">IF(U268&gt;$BT$23,"Warning! High shear.",(IF(U269&gt;$BT$23,"Warning! High shear.",(IF(U270&gt;$BT$23,"Warning! High Shear.","/")))))</f>
        <v>#NUM!</v>
      </c>
      <c r="BM269" s="51"/>
    </row>
    <row r="270" spans="1:65" x14ac:dyDescent="0.25">
      <c r="A270" s="60"/>
      <c r="E270" s="40"/>
      <c r="F270" s="40"/>
      <c r="G270" s="40"/>
      <c r="H270" s="40"/>
      <c r="I270" s="40"/>
      <c r="P270" s="40">
        <f t="shared" si="497"/>
        <v>0</v>
      </c>
      <c r="Q270" s="40">
        <f t="shared" si="497"/>
        <v>0</v>
      </c>
      <c r="S270" s="6">
        <f>IF(U270=Q267,D267,(IF(U270=Q268,D268,(IF(U270=Q269,D269,(IF(U270=Q270,D270,(IF(U270=Q271,D271,(IF(U270=Q272,D272)))))))))))</f>
        <v>0</v>
      </c>
      <c r="U270" s="40">
        <f t="shared" ref="U270" si="509">LARGE((Q267:Q272),1)</f>
        <v>0</v>
      </c>
      <c r="Y270" s="36">
        <f t="shared" si="388"/>
        <v>0</v>
      </c>
      <c r="Z270" s="19"/>
      <c r="AA270" s="19"/>
      <c r="AB270" s="19">
        <f t="shared" si="499"/>
        <v>0</v>
      </c>
      <c r="AC270" s="19"/>
      <c r="AE270" s="19"/>
      <c r="AF270" s="20">
        <f t="shared" si="500"/>
        <v>0.05</v>
      </c>
      <c r="AG270" s="19"/>
      <c r="AI270" s="19"/>
      <c r="AJ270" s="28">
        <f t="shared" si="501"/>
        <v>1.5</v>
      </c>
      <c r="AK270" s="19"/>
      <c r="AM270" s="19"/>
      <c r="AN270" s="19" t="str">
        <f t="shared" si="502"/>
        <v>No</v>
      </c>
      <c r="AR270" s="19" t="str">
        <f t="shared" si="417"/>
        <v>Not Applicable</v>
      </c>
      <c r="AU270" s="40">
        <f t="shared" si="503"/>
        <v>0</v>
      </c>
      <c r="BG270" s="26" t="str">
        <f>IF(AJ270&gt;4,"Re-check foundation size…",IF(AU270&lt;$U$2,"Pass!","Fail!"))</f>
        <v>Pass!</v>
      </c>
      <c r="BH270" s="49"/>
      <c r="BI270" s="51"/>
      <c r="BJ270" s="51"/>
      <c r="BK270" s="51"/>
      <c r="BL270" s="51"/>
      <c r="BM270" s="51"/>
    </row>
    <row r="271" spans="1:65" x14ac:dyDescent="0.25">
      <c r="A271" s="60"/>
      <c r="E271" s="40"/>
      <c r="F271" s="40"/>
      <c r="G271" s="40"/>
      <c r="H271" s="40"/>
      <c r="I271" s="40"/>
      <c r="P271" s="40">
        <f t="shared" si="497"/>
        <v>0</v>
      </c>
      <c r="Q271" s="40">
        <f t="shared" si="497"/>
        <v>0</v>
      </c>
      <c r="S271" s="6"/>
      <c r="BH271" s="49"/>
      <c r="BI271" s="51"/>
      <c r="BJ271" s="51"/>
      <c r="BK271" s="51"/>
      <c r="BL271" s="51"/>
      <c r="BM271" s="51"/>
    </row>
    <row r="272" spans="1:65" x14ac:dyDescent="0.25">
      <c r="A272" s="61"/>
      <c r="E272" s="40"/>
      <c r="F272" s="40"/>
      <c r="G272" s="40"/>
      <c r="H272" s="40"/>
      <c r="I272" s="40"/>
      <c r="P272" s="40">
        <f t="shared" si="497"/>
        <v>0</v>
      </c>
      <c r="Q272" s="40">
        <f t="shared" si="497"/>
        <v>0</v>
      </c>
      <c r="S272" s="6"/>
      <c r="BH272" s="49"/>
      <c r="BI272" s="51"/>
      <c r="BJ272" s="51"/>
      <c r="BK272" s="51"/>
      <c r="BL272" s="51"/>
      <c r="BM272" s="51"/>
    </row>
    <row r="273" spans="1:65" x14ac:dyDescent="0.25">
      <c r="A273" s="59" t="s">
        <v>141</v>
      </c>
      <c r="E273" s="40"/>
      <c r="F273" s="40"/>
      <c r="G273" s="40"/>
      <c r="H273" s="40"/>
      <c r="I273" s="40"/>
      <c r="P273" s="40">
        <f t="shared" si="497"/>
        <v>0</v>
      </c>
      <c r="Q273" s="40">
        <f t="shared" si="497"/>
        <v>0</v>
      </c>
      <c r="BH273" s="49"/>
      <c r="BI273" s="51"/>
      <c r="BJ273" s="51"/>
      <c r="BK273" s="51"/>
      <c r="BL273" s="51"/>
      <c r="BM273" s="51"/>
    </row>
    <row r="274" spans="1:65" x14ac:dyDescent="0.25">
      <c r="A274" s="60"/>
      <c r="E274" s="40"/>
      <c r="F274" s="40"/>
      <c r="G274" s="40"/>
      <c r="H274" s="40"/>
      <c r="I274" s="40"/>
      <c r="P274" s="40">
        <f t="shared" si="497"/>
        <v>0</v>
      </c>
      <c r="Q274" s="40">
        <f t="shared" si="497"/>
        <v>0</v>
      </c>
      <c r="S274" s="6" t="e">
        <f>LARGE(D273:D278,1)</f>
        <v>#NUM!</v>
      </c>
      <c r="U274" s="40" t="e">
        <f>IF(S274=D273,(LARGE(P273:Q273,1)),(IF(S274=D274,(LARGE(P274:Q274,1)),(IF(S274=D275,(LARGE(P275:Q275,1)),(IF(S274=D276,(LARGE(P276:Q276,1)),(IF(S274=D277,(LARGE(P277:Q277,1)),(IF(S274=D278,(LARGE(P278:Q278,1)))))))))))))</f>
        <v>#NUM!</v>
      </c>
      <c r="Y274" s="36" t="e">
        <f t="shared" ref="Y274" si="510">SQRT((S274/$U$2)^2)</f>
        <v>#NUM!</v>
      </c>
      <c r="Z274" s="19"/>
      <c r="AA274" s="19"/>
      <c r="AB274" s="19" t="e">
        <f t="shared" ref="AB274:AB276" si="511">SQRT(Y274)</f>
        <v>#NUM!</v>
      </c>
      <c r="AC274" s="19"/>
      <c r="AE274" s="19"/>
      <c r="AF274" s="20" t="e">
        <f t="shared" ref="AF274:AF276" si="512">AB274+0.05</f>
        <v>#NUM!</v>
      </c>
      <c r="AG274" s="19"/>
      <c r="AI274" s="19"/>
      <c r="AJ274" s="28" t="e">
        <f t="shared" ref="AJ274:AJ276" si="513">IF(AF274&lt;=1.5,1.5,(IF(AF274&lt;=2,2,(IF(AF274&lt;=2.5,2.5,(IF(AF274&lt;=3,3,(IF(AF274&lt;=3.5,3.5,(IF(AF274&lt;=4,4,(IF(AF274&lt;=4.5,4.5,(IF(AF274&lt;=5,5,"Too f*cking big!")))))))))))))))</f>
        <v>#NUM!</v>
      </c>
      <c r="AK274" s="19"/>
      <c r="AM274" s="19"/>
      <c r="AN274" s="19" t="e">
        <f t="shared" ref="AN274:AN276" si="514">IF(ABS(U274)&gt;($U$3*AJ274),"Yes","No")</f>
        <v>#NUM!</v>
      </c>
      <c r="AR274" s="19" t="e">
        <f t="shared" si="417"/>
        <v>#NUM!</v>
      </c>
      <c r="AU274" s="40" t="e">
        <f t="shared" ref="AU274:AU276" si="515">IF(AR274="Not Applicable",S274/(AJ274^2),(S274/(AJ274^2))+AR274)</f>
        <v>#NUM!</v>
      </c>
      <c r="BG274" s="26" t="e">
        <f>IF(AJ274&gt;4,"Re-check foundation size…",IF(AU274&lt;$U$2,"Pass!","Fail!"))</f>
        <v>#NUM!</v>
      </c>
      <c r="BH274" s="49"/>
      <c r="BI274" s="51"/>
      <c r="BJ274" s="51"/>
      <c r="BK274" s="51"/>
      <c r="BL274" s="51"/>
      <c r="BM274" s="51"/>
    </row>
    <row r="275" spans="1:65" ht="15.75" x14ac:dyDescent="0.25">
      <c r="A275" s="60"/>
      <c r="E275" s="40"/>
      <c r="F275" s="40"/>
      <c r="G275" s="40"/>
      <c r="H275" s="40"/>
      <c r="I275" s="40"/>
      <c r="P275" s="40">
        <f t="shared" si="497"/>
        <v>0</v>
      </c>
      <c r="Q275" s="40">
        <f t="shared" si="497"/>
        <v>0</v>
      </c>
      <c r="S275" s="6">
        <f>IF(U275=P273,D273,(IF(U275=P274,D274,(IF(U275=P275,D275,(IF(U275=P276,D276,(IF(U275=P277,D277,(IF(U275=P278,D278)))))))))))</f>
        <v>0</v>
      </c>
      <c r="U275" s="40">
        <f t="shared" ref="U275" si="516">LARGE((P273:P278),1)</f>
        <v>0</v>
      </c>
      <c r="Y275" s="36">
        <f t="shared" si="388"/>
        <v>0</v>
      </c>
      <c r="Z275" s="19"/>
      <c r="AA275" s="19"/>
      <c r="AB275" s="19">
        <f t="shared" si="511"/>
        <v>0</v>
      </c>
      <c r="AC275" s="19"/>
      <c r="AE275" s="19"/>
      <c r="AF275" s="20">
        <f t="shared" si="512"/>
        <v>0.05</v>
      </c>
      <c r="AG275" s="19"/>
      <c r="AI275" s="19"/>
      <c r="AJ275" s="28">
        <f t="shared" si="513"/>
        <v>1.5</v>
      </c>
      <c r="AK275" s="19"/>
      <c r="AM275" s="19"/>
      <c r="AN275" s="19" t="str">
        <f t="shared" si="514"/>
        <v>No</v>
      </c>
      <c r="AR275" s="19" t="str">
        <f t="shared" si="417"/>
        <v>Not Applicable</v>
      </c>
      <c r="AU275" s="40">
        <f t="shared" si="515"/>
        <v>0</v>
      </c>
      <c r="AY275" s="54">
        <f>B273</f>
        <v>0</v>
      </c>
      <c r="AZ275" s="35" t="s">
        <v>87</v>
      </c>
      <c r="BA275" s="56" t="str">
        <f t="shared" ref="BA275" si="517">IF(S275=0,"No data…",IF(ISNUMBER(AJ274)=FALSE,"Too big!",IF(ISNUMBER(AJ275)=FALSE,"Too big!",IF(ISNUMBER(AJ276)=FALSE,"Too big!",LARGE(AJ274:AJ276,1)))))</f>
        <v>No data…</v>
      </c>
      <c r="BB275" s="56" t="s">
        <v>85</v>
      </c>
      <c r="BC275" s="58" t="str">
        <f t="shared" ref="BC275" si="518">IF(U275=0,"No data…",IF(ISNUMBER(AJ274)=FALSE,"Too big!",IF(ISNUMBER(AJ275)=FALSE,"Too big!",IF(ISNUMBER(AJ276)=FALSE,"Too big!",LARGE(AJ274:AJ276,1)))))</f>
        <v>No data…</v>
      </c>
      <c r="BD275" s="35" t="s">
        <v>86</v>
      </c>
      <c r="BG275" s="26" t="str">
        <f>IF(AJ275&gt;4,"Re-check foundation size…",IF(AU275&lt;$U$2,"Pass!","Fail!"))</f>
        <v>Pass!</v>
      </c>
      <c r="BH275" s="49"/>
      <c r="BI275" s="51" t="str">
        <f t="shared" ref="BI275" si="519">IF(D273&lt;0,"Warning! Uplift.",(IF(D274&lt;0,"Warning! Uplift.",(IF(D275&lt;0,"Warning! Uplift.",(IF(D276&lt;0,"Warning! Uplift.",(IF(D277&lt;0,"Warning! Uplift.",(IF(D278&lt;0,"Warning! Uplift.","/")))))))))))</f>
        <v>/</v>
      </c>
      <c r="BJ275" s="51"/>
      <c r="BK275" s="51"/>
      <c r="BL275" s="51" t="e">
        <f t="shared" ref="BL275" si="520">IF(U274&gt;$BT$23,"Warning! High shear.",(IF(U275&gt;$BT$23,"Warning! High shear.",(IF(U276&gt;$BT$23,"Warning! High Shear.","/")))))</f>
        <v>#NUM!</v>
      </c>
      <c r="BM275" s="51"/>
    </row>
    <row r="276" spans="1:65" x14ac:dyDescent="0.25">
      <c r="A276" s="60"/>
      <c r="E276" s="40"/>
      <c r="F276" s="40"/>
      <c r="G276" s="40"/>
      <c r="H276" s="40"/>
      <c r="I276" s="40"/>
      <c r="P276" s="40">
        <f t="shared" si="497"/>
        <v>0</v>
      </c>
      <c r="Q276" s="40">
        <f t="shared" si="497"/>
        <v>0</v>
      </c>
      <c r="S276" s="6">
        <f>IF(U276=Q273,D273,(IF(U276=Q274,D274,(IF(U276=Q275,D275,(IF(U276=Q276,D276,(IF(U276=Q277,D277,(IF(U276=Q278,D278)))))))))))</f>
        <v>0</v>
      </c>
      <c r="U276" s="40">
        <f t="shared" ref="U276" si="521">LARGE((Q273:Q278),1)</f>
        <v>0</v>
      </c>
      <c r="Y276" s="36">
        <f t="shared" si="388"/>
        <v>0</v>
      </c>
      <c r="Z276" s="19"/>
      <c r="AA276" s="19"/>
      <c r="AB276" s="19">
        <f t="shared" si="511"/>
        <v>0</v>
      </c>
      <c r="AC276" s="19"/>
      <c r="AE276" s="19"/>
      <c r="AF276" s="20">
        <f t="shared" si="512"/>
        <v>0.05</v>
      </c>
      <c r="AG276" s="19"/>
      <c r="AI276" s="19"/>
      <c r="AJ276" s="28">
        <f t="shared" si="513"/>
        <v>1.5</v>
      </c>
      <c r="AK276" s="19"/>
      <c r="AM276" s="19"/>
      <c r="AN276" s="19" t="str">
        <f t="shared" si="514"/>
        <v>No</v>
      </c>
      <c r="AR276" s="19" t="str">
        <f t="shared" si="417"/>
        <v>Not Applicable</v>
      </c>
      <c r="AU276" s="40">
        <f t="shared" si="515"/>
        <v>0</v>
      </c>
      <c r="BG276" s="26" t="str">
        <f>IF(AJ276&gt;4,"Re-check foundation size…",IF(AU276&lt;$U$2,"Pass!","Fail!"))</f>
        <v>Pass!</v>
      </c>
      <c r="BH276" s="49"/>
      <c r="BI276" s="51"/>
      <c r="BJ276" s="51"/>
      <c r="BK276" s="51"/>
      <c r="BL276" s="51"/>
      <c r="BM276" s="51"/>
    </row>
    <row r="277" spans="1:65" x14ac:dyDescent="0.25">
      <c r="A277" s="60"/>
      <c r="E277" s="40"/>
      <c r="F277" s="40"/>
      <c r="G277" s="40"/>
      <c r="H277" s="40"/>
      <c r="I277" s="40"/>
      <c r="P277" s="40">
        <f t="shared" si="497"/>
        <v>0</v>
      </c>
      <c r="Q277" s="40">
        <f t="shared" si="497"/>
        <v>0</v>
      </c>
      <c r="S277" s="6"/>
      <c r="BH277" s="49"/>
      <c r="BI277" s="51"/>
      <c r="BJ277" s="51"/>
      <c r="BK277" s="51"/>
      <c r="BL277" s="51"/>
      <c r="BM277" s="51"/>
    </row>
    <row r="278" spans="1:65" x14ac:dyDescent="0.25">
      <c r="A278" s="61"/>
      <c r="E278" s="40"/>
      <c r="F278" s="40"/>
      <c r="G278" s="40"/>
      <c r="H278" s="40"/>
      <c r="I278" s="40"/>
      <c r="P278" s="40">
        <f t="shared" si="497"/>
        <v>0</v>
      </c>
      <c r="Q278" s="40">
        <f t="shared" si="497"/>
        <v>0</v>
      </c>
      <c r="S278" s="6"/>
      <c r="BH278" s="49"/>
      <c r="BI278" s="51"/>
      <c r="BJ278" s="51"/>
      <c r="BK278" s="51"/>
      <c r="BL278" s="51"/>
      <c r="BM278" s="51"/>
    </row>
    <row r="279" spans="1:65" x14ac:dyDescent="0.25">
      <c r="A279" s="59" t="s">
        <v>142</v>
      </c>
      <c r="E279" s="40"/>
      <c r="F279" s="40"/>
      <c r="G279" s="40"/>
      <c r="H279" s="40"/>
      <c r="I279" s="40"/>
      <c r="P279" s="40">
        <f t="shared" si="497"/>
        <v>0</v>
      </c>
      <c r="Q279" s="40">
        <f t="shared" si="497"/>
        <v>0</v>
      </c>
      <c r="S279" s="6"/>
      <c r="BH279" s="49"/>
      <c r="BI279" s="51"/>
      <c r="BJ279" s="51"/>
      <c r="BK279" s="51"/>
      <c r="BL279" s="51"/>
      <c r="BM279" s="51"/>
    </row>
    <row r="280" spans="1:65" x14ac:dyDescent="0.25">
      <c r="A280" s="60"/>
      <c r="E280" s="40"/>
      <c r="F280" s="40"/>
      <c r="G280" s="40"/>
      <c r="H280" s="40"/>
      <c r="I280" s="40"/>
      <c r="P280" s="40">
        <f t="shared" si="497"/>
        <v>0</v>
      </c>
      <c r="Q280" s="40">
        <f t="shared" si="497"/>
        <v>0</v>
      </c>
      <c r="S280" s="6" t="e">
        <f>LARGE(D279:D284,1)</f>
        <v>#NUM!</v>
      </c>
      <c r="U280" s="40" t="e">
        <f>IF(S280=D279,(LARGE(P279:Q279,1)),(IF(S280=D280,(LARGE(P280:Q280,1)),(IF(S280=D281,(LARGE(P281:Q281,1)),(IF(S280=D282,(LARGE(P282:Q282,1)),(IF(S280=D283,(LARGE(P283:Q283,1)),(IF(S280=D284,(LARGE(P284:Q284,1)))))))))))))</f>
        <v>#NUM!</v>
      </c>
      <c r="Y280" s="36" t="e">
        <f t="shared" ref="Y280:Y306" si="522">SQRT((S280/$U$2)^2)</f>
        <v>#NUM!</v>
      </c>
      <c r="Z280" s="19"/>
      <c r="AA280" s="19"/>
      <c r="AB280" s="19" t="e">
        <f t="shared" ref="AB280:AB282" si="523">SQRT(Y280)</f>
        <v>#NUM!</v>
      </c>
      <c r="AC280" s="19"/>
      <c r="AE280" s="19"/>
      <c r="AF280" s="20" t="e">
        <f t="shared" ref="AF280:AF282" si="524">AB280+0.05</f>
        <v>#NUM!</v>
      </c>
      <c r="AG280" s="19"/>
      <c r="AI280" s="19"/>
      <c r="AJ280" s="28" t="e">
        <f t="shared" ref="AJ280:AJ282" si="525">IF(AF280&lt;=1.5,1.5,(IF(AF280&lt;=2,2,(IF(AF280&lt;=2.5,2.5,(IF(AF280&lt;=3,3,(IF(AF280&lt;=3.5,3.5,(IF(AF280&lt;=4,4,(IF(AF280&lt;=4.5,4.5,(IF(AF280&lt;=5,5,"Too f*cking big!")))))))))))))))</f>
        <v>#NUM!</v>
      </c>
      <c r="AK280" s="19"/>
      <c r="AM280" s="19"/>
      <c r="AN280" s="19" t="e">
        <f t="shared" ref="AN280:AN282" si="526">IF(ABS(U280)&gt;($U$3*AJ280),"Yes","No")</f>
        <v>#NUM!</v>
      </c>
      <c r="AR280" s="19" t="e">
        <f t="shared" si="417"/>
        <v>#NUM!</v>
      </c>
      <c r="AU280" s="40" t="e">
        <f t="shared" ref="AU280:AU282" si="527">IF(AR280="Not Applicable",S280/(AJ280^2),(S280/(AJ280^2))+AR280)</f>
        <v>#NUM!</v>
      </c>
      <c r="BG280" s="26" t="e">
        <f>IF(AJ280&gt;4,"Re-check foundation size…",IF(AU280&lt;$U$2,"Pass!","Fail!"))</f>
        <v>#NUM!</v>
      </c>
      <c r="BH280" s="49"/>
      <c r="BI280" s="51"/>
      <c r="BJ280" s="51"/>
      <c r="BK280" s="51"/>
      <c r="BL280" s="51"/>
      <c r="BM280" s="51"/>
    </row>
    <row r="281" spans="1:65" ht="15.75" x14ac:dyDescent="0.25">
      <c r="A281" s="60"/>
      <c r="E281" s="40"/>
      <c r="F281" s="40"/>
      <c r="G281" s="40"/>
      <c r="H281" s="40"/>
      <c r="I281" s="40"/>
      <c r="P281" s="40">
        <f t="shared" si="497"/>
        <v>0</v>
      </c>
      <c r="Q281" s="40">
        <f t="shared" si="497"/>
        <v>0</v>
      </c>
      <c r="S281" s="6">
        <f>IF(U281=P279,D279,(IF(U281=P280,D280,(IF(U281=P281,D281,(IF(U281=P282,D282,(IF(U281=P283,D283,(IF(U281=P284,D284)))))))))))</f>
        <v>0</v>
      </c>
      <c r="U281" s="40">
        <f t="shared" ref="U281" si="528">LARGE((P279:P284),1)</f>
        <v>0</v>
      </c>
      <c r="Y281" s="36">
        <f t="shared" si="522"/>
        <v>0</v>
      </c>
      <c r="Z281" s="19"/>
      <c r="AA281" s="19"/>
      <c r="AB281" s="19">
        <f t="shared" si="523"/>
        <v>0</v>
      </c>
      <c r="AC281" s="19"/>
      <c r="AE281" s="19"/>
      <c r="AF281" s="20">
        <f t="shared" si="524"/>
        <v>0.05</v>
      </c>
      <c r="AG281" s="19"/>
      <c r="AI281" s="19"/>
      <c r="AJ281" s="28">
        <f t="shared" si="525"/>
        <v>1.5</v>
      </c>
      <c r="AK281" s="19"/>
      <c r="AM281" s="19"/>
      <c r="AN281" s="19" t="str">
        <f t="shared" si="526"/>
        <v>No</v>
      </c>
      <c r="AR281" s="19" t="str">
        <f t="shared" si="417"/>
        <v>Not Applicable</v>
      </c>
      <c r="AU281" s="40">
        <f t="shared" si="527"/>
        <v>0</v>
      </c>
      <c r="AY281" s="54">
        <f>B279</f>
        <v>0</v>
      </c>
      <c r="AZ281" s="35" t="s">
        <v>87</v>
      </c>
      <c r="BA281" s="56" t="str">
        <f t="shared" ref="BA281" si="529">IF(S281=0,"No data…",IF(ISNUMBER(AJ280)=FALSE,"Too big!",IF(ISNUMBER(AJ281)=FALSE,"Too big!",IF(ISNUMBER(AJ282)=FALSE,"Too big!",LARGE(AJ280:AJ282,1)))))</f>
        <v>No data…</v>
      </c>
      <c r="BB281" s="56" t="s">
        <v>85</v>
      </c>
      <c r="BC281" s="58" t="str">
        <f t="shared" ref="BC281" si="530">IF(U281=0,"No data…",IF(ISNUMBER(AJ280)=FALSE,"Too big!",IF(ISNUMBER(AJ281)=FALSE,"Too big!",IF(ISNUMBER(AJ282)=FALSE,"Too big!",LARGE(AJ280:AJ282,1)))))</f>
        <v>No data…</v>
      </c>
      <c r="BD281" s="35" t="s">
        <v>86</v>
      </c>
      <c r="BG281" s="26" t="str">
        <f>IF(AJ281&gt;4,"Re-check foundation size…",IF(AU281&lt;$U$2,"Pass!","Fail!"))</f>
        <v>Pass!</v>
      </c>
      <c r="BH281" s="49"/>
      <c r="BI281" s="51" t="str">
        <f t="shared" ref="BI281" si="531">IF(D279&lt;0,"Warning! Uplift.",(IF(D280&lt;0,"Warning! Uplift.",(IF(D281&lt;0,"Warning! Uplift.",(IF(D282&lt;0,"Warning! Uplift.",(IF(D283&lt;0,"Warning! Uplift.",(IF(D284&lt;0,"Warning! Uplift.","/")))))))))))</f>
        <v>/</v>
      </c>
      <c r="BJ281" s="51"/>
      <c r="BK281" s="51"/>
      <c r="BL281" s="51" t="e">
        <f t="shared" ref="BL281" si="532">IF(U280&gt;$BT$23,"Warning! High shear.",(IF(U281&gt;$BT$23,"Warning! High shear.",(IF(U282&gt;$BT$23,"Warning! High Shear.","/")))))</f>
        <v>#NUM!</v>
      </c>
      <c r="BM281" s="51"/>
    </row>
    <row r="282" spans="1:65" x14ac:dyDescent="0.25">
      <c r="A282" s="60"/>
      <c r="E282" s="40"/>
      <c r="F282" s="40"/>
      <c r="G282" s="40"/>
      <c r="H282" s="40"/>
      <c r="I282" s="40"/>
      <c r="P282" s="40">
        <f t="shared" si="497"/>
        <v>0</v>
      </c>
      <c r="Q282" s="40">
        <f t="shared" si="497"/>
        <v>0</v>
      </c>
      <c r="S282" s="6">
        <f>IF(U282=Q279,D279,(IF(U282=Q280,D280,(IF(U282=Q281,D281,(IF(U282=Q282,D282,(IF(U282=Q283,D283,(IF(U282=Q284,D284)))))))))))</f>
        <v>0</v>
      </c>
      <c r="U282" s="40">
        <f t="shared" ref="U282" si="533">LARGE((Q279:Q284),1)</f>
        <v>0</v>
      </c>
      <c r="Y282" s="36">
        <f t="shared" si="522"/>
        <v>0</v>
      </c>
      <c r="Z282" s="19"/>
      <c r="AA282" s="19"/>
      <c r="AB282" s="19">
        <f t="shared" si="523"/>
        <v>0</v>
      </c>
      <c r="AC282" s="19"/>
      <c r="AE282" s="19"/>
      <c r="AF282" s="20">
        <f t="shared" si="524"/>
        <v>0.05</v>
      </c>
      <c r="AG282" s="19"/>
      <c r="AI282" s="19"/>
      <c r="AJ282" s="28">
        <f t="shared" si="525"/>
        <v>1.5</v>
      </c>
      <c r="AK282" s="19"/>
      <c r="AM282" s="19"/>
      <c r="AN282" s="19" t="str">
        <f t="shared" si="526"/>
        <v>No</v>
      </c>
      <c r="AR282" s="19" t="str">
        <f t="shared" si="417"/>
        <v>Not Applicable</v>
      </c>
      <c r="AU282" s="40">
        <f t="shared" si="527"/>
        <v>0</v>
      </c>
      <c r="BG282" s="26" t="str">
        <f>IF(AJ282&gt;4,"Re-check foundation size…",IF(AU282&lt;$U$2,"Pass!","Fail!"))</f>
        <v>Pass!</v>
      </c>
      <c r="BH282" s="49"/>
      <c r="BI282" s="51"/>
      <c r="BJ282" s="51"/>
      <c r="BK282" s="51"/>
      <c r="BL282" s="51"/>
      <c r="BM282" s="51"/>
    </row>
    <row r="283" spans="1:65" x14ac:dyDescent="0.25">
      <c r="A283" s="60"/>
      <c r="E283" s="40"/>
      <c r="F283" s="40"/>
      <c r="G283" s="40"/>
      <c r="H283" s="40"/>
      <c r="I283" s="40"/>
      <c r="P283" s="40">
        <f t="shared" si="497"/>
        <v>0</v>
      </c>
      <c r="Q283" s="40">
        <f t="shared" si="497"/>
        <v>0</v>
      </c>
      <c r="S283" s="6"/>
      <c r="BH283" s="49"/>
      <c r="BI283" s="51"/>
      <c r="BJ283" s="51"/>
      <c r="BK283" s="51"/>
      <c r="BL283" s="51"/>
      <c r="BM283" s="51"/>
    </row>
    <row r="284" spans="1:65" x14ac:dyDescent="0.25">
      <c r="A284" s="61"/>
      <c r="E284" s="40"/>
      <c r="F284" s="40"/>
      <c r="G284" s="40"/>
      <c r="H284" s="40"/>
      <c r="I284" s="40"/>
      <c r="P284" s="40">
        <f t="shared" si="497"/>
        <v>0</v>
      </c>
      <c r="Q284" s="40">
        <f t="shared" si="497"/>
        <v>0</v>
      </c>
      <c r="S284" s="6"/>
      <c r="BH284" s="49"/>
      <c r="BI284" s="51"/>
      <c r="BJ284" s="51"/>
      <c r="BK284" s="51"/>
      <c r="BL284" s="51"/>
      <c r="BM284" s="51"/>
    </row>
    <row r="285" spans="1:65" x14ac:dyDescent="0.25">
      <c r="A285" s="59" t="s">
        <v>143</v>
      </c>
      <c r="E285" s="40"/>
      <c r="F285" s="40"/>
      <c r="G285" s="40"/>
      <c r="H285" s="40"/>
      <c r="I285" s="40"/>
      <c r="P285" s="40">
        <f t="shared" si="497"/>
        <v>0</v>
      </c>
      <c r="Q285" s="40">
        <f t="shared" si="497"/>
        <v>0</v>
      </c>
      <c r="S285" s="6"/>
      <c r="BH285" s="49"/>
      <c r="BI285" s="51"/>
      <c r="BJ285" s="51"/>
      <c r="BK285" s="51"/>
      <c r="BL285" s="51"/>
      <c r="BM285" s="51"/>
    </row>
    <row r="286" spans="1:65" x14ac:dyDescent="0.25">
      <c r="A286" s="60"/>
      <c r="E286" s="40"/>
      <c r="F286" s="40"/>
      <c r="G286" s="40"/>
      <c r="H286" s="40"/>
      <c r="I286" s="40"/>
      <c r="P286" s="40">
        <f t="shared" si="497"/>
        <v>0</v>
      </c>
      <c r="Q286" s="40">
        <f t="shared" si="497"/>
        <v>0</v>
      </c>
      <c r="S286" s="6" t="e">
        <f>LARGE(D285:D290,1)</f>
        <v>#NUM!</v>
      </c>
      <c r="U286" s="40" t="e">
        <f>IF(S286=D285,(LARGE(P285:Q285,1)),(IF(S286=D286,(LARGE(P286:Q286,1)),(IF(S286=D287,(LARGE(P287:Q287,1)),(IF(S286=D288,(LARGE(P288:Q288,1)),(IF(S286=D289,(LARGE(P289:Q289,1)),(IF(S286=D290,(LARGE(P290:Q290,1)))))))))))))</f>
        <v>#NUM!</v>
      </c>
      <c r="Y286" s="36" t="e">
        <f t="shared" ref="Y286" si="534">SQRT((S286/$U$2)^2)</f>
        <v>#NUM!</v>
      </c>
      <c r="Z286" s="19"/>
      <c r="AA286" s="19"/>
      <c r="AB286" s="19" t="e">
        <f t="shared" ref="AB286:AB288" si="535">SQRT(Y286)</f>
        <v>#NUM!</v>
      </c>
      <c r="AC286" s="19"/>
      <c r="AE286" s="19"/>
      <c r="AF286" s="20" t="e">
        <f t="shared" ref="AF286:AF288" si="536">AB286+0.05</f>
        <v>#NUM!</v>
      </c>
      <c r="AG286" s="19"/>
      <c r="AI286" s="19"/>
      <c r="AJ286" s="28" t="e">
        <f t="shared" ref="AJ286:AJ288" si="537">IF(AF286&lt;=1.5,1.5,(IF(AF286&lt;=2,2,(IF(AF286&lt;=2.5,2.5,(IF(AF286&lt;=3,3,(IF(AF286&lt;=3.5,3.5,(IF(AF286&lt;=4,4,(IF(AF286&lt;=4.5,4.5,(IF(AF286&lt;=5,5,"Too f*cking big!")))))))))))))))</f>
        <v>#NUM!</v>
      </c>
      <c r="AK286" s="19"/>
      <c r="AM286" s="19"/>
      <c r="AN286" s="19" t="e">
        <f t="shared" ref="AN286:AN288" si="538">IF(ABS(U286)&gt;($U$3*AJ286),"Yes","No")</f>
        <v>#NUM!</v>
      </c>
      <c r="AR286" s="19" t="e">
        <f t="shared" si="417"/>
        <v>#NUM!</v>
      </c>
      <c r="AU286" s="40" t="e">
        <f t="shared" ref="AU286:AU288" si="539">IF(AR286="Not Applicable",S286/(AJ286^2),(S286/(AJ286^2))+AR286)</f>
        <v>#NUM!</v>
      </c>
      <c r="BG286" s="26" t="e">
        <f>IF(AJ286&gt;4,"Re-check foundation size…",IF(AU286&lt;$U$2,"Pass!","Fail!"))</f>
        <v>#NUM!</v>
      </c>
      <c r="BH286" s="49"/>
      <c r="BI286" s="51"/>
      <c r="BJ286" s="51"/>
      <c r="BK286" s="51"/>
      <c r="BL286" s="51"/>
      <c r="BM286" s="51"/>
    </row>
    <row r="287" spans="1:65" ht="15.75" x14ac:dyDescent="0.25">
      <c r="A287" s="60"/>
      <c r="E287" s="40"/>
      <c r="F287" s="40"/>
      <c r="G287" s="40"/>
      <c r="H287" s="40"/>
      <c r="I287" s="40"/>
      <c r="P287" s="40">
        <f t="shared" si="497"/>
        <v>0</v>
      </c>
      <c r="Q287" s="40">
        <f t="shared" si="497"/>
        <v>0</v>
      </c>
      <c r="S287" s="6">
        <f>IF(U287=P285,D285,(IF(U287=P286,D286,(IF(U287=P287,D287,(IF(U287=P288,D288,(IF(U287=P289,D289,(IF(U287=P290,D290)))))))))))</f>
        <v>0</v>
      </c>
      <c r="U287" s="40">
        <f t="shared" ref="U287" si="540">LARGE((P285:P290),1)</f>
        <v>0</v>
      </c>
      <c r="Y287" s="36">
        <f t="shared" si="522"/>
        <v>0</v>
      </c>
      <c r="Z287" s="19"/>
      <c r="AA287" s="19"/>
      <c r="AB287" s="19">
        <f t="shared" si="535"/>
        <v>0</v>
      </c>
      <c r="AC287" s="19"/>
      <c r="AE287" s="19"/>
      <c r="AF287" s="20">
        <f t="shared" si="536"/>
        <v>0.05</v>
      </c>
      <c r="AG287" s="19"/>
      <c r="AI287" s="19"/>
      <c r="AJ287" s="28">
        <f t="shared" si="537"/>
        <v>1.5</v>
      </c>
      <c r="AK287" s="19"/>
      <c r="AM287" s="19"/>
      <c r="AN287" s="19" t="str">
        <f t="shared" si="538"/>
        <v>No</v>
      </c>
      <c r="AR287" s="19" t="str">
        <f t="shared" si="417"/>
        <v>Not Applicable</v>
      </c>
      <c r="AU287" s="40">
        <f t="shared" si="539"/>
        <v>0</v>
      </c>
      <c r="AY287" s="54">
        <f>B285</f>
        <v>0</v>
      </c>
      <c r="AZ287" s="35" t="s">
        <v>87</v>
      </c>
      <c r="BA287" s="56" t="str">
        <f t="shared" ref="BA287" si="541">IF(S287=0,"No data…",IF(ISNUMBER(AJ286)=FALSE,"Too big!",IF(ISNUMBER(AJ287)=FALSE,"Too big!",IF(ISNUMBER(AJ288)=FALSE,"Too big!",LARGE(AJ286:AJ288,1)))))</f>
        <v>No data…</v>
      </c>
      <c r="BB287" s="56" t="s">
        <v>85</v>
      </c>
      <c r="BC287" s="58" t="str">
        <f t="shared" ref="BC287" si="542">IF(U287=0,"No data…",IF(ISNUMBER(AJ286)=FALSE,"Too big!",IF(ISNUMBER(AJ287)=FALSE,"Too big!",IF(ISNUMBER(AJ288)=FALSE,"Too big!",LARGE(AJ286:AJ288,1)))))</f>
        <v>No data…</v>
      </c>
      <c r="BD287" s="35" t="s">
        <v>86</v>
      </c>
      <c r="BG287" s="26" t="str">
        <f>IF(AJ287&gt;4,"Re-check foundation size…",IF(AU287&lt;$U$2,"Pass!","Fail!"))</f>
        <v>Pass!</v>
      </c>
      <c r="BH287" s="49"/>
      <c r="BI287" s="51" t="str">
        <f t="shared" ref="BI287" si="543">IF(D285&lt;0,"Warning! Uplift.",(IF(D286&lt;0,"Warning! Uplift.",(IF(D287&lt;0,"Warning! Uplift.",(IF(D288&lt;0,"Warning! Uplift.",(IF(D289&lt;0,"Warning! Uplift.",(IF(D290&lt;0,"Warning! Uplift.","/")))))))))))</f>
        <v>/</v>
      </c>
      <c r="BJ287" s="51"/>
      <c r="BK287" s="51"/>
      <c r="BL287" s="51" t="e">
        <f t="shared" ref="BL287" si="544">IF(U286&gt;$BT$23,"Warning! High shear.",(IF(U287&gt;$BT$23,"Warning! High shear.",(IF(U288&gt;$BT$23,"Warning! High Shear.","/")))))</f>
        <v>#NUM!</v>
      </c>
      <c r="BM287" s="51"/>
    </row>
    <row r="288" spans="1:65" x14ac:dyDescent="0.25">
      <c r="A288" s="60"/>
      <c r="E288" s="40"/>
      <c r="F288" s="40"/>
      <c r="G288" s="40"/>
      <c r="H288" s="40"/>
      <c r="I288" s="40"/>
      <c r="P288" s="40">
        <f t="shared" si="497"/>
        <v>0</v>
      </c>
      <c r="Q288" s="40">
        <f t="shared" si="497"/>
        <v>0</v>
      </c>
      <c r="S288" s="6">
        <f>IF(U288=Q285,D285,(IF(U288=Q286,D286,(IF(U288=Q287,D287,(IF(U288=Q288,D288,(IF(U288=Q289,D289,(IF(U288=Q290,D290)))))))))))</f>
        <v>0</v>
      </c>
      <c r="U288" s="40">
        <f t="shared" ref="U288" si="545">LARGE((Q285:Q290),1)</f>
        <v>0</v>
      </c>
      <c r="Y288" s="36">
        <f t="shared" si="522"/>
        <v>0</v>
      </c>
      <c r="Z288" s="19"/>
      <c r="AA288" s="19"/>
      <c r="AB288" s="19">
        <f t="shared" si="535"/>
        <v>0</v>
      </c>
      <c r="AC288" s="19"/>
      <c r="AE288" s="19"/>
      <c r="AF288" s="20">
        <f t="shared" si="536"/>
        <v>0.05</v>
      </c>
      <c r="AG288" s="19"/>
      <c r="AI288" s="19"/>
      <c r="AJ288" s="28">
        <f t="shared" si="537"/>
        <v>1.5</v>
      </c>
      <c r="AK288" s="19"/>
      <c r="AM288" s="19"/>
      <c r="AN288" s="19" t="str">
        <f t="shared" si="538"/>
        <v>No</v>
      </c>
      <c r="AR288" s="19" t="str">
        <f t="shared" si="417"/>
        <v>Not Applicable</v>
      </c>
      <c r="AU288" s="40">
        <f t="shared" si="539"/>
        <v>0</v>
      </c>
      <c r="BG288" s="26" t="str">
        <f>IF(AJ288&gt;4,"Re-check foundation size…",IF(AU288&lt;$U$2,"Pass!","Fail!"))</f>
        <v>Pass!</v>
      </c>
      <c r="BH288" s="49"/>
      <c r="BI288" s="51"/>
      <c r="BJ288" s="51"/>
      <c r="BK288" s="51"/>
      <c r="BL288" s="51"/>
      <c r="BM288" s="51"/>
    </row>
    <row r="289" spans="1:65" x14ac:dyDescent="0.25">
      <c r="A289" s="60"/>
      <c r="E289" s="40"/>
      <c r="F289" s="40"/>
      <c r="G289" s="40"/>
      <c r="H289" s="40"/>
      <c r="I289" s="40"/>
      <c r="P289" s="40">
        <f t="shared" si="497"/>
        <v>0</v>
      </c>
      <c r="Q289" s="40">
        <f t="shared" si="497"/>
        <v>0</v>
      </c>
      <c r="S289" s="6"/>
      <c r="BH289" s="49"/>
      <c r="BI289" s="51"/>
      <c r="BJ289" s="51"/>
      <c r="BK289" s="51"/>
      <c r="BL289" s="51"/>
      <c r="BM289" s="51"/>
    </row>
    <row r="290" spans="1:65" x14ac:dyDescent="0.25">
      <c r="A290" s="61"/>
      <c r="E290" s="40"/>
      <c r="F290" s="40"/>
      <c r="G290" s="40"/>
      <c r="H290" s="40"/>
      <c r="I290" s="40"/>
      <c r="P290" s="40">
        <f t="shared" si="497"/>
        <v>0</v>
      </c>
      <c r="Q290" s="40">
        <f t="shared" si="497"/>
        <v>0</v>
      </c>
      <c r="S290" s="6"/>
      <c r="BH290" s="49"/>
      <c r="BI290" s="51"/>
      <c r="BJ290" s="51"/>
      <c r="BK290" s="51"/>
      <c r="BL290" s="51"/>
      <c r="BM290" s="51"/>
    </row>
    <row r="291" spans="1:65" x14ac:dyDescent="0.25">
      <c r="A291" s="59" t="s">
        <v>144</v>
      </c>
      <c r="E291" s="40"/>
      <c r="F291" s="40"/>
      <c r="G291" s="40"/>
      <c r="H291" s="40"/>
      <c r="I291" s="40"/>
      <c r="P291" s="40">
        <f t="shared" si="497"/>
        <v>0</v>
      </c>
      <c r="Q291" s="40">
        <f t="shared" si="497"/>
        <v>0</v>
      </c>
      <c r="S291" s="6"/>
      <c r="BH291" s="49"/>
      <c r="BI291" s="51"/>
      <c r="BJ291" s="51"/>
      <c r="BK291" s="51"/>
      <c r="BL291" s="51"/>
      <c r="BM291" s="51"/>
    </row>
    <row r="292" spans="1:65" x14ac:dyDescent="0.25">
      <c r="A292" s="60"/>
      <c r="E292" s="40"/>
      <c r="F292" s="40"/>
      <c r="G292" s="40"/>
      <c r="H292" s="40"/>
      <c r="I292" s="40"/>
      <c r="P292" s="40">
        <f t="shared" si="497"/>
        <v>0</v>
      </c>
      <c r="Q292" s="40">
        <f t="shared" si="497"/>
        <v>0</v>
      </c>
      <c r="S292" s="6" t="e">
        <f>LARGE(D291:D296,1)</f>
        <v>#NUM!</v>
      </c>
      <c r="U292" s="40" t="e">
        <f>IF(S292=D291,(LARGE(P291:Q291,1)),(IF(S292=D292,(LARGE(P292:Q292,1)),(IF(S292=D293,(LARGE(P293:Q293,1)),(IF(S292=D294,(LARGE(P294:Q294,1)),(IF(S292=D295,(LARGE(P295:Q295,1)),(IF(S292=D296,(LARGE(P296:Q296,1)))))))))))))</f>
        <v>#NUM!</v>
      </c>
      <c r="Y292" s="36" t="e">
        <f t="shared" ref="Y292" si="546">SQRT((S292/$U$2)^2)</f>
        <v>#NUM!</v>
      </c>
      <c r="Z292" s="19"/>
      <c r="AA292" s="19"/>
      <c r="AB292" s="19" t="e">
        <f t="shared" ref="AB292:AB294" si="547">SQRT(Y292)</f>
        <v>#NUM!</v>
      </c>
      <c r="AC292" s="19"/>
      <c r="AE292" s="19"/>
      <c r="AF292" s="20" t="e">
        <f t="shared" ref="AF292:AF294" si="548">AB292+0.05</f>
        <v>#NUM!</v>
      </c>
      <c r="AG292" s="19"/>
      <c r="AI292" s="19"/>
      <c r="AJ292" s="28" t="e">
        <f t="shared" ref="AJ292:AJ294" si="549">IF(AF292&lt;=1.5,1.5,(IF(AF292&lt;=2,2,(IF(AF292&lt;=2.5,2.5,(IF(AF292&lt;=3,3,(IF(AF292&lt;=3.5,3.5,(IF(AF292&lt;=4,4,(IF(AF292&lt;=4.5,4.5,(IF(AF292&lt;=5,5,"Too f*cking big!")))))))))))))))</f>
        <v>#NUM!</v>
      </c>
      <c r="AK292" s="19"/>
      <c r="AM292" s="19"/>
      <c r="AN292" s="19" t="e">
        <f t="shared" ref="AN292:AN294" si="550">IF(ABS(U292)&gt;($U$3*AJ292),"Yes","No")</f>
        <v>#NUM!</v>
      </c>
      <c r="AR292" s="19" t="e">
        <f t="shared" ref="AR292:AR306" si="551">IF(AN292="Yes",(((SQRT(U292^2)))*$U$4)/((AJ292*(AJ292^2))/6),"Not Applicable")</f>
        <v>#NUM!</v>
      </c>
      <c r="AU292" s="40" t="e">
        <f t="shared" ref="AU292:AU294" si="552">IF(AR292="Not Applicable",S292/(AJ292^2),(S292/(AJ292^2))+AR292)</f>
        <v>#NUM!</v>
      </c>
      <c r="BG292" s="26" t="e">
        <f>IF(AJ292&gt;4,"Re-check foundation size…",IF(AU292&lt;$U$2,"Pass!","Fail!"))</f>
        <v>#NUM!</v>
      </c>
      <c r="BH292" s="49"/>
      <c r="BI292" s="51"/>
      <c r="BJ292" s="51"/>
      <c r="BK292" s="51"/>
      <c r="BL292" s="51"/>
      <c r="BM292" s="51"/>
    </row>
    <row r="293" spans="1:65" ht="15.75" x14ac:dyDescent="0.25">
      <c r="A293" s="60"/>
      <c r="E293" s="40"/>
      <c r="F293" s="40"/>
      <c r="G293" s="40"/>
      <c r="H293" s="40"/>
      <c r="I293" s="40"/>
      <c r="P293" s="40">
        <f t="shared" si="497"/>
        <v>0</v>
      </c>
      <c r="Q293" s="40">
        <f t="shared" si="497"/>
        <v>0</v>
      </c>
      <c r="S293" s="6">
        <f>IF(U293=P291,D291,(IF(U293=P292,D292,(IF(U293=P293,D293,(IF(U293=P294,D294,(IF(U293=P295,D295,(IF(U293=P296,D296)))))))))))</f>
        <v>0</v>
      </c>
      <c r="U293" s="40">
        <f t="shared" ref="U293" si="553">LARGE((P291:P296),1)</f>
        <v>0</v>
      </c>
      <c r="Y293" s="36">
        <f t="shared" si="522"/>
        <v>0</v>
      </c>
      <c r="Z293" s="19"/>
      <c r="AA293" s="19"/>
      <c r="AB293" s="19">
        <f t="shared" si="547"/>
        <v>0</v>
      </c>
      <c r="AC293" s="19"/>
      <c r="AE293" s="19"/>
      <c r="AF293" s="20">
        <f t="shared" si="548"/>
        <v>0.05</v>
      </c>
      <c r="AG293" s="19"/>
      <c r="AI293" s="19"/>
      <c r="AJ293" s="28">
        <f t="shared" si="549"/>
        <v>1.5</v>
      </c>
      <c r="AK293" s="19"/>
      <c r="AM293" s="19"/>
      <c r="AN293" s="19" t="str">
        <f t="shared" si="550"/>
        <v>No</v>
      </c>
      <c r="AR293" s="19" t="str">
        <f t="shared" si="551"/>
        <v>Not Applicable</v>
      </c>
      <c r="AU293" s="40">
        <f t="shared" si="552"/>
        <v>0</v>
      </c>
      <c r="AY293" s="54">
        <f>B291</f>
        <v>0</v>
      </c>
      <c r="AZ293" s="35" t="s">
        <v>87</v>
      </c>
      <c r="BA293" s="56" t="str">
        <f t="shared" ref="BA293" si="554">IF(S293=0,"No data…",IF(ISNUMBER(AJ292)=FALSE,"Too big!",IF(ISNUMBER(AJ293)=FALSE,"Too big!",IF(ISNUMBER(AJ294)=FALSE,"Too big!",LARGE(AJ292:AJ294,1)))))</f>
        <v>No data…</v>
      </c>
      <c r="BB293" s="56" t="s">
        <v>85</v>
      </c>
      <c r="BC293" s="58" t="str">
        <f t="shared" ref="BC293" si="555">IF(U293=0,"No data…",IF(ISNUMBER(AJ292)=FALSE,"Too big!",IF(ISNUMBER(AJ293)=FALSE,"Too big!",IF(ISNUMBER(AJ294)=FALSE,"Too big!",LARGE(AJ292:AJ294,1)))))</f>
        <v>No data…</v>
      </c>
      <c r="BD293" s="35" t="s">
        <v>86</v>
      </c>
      <c r="BG293" s="26" t="str">
        <f>IF(AJ293&gt;4,"Re-check foundation size…",IF(AU293&lt;$U$2,"Pass!","Fail!"))</f>
        <v>Pass!</v>
      </c>
      <c r="BH293" s="49"/>
      <c r="BI293" s="51" t="str">
        <f t="shared" ref="BI293" si="556">IF(D291&lt;0,"Warning! Uplift.",(IF(D292&lt;0,"Warning! Uplift.",(IF(D293&lt;0,"Warning! Uplift.",(IF(D294&lt;0,"Warning! Uplift.",(IF(D295&lt;0,"Warning! Uplift.",(IF(D296&lt;0,"Warning! Uplift.","/")))))))))))</f>
        <v>/</v>
      </c>
      <c r="BJ293" s="51"/>
      <c r="BK293" s="51"/>
      <c r="BL293" s="51" t="e">
        <f t="shared" ref="BL293" si="557">IF(U292&gt;$BT$23,"Warning! High shear.",(IF(U293&gt;$BT$23,"Warning! High shear.",(IF(U294&gt;$BT$23,"Warning! High Shear.","/")))))</f>
        <v>#NUM!</v>
      </c>
      <c r="BM293" s="51"/>
    </row>
    <row r="294" spans="1:65" x14ac:dyDescent="0.25">
      <c r="A294" s="60"/>
      <c r="E294" s="40"/>
      <c r="F294" s="40"/>
      <c r="G294" s="40"/>
      <c r="H294" s="40"/>
      <c r="I294" s="40"/>
      <c r="P294" s="40">
        <f t="shared" si="497"/>
        <v>0</v>
      </c>
      <c r="Q294" s="40">
        <f t="shared" si="497"/>
        <v>0</v>
      </c>
      <c r="S294" s="6">
        <f>IF(U294=Q291,D291,(IF(U294=Q292,D292,(IF(U294=Q293,D293,(IF(U294=Q294,D294,(IF(U294=Q295,D295,(IF(U294=Q296,D296)))))))))))</f>
        <v>0</v>
      </c>
      <c r="U294" s="40">
        <f t="shared" ref="U294" si="558">LARGE((Q291:Q296),1)</f>
        <v>0</v>
      </c>
      <c r="Y294" s="36">
        <f t="shared" si="522"/>
        <v>0</v>
      </c>
      <c r="Z294" s="19"/>
      <c r="AA294" s="19"/>
      <c r="AB294" s="19">
        <f t="shared" si="547"/>
        <v>0</v>
      </c>
      <c r="AC294" s="19"/>
      <c r="AE294" s="19"/>
      <c r="AF294" s="20">
        <f t="shared" si="548"/>
        <v>0.05</v>
      </c>
      <c r="AG294" s="19"/>
      <c r="AI294" s="19"/>
      <c r="AJ294" s="28">
        <f t="shared" si="549"/>
        <v>1.5</v>
      </c>
      <c r="AK294" s="19"/>
      <c r="AM294" s="19"/>
      <c r="AN294" s="19" t="str">
        <f t="shared" si="550"/>
        <v>No</v>
      </c>
      <c r="AR294" s="19" t="str">
        <f t="shared" si="551"/>
        <v>Not Applicable</v>
      </c>
      <c r="AU294" s="40">
        <f t="shared" si="552"/>
        <v>0</v>
      </c>
      <c r="BG294" s="26" t="str">
        <f>IF(AJ294&gt;4,"Re-check foundation size…",IF(AU294&lt;$U$2,"Pass!","Fail!"))</f>
        <v>Pass!</v>
      </c>
      <c r="BH294" s="49"/>
      <c r="BI294" s="51"/>
      <c r="BJ294" s="51"/>
      <c r="BK294" s="51"/>
      <c r="BL294" s="51"/>
      <c r="BM294" s="51"/>
    </row>
    <row r="295" spans="1:65" x14ac:dyDescent="0.25">
      <c r="A295" s="60"/>
      <c r="E295" s="40"/>
      <c r="F295" s="40"/>
      <c r="G295" s="40"/>
      <c r="H295" s="40"/>
      <c r="I295" s="40"/>
      <c r="P295" s="40">
        <f t="shared" si="497"/>
        <v>0</v>
      </c>
      <c r="Q295" s="40">
        <f t="shared" si="497"/>
        <v>0</v>
      </c>
      <c r="S295" s="6"/>
      <c r="BH295" s="49"/>
      <c r="BI295" s="51"/>
      <c r="BJ295" s="51"/>
      <c r="BK295" s="51"/>
      <c r="BL295" s="51"/>
      <c r="BM295" s="51"/>
    </row>
    <row r="296" spans="1:65" x14ac:dyDescent="0.25">
      <c r="A296" s="61"/>
      <c r="E296" s="40"/>
      <c r="F296" s="40"/>
      <c r="G296" s="40"/>
      <c r="H296" s="40"/>
      <c r="I296" s="40"/>
      <c r="P296" s="40">
        <f t="shared" si="497"/>
        <v>0</v>
      </c>
      <c r="Q296" s="40">
        <f t="shared" si="497"/>
        <v>0</v>
      </c>
      <c r="S296" s="6"/>
      <c r="BH296" s="49"/>
      <c r="BI296" s="51"/>
      <c r="BJ296" s="51"/>
      <c r="BK296" s="51"/>
      <c r="BL296" s="51"/>
      <c r="BM296" s="51"/>
    </row>
    <row r="297" spans="1:65" x14ac:dyDescent="0.25">
      <c r="A297" s="59" t="s">
        <v>145</v>
      </c>
      <c r="E297" s="40"/>
      <c r="F297" s="40"/>
      <c r="G297" s="40"/>
      <c r="H297" s="40"/>
      <c r="P297" s="40">
        <f t="shared" ref="P297:Q308" si="559">ABS(E297)</f>
        <v>0</v>
      </c>
      <c r="Q297" s="40">
        <f t="shared" si="559"/>
        <v>0</v>
      </c>
      <c r="BH297" s="49"/>
      <c r="BI297" s="51"/>
      <c r="BJ297" s="51"/>
      <c r="BK297" s="51"/>
      <c r="BL297" s="51"/>
      <c r="BM297" s="51"/>
    </row>
    <row r="298" spans="1:65" x14ac:dyDescent="0.25">
      <c r="A298" s="60"/>
      <c r="E298" s="40"/>
      <c r="F298" s="40"/>
      <c r="G298" s="40"/>
      <c r="H298" s="40"/>
      <c r="P298" s="40">
        <f t="shared" si="559"/>
        <v>0</v>
      </c>
      <c r="Q298" s="40">
        <f t="shared" si="559"/>
        <v>0</v>
      </c>
      <c r="S298" s="6" t="e">
        <f t="shared" ref="S298" si="560">LARGE(D297:D302,1)</f>
        <v>#NUM!</v>
      </c>
      <c r="U298" s="40" t="e">
        <f t="shared" ref="U298" si="561">IF(S298=D297,(LARGE(P297:Q297,1)),(IF(S298=D298,(LARGE(P298:Q298,1)),(IF(S298=D299,(LARGE(P299:Q299,1)),(IF(S298=D300,(LARGE(P300:Q300,1)),(IF(S298=D301,(LARGE(P301:Q301,1)),(IF(S298=D302,(LARGE(P302:Q302,1)))))))))))))</f>
        <v>#NUM!</v>
      </c>
      <c r="Y298" s="36" t="e">
        <f t="shared" ref="Y298" si="562">SQRT((S298/$U$2)^2)</f>
        <v>#NUM!</v>
      </c>
      <c r="Z298" s="19"/>
      <c r="AA298" s="19"/>
      <c r="AB298" s="19" t="e">
        <f t="shared" ref="AB298:AB300" si="563">SQRT(Y298)</f>
        <v>#NUM!</v>
      </c>
      <c r="AC298" s="19"/>
      <c r="AE298" s="19"/>
      <c r="AF298" s="20" t="e">
        <f t="shared" ref="AF298:AF300" si="564">AB298+0.05</f>
        <v>#NUM!</v>
      </c>
      <c r="AG298" s="19"/>
      <c r="AI298" s="19"/>
      <c r="AJ298" s="28" t="e">
        <f t="shared" ref="AJ298:AJ300" si="565">IF(AF298&lt;=1.5,1.5,(IF(AF298&lt;=2,2,(IF(AF298&lt;=2.5,2.5,(IF(AF298&lt;=3,3,(IF(AF298&lt;=3.5,3.5,(IF(AF298&lt;=4,4,(IF(AF298&lt;=4.5,4.5,(IF(AF298&lt;=5,5,"Too f*cking big!")))))))))))))))</f>
        <v>#NUM!</v>
      </c>
      <c r="AK298" s="19"/>
      <c r="AM298" s="19"/>
      <c r="AN298" s="19" t="e">
        <f t="shared" ref="AN298:AN300" si="566">IF(ABS(U298)&gt;($U$3*AJ298),"Yes","No")</f>
        <v>#NUM!</v>
      </c>
      <c r="AR298" s="19" t="e">
        <f t="shared" si="551"/>
        <v>#NUM!</v>
      </c>
      <c r="AU298" s="40" t="e">
        <f t="shared" ref="AU298:AU300" si="567">IF(AR298="Not Applicable",S298/(AJ298^2),(S298/(AJ298^2))+AR298)</f>
        <v>#NUM!</v>
      </c>
      <c r="BG298" s="26" t="e">
        <f>IF(AJ298&gt;4,"Re-check foundation size…",IF(AU298&lt;$U$2,"Pass!","Fail!"))</f>
        <v>#NUM!</v>
      </c>
      <c r="BH298" s="49"/>
      <c r="BI298" s="51"/>
      <c r="BJ298" s="51"/>
      <c r="BK298" s="51"/>
      <c r="BL298" s="51"/>
      <c r="BM298" s="51"/>
    </row>
    <row r="299" spans="1:65" ht="15.75" x14ac:dyDescent="0.25">
      <c r="A299" s="60"/>
      <c r="E299" s="40"/>
      <c r="F299" s="40"/>
      <c r="G299" s="40"/>
      <c r="H299" s="40"/>
      <c r="P299" s="40">
        <f t="shared" si="559"/>
        <v>0</v>
      </c>
      <c r="Q299" s="40">
        <f t="shared" si="559"/>
        <v>0</v>
      </c>
      <c r="S299" s="6">
        <f t="shared" ref="S299" si="568">IF(U299=P297,D297,(IF(U299=P298,D298,(IF(U299=P299,D299,(IF(U299=P300,D300,(IF(U299=P301,D301,(IF(U299=P302,D302)))))))))))</f>
        <v>0</v>
      </c>
      <c r="U299" s="40">
        <f t="shared" ref="U299" si="569">LARGE((P297:P302),1)</f>
        <v>0</v>
      </c>
      <c r="Y299" s="36">
        <f t="shared" si="522"/>
        <v>0</v>
      </c>
      <c r="Z299" s="19"/>
      <c r="AA299" s="19"/>
      <c r="AB299" s="19">
        <f t="shared" si="563"/>
        <v>0</v>
      </c>
      <c r="AC299" s="19"/>
      <c r="AE299" s="19"/>
      <c r="AF299" s="20">
        <f t="shared" si="564"/>
        <v>0.05</v>
      </c>
      <c r="AG299" s="19"/>
      <c r="AI299" s="19"/>
      <c r="AJ299" s="28">
        <f t="shared" si="565"/>
        <v>1.5</v>
      </c>
      <c r="AK299" s="19"/>
      <c r="AM299" s="19"/>
      <c r="AN299" s="19" t="str">
        <f t="shared" si="566"/>
        <v>No</v>
      </c>
      <c r="AR299" s="19" t="str">
        <f t="shared" si="551"/>
        <v>Not Applicable</v>
      </c>
      <c r="AU299" s="40">
        <f t="shared" si="567"/>
        <v>0</v>
      </c>
      <c r="AY299" s="54">
        <f>B297</f>
        <v>0</v>
      </c>
      <c r="AZ299" s="35" t="s">
        <v>87</v>
      </c>
      <c r="BA299" s="56" t="str">
        <f t="shared" ref="BA299" si="570">IF(S299=0,"No data…",IF(ISNUMBER(AJ298)=FALSE,"Too big!",IF(ISNUMBER(AJ299)=FALSE,"Too big!",IF(ISNUMBER(AJ300)=FALSE,"Too big!",LARGE(AJ298:AJ300,1)))))</f>
        <v>No data…</v>
      </c>
      <c r="BB299" s="56" t="s">
        <v>85</v>
      </c>
      <c r="BC299" s="58" t="str">
        <f t="shared" ref="BC299" si="571">IF(U299=0,"No data…",IF(ISNUMBER(AJ298)=FALSE,"Too big!",IF(ISNUMBER(AJ299)=FALSE,"Too big!",IF(ISNUMBER(AJ300)=FALSE,"Too big!",LARGE(AJ298:AJ300,1)))))</f>
        <v>No data…</v>
      </c>
      <c r="BD299" s="35" t="s">
        <v>86</v>
      </c>
      <c r="BG299" s="26" t="str">
        <f>IF(AJ299&gt;4,"Re-check foundation size…",IF(AU299&lt;$U$2,"Pass!","Fail!"))</f>
        <v>Pass!</v>
      </c>
      <c r="BH299" s="49"/>
      <c r="BI299" s="51" t="str">
        <f t="shared" ref="BI299" si="572">IF(D297&lt;0,"Warning! Uplift.",(IF(D298&lt;0,"Warning! Uplift.",(IF(D299&lt;0,"Warning! Uplift.",(IF(D300&lt;0,"Warning! Uplift.",(IF(D301&lt;0,"Warning! Uplift.",(IF(D302&lt;0,"Warning! Uplift.","/")))))))))))</f>
        <v>/</v>
      </c>
      <c r="BJ299" s="51"/>
      <c r="BK299" s="51"/>
      <c r="BL299" s="51" t="e">
        <f t="shared" ref="BL299" si="573">IF(U298&gt;$BT$23,"Warning! High shear.",(IF(U299&gt;$BT$23,"Warning! High shear.",(IF(U300&gt;$BT$23,"Warning! High Shear.","/")))))</f>
        <v>#NUM!</v>
      </c>
      <c r="BM299" s="51"/>
    </row>
    <row r="300" spans="1:65" x14ac:dyDescent="0.25">
      <c r="A300" s="60"/>
      <c r="E300" s="40"/>
      <c r="F300" s="40"/>
      <c r="G300" s="40"/>
      <c r="H300" s="40"/>
      <c r="P300" s="40">
        <f t="shared" si="559"/>
        <v>0</v>
      </c>
      <c r="Q300" s="40">
        <f t="shared" si="559"/>
        <v>0</v>
      </c>
      <c r="S300" s="6">
        <f t="shared" ref="S300" si="574">IF(U300=Q297,D297,(IF(U300=Q298,D298,(IF(U300=Q299,D299,(IF(U300=Q300,D300,(IF(U300=Q301,D301,(IF(U300=Q302,D302)))))))))))</f>
        <v>0</v>
      </c>
      <c r="U300" s="40">
        <f t="shared" ref="U300" si="575">LARGE((Q297:Q302),1)</f>
        <v>0</v>
      </c>
      <c r="Y300" s="36">
        <f t="shared" si="522"/>
        <v>0</v>
      </c>
      <c r="Z300" s="19"/>
      <c r="AA300" s="19"/>
      <c r="AB300" s="19">
        <f t="shared" si="563"/>
        <v>0</v>
      </c>
      <c r="AC300" s="19"/>
      <c r="AE300" s="19"/>
      <c r="AF300" s="20">
        <f t="shared" si="564"/>
        <v>0.05</v>
      </c>
      <c r="AG300" s="19"/>
      <c r="AI300" s="19"/>
      <c r="AJ300" s="28">
        <f t="shared" si="565"/>
        <v>1.5</v>
      </c>
      <c r="AK300" s="19"/>
      <c r="AM300" s="19"/>
      <c r="AN300" s="19" t="str">
        <f t="shared" si="566"/>
        <v>No</v>
      </c>
      <c r="AR300" s="19" t="str">
        <f t="shared" si="551"/>
        <v>Not Applicable</v>
      </c>
      <c r="AU300" s="40">
        <f t="shared" si="567"/>
        <v>0</v>
      </c>
      <c r="BG300" s="26" t="str">
        <f>IF(AJ300&gt;4,"Re-check foundation size…",IF(AU300&lt;$U$2,"Pass!","Fail!"))</f>
        <v>Pass!</v>
      </c>
      <c r="BH300" s="49"/>
      <c r="BI300" s="51"/>
      <c r="BJ300" s="51"/>
      <c r="BK300" s="51"/>
      <c r="BL300" s="51"/>
      <c r="BM300" s="51"/>
    </row>
    <row r="301" spans="1:65" x14ac:dyDescent="0.25">
      <c r="A301" s="60"/>
      <c r="E301" s="40"/>
      <c r="F301" s="40"/>
      <c r="G301" s="40"/>
      <c r="H301" s="40"/>
      <c r="P301" s="40">
        <f t="shared" si="559"/>
        <v>0</v>
      </c>
      <c r="Q301" s="40">
        <f t="shared" si="559"/>
        <v>0</v>
      </c>
      <c r="S301" s="6"/>
      <c r="BH301" s="49"/>
      <c r="BI301" s="51"/>
      <c r="BJ301" s="51"/>
      <c r="BK301" s="51"/>
      <c r="BL301" s="51"/>
      <c r="BM301" s="51"/>
    </row>
    <row r="302" spans="1:65" x14ac:dyDescent="0.25">
      <c r="A302" s="61"/>
      <c r="E302" s="40"/>
      <c r="F302" s="40"/>
      <c r="G302" s="40"/>
      <c r="H302" s="40"/>
      <c r="P302" s="40">
        <f t="shared" si="559"/>
        <v>0</v>
      </c>
      <c r="Q302" s="40">
        <f t="shared" si="559"/>
        <v>0</v>
      </c>
      <c r="S302" s="6"/>
      <c r="BH302" s="49"/>
      <c r="BI302" s="51"/>
      <c r="BJ302" s="51"/>
      <c r="BK302" s="51"/>
      <c r="BL302" s="51"/>
      <c r="BM302" s="51"/>
    </row>
    <row r="303" spans="1:65" x14ac:dyDescent="0.25">
      <c r="A303" s="59" t="s">
        <v>146</v>
      </c>
      <c r="E303" s="40"/>
      <c r="F303" s="40"/>
      <c r="G303" s="40"/>
      <c r="H303" s="40"/>
      <c r="P303" s="40">
        <f t="shared" si="559"/>
        <v>0</v>
      </c>
      <c r="Q303" s="40">
        <f t="shared" si="559"/>
        <v>0</v>
      </c>
      <c r="S303" s="6"/>
      <c r="BH303" s="49"/>
      <c r="BI303" s="51"/>
      <c r="BJ303" s="51"/>
      <c r="BK303" s="51"/>
      <c r="BL303" s="51"/>
      <c r="BM303" s="51"/>
    </row>
    <row r="304" spans="1:65" x14ac:dyDescent="0.25">
      <c r="A304" s="60"/>
      <c r="E304" s="40"/>
      <c r="F304" s="40"/>
      <c r="G304" s="40"/>
      <c r="H304" s="40"/>
      <c r="P304" s="40">
        <f t="shared" si="559"/>
        <v>0</v>
      </c>
      <c r="Q304" s="40">
        <f t="shared" si="559"/>
        <v>0</v>
      </c>
      <c r="S304" s="6" t="e">
        <f t="shared" ref="S304" si="576">LARGE(D303:D308,1)</f>
        <v>#NUM!</v>
      </c>
      <c r="U304" s="40" t="e">
        <f t="shared" ref="U304" si="577">IF(S304=D303,(LARGE(P303:Q303,1)),(IF(S304=D304,(LARGE(P304:Q304,1)),(IF(S304=D305,(LARGE(P305:Q305,1)),(IF(S304=D306,(LARGE(P306:Q306,1)),(IF(S304=D307,(LARGE(P307:Q307,1)),(IF(S304=D308,(LARGE(P308:Q308,1)))))))))))))</f>
        <v>#NUM!</v>
      </c>
      <c r="Y304" s="36" t="e">
        <f t="shared" ref="Y304" si="578">SQRT((S304/$U$2)^2)</f>
        <v>#NUM!</v>
      </c>
      <c r="Z304" s="19"/>
      <c r="AA304" s="19"/>
      <c r="AB304" s="19" t="e">
        <f t="shared" ref="AB304:AB306" si="579">SQRT(Y304)</f>
        <v>#NUM!</v>
      </c>
      <c r="AC304" s="19"/>
      <c r="AE304" s="19"/>
      <c r="AF304" s="20" t="e">
        <f t="shared" ref="AF304:AF306" si="580">AB304+0.05</f>
        <v>#NUM!</v>
      </c>
      <c r="AG304" s="19"/>
      <c r="AI304" s="19"/>
      <c r="AJ304" s="28" t="e">
        <f t="shared" ref="AJ304:AJ306" si="581">IF(AF304&lt;=1.5,1.5,(IF(AF304&lt;=2,2,(IF(AF304&lt;=2.5,2.5,(IF(AF304&lt;=3,3,(IF(AF304&lt;=3.5,3.5,(IF(AF304&lt;=4,4,(IF(AF304&lt;=4.5,4.5,(IF(AF304&lt;=5,5,"Too f*cking big!")))))))))))))))</f>
        <v>#NUM!</v>
      </c>
      <c r="AK304" s="19"/>
      <c r="AM304" s="19"/>
      <c r="AN304" s="19" t="e">
        <f t="shared" ref="AN304:AN306" si="582">IF(ABS(U304)&gt;($U$3*AJ304),"Yes","No")</f>
        <v>#NUM!</v>
      </c>
      <c r="AR304" s="19" t="e">
        <f t="shared" si="551"/>
        <v>#NUM!</v>
      </c>
      <c r="AU304" s="40" t="e">
        <f t="shared" ref="AU304:AU306" si="583">IF(AR304="Not Applicable",S304/(AJ304^2),(S304/(AJ304^2))+AR304)</f>
        <v>#NUM!</v>
      </c>
      <c r="BG304" s="26" t="e">
        <f>IF(AJ304&gt;4,"Re-check foundation size…",IF(AU304&lt;$U$2,"Pass!","Fail!"))</f>
        <v>#NUM!</v>
      </c>
      <c r="BH304" s="49"/>
      <c r="BI304" s="51"/>
      <c r="BJ304" s="51"/>
      <c r="BK304" s="51"/>
      <c r="BL304" s="51"/>
      <c r="BM304" s="51"/>
    </row>
    <row r="305" spans="1:65" ht="15.75" x14ac:dyDescent="0.25">
      <c r="A305" s="60"/>
      <c r="E305" s="40"/>
      <c r="F305" s="40"/>
      <c r="G305" s="40"/>
      <c r="H305" s="40"/>
      <c r="P305" s="40">
        <f t="shared" si="559"/>
        <v>0</v>
      </c>
      <c r="Q305" s="40">
        <f t="shared" si="559"/>
        <v>0</v>
      </c>
      <c r="S305" s="6">
        <f t="shared" ref="S305" si="584">IF(U305=P303,D303,(IF(U305=P304,D304,(IF(U305=P305,D305,(IF(U305=P306,D306,(IF(U305=P307,D307,(IF(U305=P308,D308)))))))))))</f>
        <v>0</v>
      </c>
      <c r="U305" s="40">
        <f t="shared" ref="U305" si="585">LARGE((P303:P308),1)</f>
        <v>0</v>
      </c>
      <c r="Y305" s="36">
        <f t="shared" si="522"/>
        <v>0</v>
      </c>
      <c r="Z305" s="19"/>
      <c r="AA305" s="19"/>
      <c r="AB305" s="19">
        <f t="shared" si="579"/>
        <v>0</v>
      </c>
      <c r="AC305" s="19"/>
      <c r="AE305" s="19"/>
      <c r="AF305" s="20">
        <f t="shared" si="580"/>
        <v>0.05</v>
      </c>
      <c r="AG305" s="19"/>
      <c r="AI305" s="19"/>
      <c r="AJ305" s="28">
        <f t="shared" si="581"/>
        <v>1.5</v>
      </c>
      <c r="AK305" s="19"/>
      <c r="AM305" s="19"/>
      <c r="AN305" s="19" t="str">
        <f t="shared" si="582"/>
        <v>No</v>
      </c>
      <c r="AR305" s="19" t="str">
        <f t="shared" si="551"/>
        <v>Not Applicable</v>
      </c>
      <c r="AU305" s="40">
        <f t="shared" si="583"/>
        <v>0</v>
      </c>
      <c r="AY305" s="54">
        <f>B303</f>
        <v>0</v>
      </c>
      <c r="AZ305" s="35" t="s">
        <v>87</v>
      </c>
      <c r="BA305" s="56" t="str">
        <f t="shared" ref="BA305" si="586">IF(S305=0,"No data…",IF(ISNUMBER(AJ304)=FALSE,"Too big!",IF(ISNUMBER(AJ305)=FALSE,"Too big!",IF(ISNUMBER(AJ306)=FALSE,"Too big!",LARGE(AJ304:AJ306,1)))))</f>
        <v>No data…</v>
      </c>
      <c r="BB305" s="56" t="s">
        <v>85</v>
      </c>
      <c r="BC305" s="58" t="str">
        <f t="shared" ref="BC305" si="587">IF(U305=0,"No data…",IF(ISNUMBER(AJ304)=FALSE,"Too big!",IF(ISNUMBER(AJ305)=FALSE,"Too big!",IF(ISNUMBER(AJ306)=FALSE,"Too big!",LARGE(AJ304:AJ306,1)))))</f>
        <v>No data…</v>
      </c>
      <c r="BD305" s="35" t="s">
        <v>86</v>
      </c>
      <c r="BG305" s="26" t="str">
        <f>IF(AJ305&gt;4,"Re-check foundation size…",IF(AU305&lt;$U$2,"Pass!","Fail!"))</f>
        <v>Pass!</v>
      </c>
      <c r="BH305" s="49"/>
      <c r="BI305" s="51" t="str">
        <f t="shared" ref="BI305" si="588">IF(D303&lt;0,"Warning! Uplift.",(IF(D304&lt;0,"Warning! Uplift.",(IF(D305&lt;0,"Warning! Uplift.",(IF(D306&lt;0,"Warning! Uplift.",(IF(D307&lt;0,"Warning! Uplift.",(IF(D308&lt;0,"Warning! Uplift.","/")))))))))))</f>
        <v>/</v>
      </c>
      <c r="BJ305" s="51"/>
      <c r="BK305" s="51"/>
      <c r="BL305" s="51" t="e">
        <f t="shared" ref="BL305" si="589">IF(U304&gt;$BT$23,"Warning! High shear.",(IF(U305&gt;$BT$23,"Warning! High shear.",(IF(U306&gt;$BT$23,"Warning! High Shear.","/")))))</f>
        <v>#NUM!</v>
      </c>
      <c r="BM305" s="51"/>
    </row>
    <row r="306" spans="1:65" x14ac:dyDescent="0.25">
      <c r="A306" s="60"/>
      <c r="E306" s="40"/>
      <c r="F306" s="40"/>
      <c r="G306" s="40"/>
      <c r="H306" s="40"/>
      <c r="P306" s="40">
        <f t="shared" si="559"/>
        <v>0</v>
      </c>
      <c r="Q306" s="40">
        <f t="shared" si="559"/>
        <v>0</v>
      </c>
      <c r="S306" s="6">
        <f t="shared" ref="S306" si="590">IF(U306=Q303,D303,(IF(U306=Q304,D304,(IF(U306=Q305,D305,(IF(U306=Q306,D306,(IF(U306=Q307,D307,(IF(U306=Q308,D308)))))))))))</f>
        <v>0</v>
      </c>
      <c r="U306" s="40">
        <f t="shared" ref="U306" si="591">LARGE((Q303:Q308),1)</f>
        <v>0</v>
      </c>
      <c r="Y306" s="36">
        <f t="shared" si="522"/>
        <v>0</v>
      </c>
      <c r="Z306" s="19"/>
      <c r="AA306" s="19"/>
      <c r="AB306" s="19">
        <f t="shared" si="579"/>
        <v>0</v>
      </c>
      <c r="AC306" s="19"/>
      <c r="AE306" s="19"/>
      <c r="AF306" s="20">
        <f t="shared" si="580"/>
        <v>0.05</v>
      </c>
      <c r="AG306" s="19"/>
      <c r="AI306" s="19"/>
      <c r="AJ306" s="28">
        <f t="shared" si="581"/>
        <v>1.5</v>
      </c>
      <c r="AK306" s="19"/>
      <c r="AM306" s="19"/>
      <c r="AN306" s="19" t="str">
        <f t="shared" si="582"/>
        <v>No</v>
      </c>
      <c r="AR306" s="19" t="str">
        <f t="shared" si="551"/>
        <v>Not Applicable</v>
      </c>
      <c r="AU306" s="40">
        <f t="shared" si="583"/>
        <v>0</v>
      </c>
      <c r="BG306" s="26" t="str">
        <f>IF(AJ306&gt;4,"Re-check foundation size…",IF(AU306&lt;$U$2,"Pass!","Fail!"))</f>
        <v>Pass!</v>
      </c>
      <c r="BH306" s="49"/>
      <c r="BI306" s="51"/>
      <c r="BJ306" s="51"/>
      <c r="BK306" s="51"/>
      <c r="BL306" s="51"/>
      <c r="BM306" s="51"/>
    </row>
    <row r="307" spans="1:65" x14ac:dyDescent="0.25">
      <c r="A307" s="60"/>
      <c r="E307" s="40"/>
      <c r="F307" s="40"/>
      <c r="G307" s="40"/>
      <c r="H307" s="40"/>
      <c r="P307" s="40">
        <f t="shared" si="559"/>
        <v>0</v>
      </c>
      <c r="Q307" s="40">
        <f t="shared" si="559"/>
        <v>0</v>
      </c>
      <c r="S307" s="6"/>
      <c r="BH307" s="49"/>
      <c r="BI307" s="49"/>
      <c r="BJ307" s="49"/>
      <c r="BK307" s="49"/>
      <c r="BL307" s="49"/>
      <c r="BM307" s="49"/>
    </row>
    <row r="308" spans="1:65" x14ac:dyDescent="0.25">
      <c r="A308" s="61"/>
      <c r="E308" s="40"/>
      <c r="F308" s="40"/>
      <c r="G308" s="40"/>
      <c r="H308" s="40"/>
      <c r="P308" s="40">
        <f t="shared" si="559"/>
        <v>0</v>
      </c>
      <c r="Q308" s="40">
        <f t="shared" si="559"/>
        <v>0</v>
      </c>
      <c r="S308" s="6"/>
      <c r="BH308" s="49"/>
      <c r="BI308" s="49"/>
      <c r="BJ308" s="49"/>
      <c r="BK308" s="49"/>
      <c r="BL308" s="49"/>
      <c r="BM308" s="49"/>
    </row>
    <row r="309" spans="1:65" x14ac:dyDescent="0.25">
      <c r="A309" s="6"/>
      <c r="E309" s="40"/>
      <c r="F309" s="40"/>
      <c r="G309" s="40"/>
      <c r="H309" s="40"/>
      <c r="BH309" s="49"/>
      <c r="BI309" s="49"/>
      <c r="BJ309" s="49"/>
      <c r="BK309" s="49"/>
      <c r="BL309" s="49"/>
      <c r="BM309" s="49"/>
    </row>
    <row r="310" spans="1:65" x14ac:dyDescent="0.25">
      <c r="A310" s="6"/>
      <c r="E310" s="40"/>
      <c r="F310" s="40"/>
      <c r="G310" s="40"/>
      <c r="H310" s="40"/>
      <c r="BH310" s="49"/>
      <c r="BI310" s="49"/>
      <c r="BJ310" s="49"/>
      <c r="BK310" s="49"/>
      <c r="BL310" s="49"/>
      <c r="BM310" s="49"/>
    </row>
    <row r="311" spans="1:65" ht="15.75" x14ac:dyDescent="0.25">
      <c r="A311" s="6"/>
      <c r="E311" s="40"/>
      <c r="F311" s="40"/>
      <c r="G311" s="40"/>
      <c r="H311" s="40"/>
      <c r="BA311" s="56"/>
      <c r="BH311" s="49"/>
      <c r="BI311" s="49"/>
      <c r="BJ311" s="49"/>
      <c r="BK311" s="49"/>
      <c r="BL311" s="49"/>
      <c r="BM311" s="49"/>
    </row>
    <row r="312" spans="1:65" x14ac:dyDescent="0.25">
      <c r="A312" s="6"/>
      <c r="E312" s="40"/>
      <c r="F312" s="40"/>
      <c r="G312" s="40"/>
      <c r="H312" s="40"/>
      <c r="BH312" s="49"/>
      <c r="BI312" s="49"/>
      <c r="BJ312" s="49"/>
      <c r="BK312" s="49"/>
      <c r="BL312" s="49"/>
      <c r="BM312" s="49"/>
    </row>
    <row r="313" spans="1:65" x14ac:dyDescent="0.25">
      <c r="A313" s="6"/>
      <c r="E313" s="40"/>
      <c r="F313" s="40"/>
      <c r="G313" s="40"/>
      <c r="H313" s="40"/>
      <c r="BH313" s="49"/>
      <c r="BI313" s="49"/>
      <c r="BJ313" s="49"/>
      <c r="BK313" s="49"/>
      <c r="BL313" s="49"/>
      <c r="BM313" s="49"/>
    </row>
    <row r="314" spans="1:65" x14ac:dyDescent="0.25">
      <c r="A314" s="6"/>
      <c r="E314" s="40"/>
      <c r="F314" s="40"/>
      <c r="G314" s="40"/>
      <c r="H314" s="40"/>
      <c r="BH314" s="49"/>
      <c r="BI314" s="49"/>
      <c r="BJ314" s="49"/>
      <c r="BK314" s="49"/>
      <c r="BL314" s="49"/>
      <c r="BM314" s="49"/>
    </row>
    <row r="315" spans="1:65" x14ac:dyDescent="0.25">
      <c r="A315" s="6"/>
      <c r="E315" s="40"/>
      <c r="F315" s="40"/>
      <c r="G315" s="40"/>
      <c r="H315" s="40"/>
      <c r="BH315" s="49"/>
      <c r="BI315" s="49"/>
      <c r="BJ315" s="49"/>
      <c r="BK315" s="49"/>
      <c r="BL315" s="49"/>
      <c r="BM315" s="49"/>
    </row>
    <row r="316" spans="1:65" x14ac:dyDescent="0.25">
      <c r="A316" s="6"/>
      <c r="E316" s="40"/>
      <c r="F316" s="40"/>
      <c r="G316" s="40"/>
      <c r="H316" s="40"/>
      <c r="BH316" s="49"/>
      <c r="BI316" s="49"/>
      <c r="BJ316" s="49"/>
      <c r="BK316" s="49"/>
      <c r="BL316" s="49"/>
      <c r="BM316" s="49"/>
    </row>
    <row r="317" spans="1:65" ht="15.75" x14ac:dyDescent="0.25">
      <c r="A317" s="6"/>
      <c r="E317" s="40"/>
      <c r="F317" s="40"/>
      <c r="G317" s="40"/>
      <c r="H317" s="40"/>
      <c r="BA317" s="56"/>
      <c r="BH317" s="49"/>
      <c r="BI317" s="49"/>
      <c r="BJ317" s="49"/>
      <c r="BK317" s="49"/>
      <c r="BL317" s="49"/>
      <c r="BM317" s="49"/>
    </row>
    <row r="318" spans="1:65" x14ac:dyDescent="0.25">
      <c r="A318" s="6"/>
      <c r="E318" s="40"/>
      <c r="F318" s="40"/>
      <c r="G318" s="40"/>
      <c r="H318" s="40"/>
      <c r="BH318" s="49"/>
      <c r="BI318" s="49"/>
      <c r="BJ318" s="49"/>
      <c r="BK318" s="49"/>
      <c r="BL318" s="49"/>
      <c r="BM318" s="49"/>
    </row>
    <row r="319" spans="1:65" x14ac:dyDescent="0.25">
      <c r="A319" s="6"/>
      <c r="E319" s="40"/>
      <c r="F319" s="40"/>
      <c r="G319" s="40"/>
      <c r="H319" s="40"/>
      <c r="BH319" s="49"/>
      <c r="BI319" s="49"/>
      <c r="BJ319" s="49"/>
      <c r="BK319" s="49"/>
      <c r="BL319" s="49"/>
      <c r="BM319" s="49"/>
    </row>
    <row r="320" spans="1:65" x14ac:dyDescent="0.25">
      <c r="A320" s="6"/>
      <c r="E320" s="40"/>
      <c r="F320" s="40"/>
      <c r="G320" s="40"/>
      <c r="H320" s="40"/>
      <c r="BH320" s="49"/>
      <c r="BI320" s="49"/>
      <c r="BJ320" s="49"/>
      <c r="BK320" s="49"/>
      <c r="BL320" s="49"/>
      <c r="BM320" s="49"/>
    </row>
    <row r="321" spans="1:65" x14ac:dyDescent="0.25">
      <c r="A321" s="6"/>
      <c r="E321" s="40"/>
      <c r="F321" s="40"/>
      <c r="G321" s="40"/>
      <c r="H321" s="40"/>
      <c r="BH321" s="49"/>
      <c r="BI321" s="49"/>
      <c r="BJ321" s="49"/>
      <c r="BK321" s="49"/>
      <c r="BL321" s="49"/>
      <c r="BM321" s="49"/>
    </row>
    <row r="322" spans="1:65" x14ac:dyDescent="0.25">
      <c r="A322" s="6"/>
      <c r="E322" s="40"/>
      <c r="F322" s="40"/>
      <c r="G322" s="40"/>
      <c r="H322" s="40"/>
      <c r="BH322" s="49"/>
      <c r="BI322" s="49"/>
      <c r="BJ322" s="49"/>
      <c r="BK322" s="49"/>
      <c r="BL322" s="49"/>
      <c r="BM322" s="49"/>
    </row>
    <row r="323" spans="1:65" ht="15.75" x14ac:dyDescent="0.25">
      <c r="A323" s="6"/>
      <c r="E323" s="40"/>
      <c r="F323" s="40"/>
      <c r="G323" s="40"/>
      <c r="H323" s="40"/>
      <c r="BA323" s="56"/>
      <c r="BH323" s="49"/>
      <c r="BI323" s="49"/>
      <c r="BJ323" s="49"/>
      <c r="BK323" s="49"/>
      <c r="BL323" s="49"/>
      <c r="BM323" s="49"/>
    </row>
    <row r="324" spans="1:65" x14ac:dyDescent="0.25">
      <c r="A324" s="6"/>
      <c r="E324" s="40"/>
      <c r="F324" s="40"/>
      <c r="G324" s="40"/>
      <c r="H324" s="40"/>
      <c r="BH324" s="49"/>
      <c r="BI324" s="49"/>
      <c r="BJ324" s="49"/>
      <c r="BK324" s="49"/>
      <c r="BL324" s="49"/>
      <c r="BM324" s="49"/>
    </row>
    <row r="325" spans="1:65" x14ac:dyDescent="0.25">
      <c r="A325" s="6"/>
      <c r="E325" s="40"/>
      <c r="F325" s="40"/>
      <c r="G325" s="40"/>
      <c r="H325" s="40"/>
      <c r="BH325" s="49"/>
      <c r="BI325" s="49"/>
      <c r="BJ325" s="49"/>
      <c r="BK325" s="49"/>
      <c r="BL325" s="49"/>
      <c r="BM325" s="49"/>
    </row>
    <row r="326" spans="1:65" x14ac:dyDescent="0.25">
      <c r="A326" s="6"/>
      <c r="E326" s="40"/>
      <c r="F326" s="40"/>
      <c r="G326" s="40"/>
      <c r="H326" s="40"/>
      <c r="BH326" s="49"/>
      <c r="BI326" s="49"/>
      <c r="BJ326" s="49"/>
      <c r="BK326" s="49"/>
      <c r="BL326" s="49"/>
      <c r="BM326" s="49"/>
    </row>
    <row r="327" spans="1:65" x14ac:dyDescent="0.25">
      <c r="A327" s="6"/>
      <c r="E327" s="40"/>
      <c r="F327" s="40"/>
      <c r="G327" s="40"/>
      <c r="H327" s="40"/>
      <c r="BH327" s="49"/>
      <c r="BI327" s="49"/>
      <c r="BJ327" s="49"/>
      <c r="BK327" s="49"/>
      <c r="BL327" s="49"/>
      <c r="BM327" s="49"/>
    </row>
    <row r="328" spans="1:65" x14ac:dyDescent="0.25">
      <c r="A328" s="6"/>
      <c r="E328" s="40"/>
      <c r="F328" s="40"/>
      <c r="G328" s="40"/>
      <c r="H328" s="40"/>
      <c r="BH328" s="49"/>
      <c r="BI328" s="49"/>
      <c r="BJ328" s="49"/>
      <c r="BK328" s="49"/>
      <c r="BL328" s="49"/>
      <c r="BM328" s="49"/>
    </row>
    <row r="329" spans="1:65" ht="15.75" x14ac:dyDescent="0.25">
      <c r="A329" s="6"/>
      <c r="E329" s="40"/>
      <c r="F329" s="40"/>
      <c r="G329" s="40"/>
      <c r="H329" s="40"/>
      <c r="BA329" s="56"/>
      <c r="BH329" s="49"/>
      <c r="BI329" s="49"/>
      <c r="BJ329" s="49"/>
      <c r="BK329" s="49"/>
      <c r="BL329" s="49"/>
      <c r="BM329" s="49"/>
    </row>
    <row r="330" spans="1:65" x14ac:dyDescent="0.25">
      <c r="A330" s="6"/>
      <c r="E330" s="40"/>
      <c r="F330" s="40"/>
      <c r="G330" s="40"/>
      <c r="H330" s="40"/>
      <c r="BH330" s="49"/>
      <c r="BI330" s="49"/>
      <c r="BJ330" s="49"/>
      <c r="BK330" s="49"/>
      <c r="BL330" s="49"/>
      <c r="BM330" s="49"/>
    </row>
    <row r="331" spans="1:65" x14ac:dyDescent="0.25">
      <c r="A331" s="6"/>
      <c r="E331" s="40"/>
      <c r="F331" s="40"/>
      <c r="G331" s="40"/>
      <c r="H331" s="40"/>
      <c r="BH331" s="49"/>
      <c r="BI331" s="49"/>
      <c r="BJ331" s="49"/>
      <c r="BK331" s="49"/>
      <c r="BL331" s="49"/>
      <c r="BM331" s="49"/>
    </row>
    <row r="332" spans="1:65" x14ac:dyDescent="0.25">
      <c r="A332" s="6"/>
      <c r="E332" s="40"/>
      <c r="F332" s="40"/>
      <c r="G332" s="40"/>
      <c r="H332" s="40"/>
      <c r="BH332" s="49"/>
      <c r="BI332" s="49"/>
      <c r="BJ332" s="49"/>
      <c r="BK332" s="49"/>
      <c r="BL332" s="49"/>
      <c r="BM332" s="49"/>
    </row>
    <row r="333" spans="1:65" x14ac:dyDescent="0.25">
      <c r="A333" s="6"/>
      <c r="E333" s="40"/>
      <c r="F333" s="40"/>
      <c r="G333" s="40"/>
      <c r="H333" s="40"/>
      <c r="BH333" s="49"/>
      <c r="BI333" s="49"/>
      <c r="BJ333" s="49"/>
      <c r="BK333" s="49"/>
      <c r="BL333" s="49"/>
      <c r="BM333" s="49"/>
    </row>
    <row r="334" spans="1:65" x14ac:dyDescent="0.25">
      <c r="A334" s="6"/>
      <c r="E334" s="40"/>
      <c r="F334" s="40"/>
      <c r="G334" s="40"/>
      <c r="H334" s="40"/>
      <c r="BH334" s="49"/>
      <c r="BI334" s="49"/>
      <c r="BJ334" s="49"/>
      <c r="BK334" s="49"/>
      <c r="BL334" s="49"/>
      <c r="BM334" s="49"/>
    </row>
    <row r="335" spans="1:65" ht="15.75" x14ac:dyDescent="0.25">
      <c r="A335" s="6"/>
      <c r="E335" s="40"/>
      <c r="F335" s="40"/>
      <c r="G335" s="40"/>
      <c r="H335" s="40"/>
      <c r="BA335" s="56"/>
      <c r="BH335" s="49"/>
      <c r="BI335" s="49"/>
      <c r="BJ335" s="49"/>
      <c r="BK335" s="49"/>
      <c r="BL335" s="49"/>
      <c r="BM335" s="49"/>
    </row>
    <row r="336" spans="1:65" x14ac:dyDescent="0.25">
      <c r="A336" s="6"/>
      <c r="E336" s="40"/>
      <c r="F336" s="40"/>
      <c r="G336" s="40"/>
      <c r="H336" s="40"/>
      <c r="BH336" s="49"/>
      <c r="BI336" s="49"/>
      <c r="BJ336" s="49"/>
      <c r="BK336" s="49"/>
      <c r="BL336" s="49"/>
      <c r="BM336" s="49"/>
    </row>
    <row r="337" spans="1:65" x14ac:dyDescent="0.25">
      <c r="A337" s="6"/>
      <c r="E337" s="40"/>
      <c r="F337" s="40"/>
      <c r="G337" s="40"/>
      <c r="H337" s="40"/>
      <c r="BH337" s="49"/>
      <c r="BI337" s="49"/>
      <c r="BJ337" s="49"/>
      <c r="BK337" s="49"/>
      <c r="BL337" s="49"/>
      <c r="BM337" s="49"/>
    </row>
    <row r="338" spans="1:65" x14ac:dyDescent="0.25">
      <c r="A338" s="6"/>
      <c r="E338" s="40"/>
      <c r="F338" s="40"/>
      <c r="G338" s="40"/>
      <c r="H338" s="40"/>
      <c r="BH338" s="49"/>
      <c r="BI338" s="49"/>
      <c r="BJ338" s="49"/>
      <c r="BK338" s="49"/>
      <c r="BL338" s="49"/>
      <c r="BM338" s="49"/>
    </row>
    <row r="339" spans="1:65" x14ac:dyDescent="0.25">
      <c r="A339" s="6"/>
      <c r="E339" s="40"/>
      <c r="F339" s="40"/>
      <c r="G339" s="40"/>
      <c r="H339" s="40"/>
      <c r="BH339" s="49"/>
      <c r="BI339" s="49"/>
      <c r="BJ339" s="49"/>
      <c r="BK339" s="49"/>
      <c r="BL339" s="49"/>
      <c r="BM339" s="49"/>
    </row>
    <row r="340" spans="1:65" x14ac:dyDescent="0.25">
      <c r="A340" s="6"/>
      <c r="E340" s="40"/>
      <c r="F340" s="40"/>
      <c r="G340" s="40"/>
      <c r="H340" s="40"/>
      <c r="BH340" s="49"/>
      <c r="BI340" s="49"/>
      <c r="BJ340" s="49"/>
      <c r="BK340" s="49"/>
      <c r="BL340" s="49"/>
      <c r="BM340" s="49"/>
    </row>
    <row r="341" spans="1:65" ht="15.75" x14ac:dyDescent="0.25">
      <c r="A341" s="6"/>
      <c r="E341" s="40"/>
      <c r="F341" s="40"/>
      <c r="G341" s="40"/>
      <c r="H341" s="40"/>
      <c r="BA341" s="56"/>
      <c r="BH341" s="49"/>
      <c r="BI341" s="49"/>
      <c r="BJ341" s="49"/>
      <c r="BK341" s="49"/>
      <c r="BL341" s="49"/>
      <c r="BM341" s="49"/>
    </row>
    <row r="342" spans="1:65" x14ac:dyDescent="0.25">
      <c r="A342" s="6"/>
      <c r="E342" s="40"/>
      <c r="F342" s="40"/>
      <c r="G342" s="40"/>
      <c r="H342" s="40"/>
      <c r="BH342" s="49"/>
      <c r="BI342" s="49"/>
      <c r="BJ342" s="49"/>
      <c r="BK342" s="49"/>
      <c r="BL342" s="49"/>
      <c r="BM342" s="49"/>
    </row>
    <row r="343" spans="1:65" x14ac:dyDescent="0.25">
      <c r="A343" s="6"/>
      <c r="E343" s="40"/>
      <c r="F343" s="40"/>
      <c r="G343" s="40"/>
      <c r="H343" s="40"/>
      <c r="BH343" s="49"/>
      <c r="BI343" s="49"/>
      <c r="BJ343" s="49"/>
      <c r="BK343" s="49"/>
      <c r="BL343" s="49"/>
      <c r="BM343" s="49"/>
    </row>
    <row r="344" spans="1:65" x14ac:dyDescent="0.25">
      <c r="A344" s="6"/>
      <c r="E344" s="40"/>
      <c r="F344" s="40"/>
      <c r="G344" s="40"/>
      <c r="H344" s="40"/>
      <c r="BH344" s="49"/>
      <c r="BI344" s="49"/>
      <c r="BJ344" s="49"/>
      <c r="BK344" s="49"/>
      <c r="BL344" s="49"/>
      <c r="BM344" s="49"/>
    </row>
    <row r="345" spans="1:65" x14ac:dyDescent="0.25">
      <c r="A345" s="6"/>
      <c r="E345" s="40"/>
      <c r="F345" s="40"/>
      <c r="G345" s="40"/>
      <c r="H345" s="40"/>
      <c r="BH345" s="49"/>
      <c r="BI345" s="49"/>
      <c r="BJ345" s="49"/>
      <c r="BK345" s="49"/>
      <c r="BL345" s="49"/>
      <c r="BM345" s="49"/>
    </row>
    <row r="346" spans="1:65" x14ac:dyDescent="0.25">
      <c r="A346" s="6"/>
      <c r="E346" s="40"/>
      <c r="F346" s="40"/>
      <c r="G346" s="40"/>
      <c r="H346" s="40"/>
      <c r="BH346" s="49"/>
      <c r="BI346" s="49"/>
      <c r="BJ346" s="49"/>
      <c r="BK346" s="49"/>
      <c r="BL346" s="49"/>
      <c r="BM346" s="49"/>
    </row>
    <row r="347" spans="1:65" ht="15.75" x14ac:dyDescent="0.25">
      <c r="A347" s="6"/>
      <c r="E347" s="40"/>
      <c r="F347" s="40"/>
      <c r="G347" s="40"/>
      <c r="H347" s="40"/>
      <c r="BA347" s="56"/>
      <c r="BH347" s="49"/>
      <c r="BI347" s="49"/>
      <c r="BJ347" s="49"/>
      <c r="BK347" s="49"/>
      <c r="BL347" s="49"/>
      <c r="BM347" s="49"/>
    </row>
    <row r="348" spans="1:65" x14ac:dyDescent="0.25">
      <c r="A348" s="6"/>
      <c r="E348" s="40"/>
      <c r="F348" s="40"/>
      <c r="G348" s="40"/>
      <c r="H348" s="40"/>
      <c r="BH348" s="49"/>
      <c r="BI348" s="49"/>
      <c r="BJ348" s="49"/>
      <c r="BK348" s="49"/>
      <c r="BL348" s="49"/>
      <c r="BM348" s="49"/>
    </row>
    <row r="349" spans="1:65" x14ac:dyDescent="0.25">
      <c r="A349" s="6"/>
      <c r="E349" s="40"/>
      <c r="F349" s="40"/>
      <c r="G349" s="40"/>
      <c r="H349" s="40"/>
      <c r="BH349" s="49"/>
      <c r="BI349" s="49"/>
      <c r="BJ349" s="49"/>
      <c r="BK349" s="49"/>
      <c r="BL349" s="49"/>
      <c r="BM349" s="49"/>
    </row>
    <row r="350" spans="1:65" x14ac:dyDescent="0.25">
      <c r="A350" s="6"/>
      <c r="E350" s="40"/>
      <c r="F350" s="40"/>
      <c r="G350" s="40"/>
      <c r="H350" s="40"/>
      <c r="BH350" s="49"/>
      <c r="BI350" s="49"/>
      <c r="BJ350" s="49"/>
      <c r="BK350" s="49"/>
      <c r="BL350" s="49"/>
      <c r="BM350" s="49"/>
    </row>
    <row r="351" spans="1:65" x14ac:dyDescent="0.25">
      <c r="A351" s="6"/>
      <c r="E351" s="40"/>
      <c r="F351" s="40"/>
      <c r="G351" s="40"/>
      <c r="H351" s="40"/>
      <c r="BH351" s="49"/>
      <c r="BI351" s="49"/>
      <c r="BJ351" s="49"/>
      <c r="BK351" s="49"/>
      <c r="BL351" s="49"/>
      <c r="BM351" s="49"/>
    </row>
    <row r="352" spans="1:65" x14ac:dyDescent="0.25">
      <c r="A352" s="6"/>
      <c r="E352" s="40"/>
      <c r="F352" s="40"/>
      <c r="G352" s="40"/>
      <c r="H352" s="40"/>
      <c r="BH352" s="49"/>
      <c r="BI352" s="49"/>
      <c r="BJ352" s="49"/>
      <c r="BK352" s="49"/>
      <c r="BL352" s="49"/>
      <c r="BM352" s="49"/>
    </row>
    <row r="353" spans="1:65" ht="15.75" x14ac:dyDescent="0.25">
      <c r="A353" s="6"/>
      <c r="E353" s="40"/>
      <c r="F353" s="40"/>
      <c r="G353" s="40"/>
      <c r="H353" s="40"/>
      <c r="BA353" s="56"/>
      <c r="BH353" s="49"/>
      <c r="BI353" s="49"/>
      <c r="BJ353" s="49"/>
      <c r="BK353" s="49"/>
      <c r="BL353" s="49"/>
      <c r="BM353" s="49"/>
    </row>
    <row r="354" spans="1:65" x14ac:dyDescent="0.25">
      <c r="A354" s="6"/>
      <c r="E354" s="40"/>
      <c r="F354" s="40"/>
      <c r="G354" s="40"/>
      <c r="H354" s="40"/>
      <c r="BH354" s="49"/>
      <c r="BI354" s="49"/>
      <c r="BJ354" s="49"/>
      <c r="BK354" s="49"/>
      <c r="BL354" s="49"/>
      <c r="BM354" s="49"/>
    </row>
    <row r="355" spans="1:65" x14ac:dyDescent="0.25">
      <c r="A355" s="6"/>
      <c r="E355" s="40"/>
      <c r="F355" s="40"/>
      <c r="G355" s="40"/>
      <c r="H355" s="40"/>
      <c r="BH355" s="49"/>
      <c r="BI355" s="49"/>
      <c r="BJ355" s="49"/>
      <c r="BK355" s="49"/>
      <c r="BL355" s="49"/>
      <c r="BM355" s="49"/>
    </row>
    <row r="356" spans="1:65" x14ac:dyDescent="0.25">
      <c r="A356" s="6"/>
      <c r="E356" s="40"/>
      <c r="F356" s="40"/>
      <c r="G356" s="40"/>
      <c r="H356" s="40"/>
      <c r="BH356" s="49"/>
      <c r="BI356" s="49"/>
      <c r="BJ356" s="49"/>
      <c r="BK356" s="49"/>
      <c r="BL356" s="49"/>
      <c r="BM356" s="49"/>
    </row>
    <row r="357" spans="1:65" x14ac:dyDescent="0.25">
      <c r="A357" s="6"/>
      <c r="E357" s="40"/>
      <c r="F357" s="40"/>
      <c r="G357" s="40"/>
      <c r="H357" s="40"/>
      <c r="BH357" s="49"/>
      <c r="BI357" s="49"/>
      <c r="BJ357" s="49"/>
      <c r="BK357" s="49"/>
      <c r="BL357" s="49"/>
      <c r="BM357" s="49"/>
    </row>
    <row r="358" spans="1:65" x14ac:dyDescent="0.25">
      <c r="A358" s="6"/>
      <c r="E358" s="40"/>
      <c r="F358" s="40"/>
      <c r="G358" s="40"/>
      <c r="H358" s="40"/>
      <c r="BH358" s="49"/>
      <c r="BI358" s="49"/>
      <c r="BJ358" s="49"/>
      <c r="BK358" s="49"/>
      <c r="BL358" s="49"/>
      <c r="BM358" s="49"/>
    </row>
    <row r="359" spans="1:65" ht="15.75" x14ac:dyDescent="0.25">
      <c r="A359" s="6"/>
      <c r="E359" s="40"/>
      <c r="F359" s="40"/>
      <c r="G359" s="40"/>
      <c r="H359" s="40"/>
      <c r="BA359" s="56"/>
      <c r="BH359" s="49"/>
      <c r="BI359" s="49"/>
      <c r="BJ359" s="49"/>
      <c r="BK359" s="49"/>
      <c r="BL359" s="49"/>
      <c r="BM359" s="49"/>
    </row>
    <row r="360" spans="1:65" x14ac:dyDescent="0.25">
      <c r="A360" s="6"/>
      <c r="E360" s="40"/>
      <c r="F360" s="40"/>
      <c r="G360" s="40"/>
      <c r="H360" s="40"/>
      <c r="BH360" s="49"/>
      <c r="BI360" s="49"/>
      <c r="BJ360" s="49"/>
      <c r="BK360" s="49"/>
      <c r="BL360" s="49"/>
      <c r="BM360" s="49"/>
    </row>
    <row r="361" spans="1:65" x14ac:dyDescent="0.25">
      <c r="A361" s="6"/>
      <c r="E361" s="40"/>
      <c r="F361" s="40"/>
      <c r="G361" s="40"/>
      <c r="H361" s="40"/>
      <c r="BH361" s="49"/>
      <c r="BI361" s="49"/>
      <c r="BJ361" s="49"/>
      <c r="BK361" s="49"/>
      <c r="BL361" s="49"/>
      <c r="BM361" s="49"/>
    </row>
    <row r="362" spans="1:65" x14ac:dyDescent="0.25">
      <c r="A362" s="6"/>
      <c r="E362" s="40"/>
      <c r="F362" s="40"/>
      <c r="G362" s="40"/>
      <c r="H362" s="40"/>
      <c r="BH362" s="49"/>
      <c r="BI362" s="49"/>
      <c r="BJ362" s="49"/>
      <c r="BK362" s="49"/>
      <c r="BL362" s="49"/>
      <c r="BM362" s="49"/>
    </row>
    <row r="363" spans="1:65" x14ac:dyDescent="0.25">
      <c r="A363" s="6"/>
      <c r="E363" s="40"/>
      <c r="F363" s="40"/>
      <c r="G363" s="40"/>
      <c r="H363" s="40"/>
      <c r="BH363" s="49"/>
      <c r="BI363" s="49"/>
      <c r="BJ363" s="49"/>
      <c r="BK363" s="49"/>
      <c r="BL363" s="49"/>
      <c r="BM363" s="49"/>
    </row>
    <row r="364" spans="1:65" x14ac:dyDescent="0.25">
      <c r="A364" s="6"/>
      <c r="E364" s="40"/>
      <c r="F364" s="40"/>
      <c r="G364" s="40"/>
      <c r="H364" s="40"/>
      <c r="BH364" s="49"/>
      <c r="BI364" s="49"/>
      <c r="BJ364" s="49"/>
      <c r="BK364" s="49"/>
      <c r="BL364" s="49"/>
      <c r="BM364" s="49"/>
    </row>
    <row r="365" spans="1:65" ht="15.75" x14ac:dyDescent="0.25">
      <c r="A365" s="6"/>
      <c r="E365" s="40"/>
      <c r="F365" s="40"/>
      <c r="G365" s="40"/>
      <c r="H365" s="40"/>
      <c r="BA365" s="56"/>
      <c r="BH365" s="49"/>
      <c r="BI365" s="49"/>
      <c r="BJ365" s="49"/>
      <c r="BK365" s="49"/>
      <c r="BL365" s="49"/>
      <c r="BM365" s="49"/>
    </row>
    <row r="366" spans="1:65" x14ac:dyDescent="0.25">
      <c r="A366" s="6"/>
      <c r="E366" s="40"/>
      <c r="F366" s="40"/>
      <c r="G366" s="40"/>
      <c r="H366" s="40"/>
      <c r="BH366" s="49"/>
      <c r="BI366" s="49"/>
      <c r="BJ366" s="49"/>
      <c r="BK366" s="49"/>
      <c r="BL366" s="49"/>
      <c r="BM366" s="49"/>
    </row>
    <row r="367" spans="1:65" x14ac:dyDescent="0.25">
      <c r="A367" s="6"/>
      <c r="E367" s="40"/>
      <c r="F367" s="40"/>
      <c r="G367" s="40"/>
      <c r="H367" s="40"/>
      <c r="BH367" s="49"/>
      <c r="BI367" s="49"/>
      <c r="BJ367" s="49"/>
      <c r="BK367" s="49"/>
      <c r="BL367" s="49"/>
      <c r="BM367" s="49"/>
    </row>
    <row r="368" spans="1:65" x14ac:dyDescent="0.25">
      <c r="A368" s="6"/>
      <c r="E368" s="40"/>
      <c r="F368" s="40"/>
      <c r="G368" s="40"/>
      <c r="H368" s="40"/>
      <c r="BH368" s="49"/>
      <c r="BI368" s="49"/>
      <c r="BJ368" s="49"/>
      <c r="BK368" s="49"/>
      <c r="BL368" s="49"/>
      <c r="BM368" s="49"/>
    </row>
    <row r="369" spans="1:65" x14ac:dyDescent="0.25">
      <c r="A369" s="6"/>
      <c r="E369" s="40"/>
      <c r="F369" s="40"/>
      <c r="G369" s="40"/>
      <c r="H369" s="40"/>
      <c r="BH369" s="49"/>
      <c r="BI369" s="49"/>
      <c r="BJ369" s="49"/>
      <c r="BK369" s="49"/>
      <c r="BL369" s="49"/>
      <c r="BM369" s="49"/>
    </row>
    <row r="370" spans="1:65" x14ac:dyDescent="0.25">
      <c r="A370" s="6"/>
      <c r="E370" s="40"/>
      <c r="F370" s="40"/>
      <c r="G370" s="40"/>
      <c r="H370" s="40"/>
      <c r="BH370" s="49"/>
      <c r="BI370" s="49"/>
      <c r="BJ370" s="49"/>
      <c r="BK370" s="49"/>
      <c r="BL370" s="49"/>
      <c r="BM370" s="49"/>
    </row>
    <row r="371" spans="1:65" ht="15.75" x14ac:dyDescent="0.25">
      <c r="A371" s="6"/>
      <c r="E371" s="40"/>
      <c r="F371" s="40"/>
      <c r="G371" s="40"/>
      <c r="H371" s="40"/>
      <c r="BA371" s="56"/>
      <c r="BH371" s="49"/>
      <c r="BI371" s="49"/>
      <c r="BJ371" s="49"/>
      <c r="BK371" s="49"/>
      <c r="BL371" s="49"/>
      <c r="BM371" s="49"/>
    </row>
    <row r="372" spans="1:65" x14ac:dyDescent="0.25">
      <c r="A372" s="6"/>
      <c r="E372" s="40"/>
      <c r="F372" s="40"/>
      <c r="G372" s="40"/>
      <c r="H372" s="40"/>
      <c r="BH372" s="49"/>
      <c r="BI372" s="49"/>
      <c r="BJ372" s="49"/>
      <c r="BK372" s="49"/>
      <c r="BL372" s="49"/>
      <c r="BM372" s="49"/>
    </row>
    <row r="373" spans="1:65" x14ac:dyDescent="0.25">
      <c r="A373" s="6"/>
      <c r="E373" s="40"/>
      <c r="F373" s="40"/>
      <c r="G373" s="40"/>
      <c r="H373" s="40"/>
      <c r="BH373" s="49"/>
      <c r="BI373" s="49"/>
      <c r="BJ373" s="49"/>
      <c r="BK373" s="49"/>
      <c r="BL373" s="49"/>
      <c r="BM373" s="49"/>
    </row>
    <row r="374" spans="1:65" x14ac:dyDescent="0.25">
      <c r="A374" s="6"/>
      <c r="E374" s="40"/>
      <c r="F374" s="40"/>
      <c r="G374" s="40"/>
      <c r="H374" s="40"/>
      <c r="BH374" s="49"/>
      <c r="BI374" s="49"/>
      <c r="BJ374" s="49"/>
      <c r="BK374" s="49"/>
      <c r="BL374" s="49"/>
      <c r="BM374" s="49"/>
    </row>
    <row r="375" spans="1:65" x14ac:dyDescent="0.25">
      <c r="A375" s="6"/>
      <c r="E375" s="40"/>
      <c r="F375" s="40"/>
      <c r="G375" s="40"/>
      <c r="H375" s="40"/>
      <c r="BH375" s="49"/>
      <c r="BI375" s="49"/>
      <c r="BJ375" s="49"/>
      <c r="BK375" s="49"/>
      <c r="BL375" s="49"/>
      <c r="BM375" s="49"/>
    </row>
    <row r="376" spans="1:65" x14ac:dyDescent="0.25">
      <c r="A376" s="6"/>
      <c r="E376" s="40"/>
      <c r="F376" s="40"/>
      <c r="G376" s="40"/>
      <c r="H376" s="40"/>
      <c r="BH376" s="49"/>
      <c r="BI376" s="49"/>
      <c r="BJ376" s="49"/>
      <c r="BK376" s="49"/>
      <c r="BL376" s="49"/>
      <c r="BM376" s="49"/>
    </row>
    <row r="377" spans="1:65" ht="15.75" x14ac:dyDescent="0.25">
      <c r="A377" s="6"/>
      <c r="E377" s="40"/>
      <c r="F377" s="40"/>
      <c r="G377" s="40"/>
      <c r="H377" s="40"/>
      <c r="BA377" s="56"/>
      <c r="BH377" s="49"/>
      <c r="BI377" s="49"/>
      <c r="BJ377" s="49"/>
      <c r="BK377" s="49"/>
      <c r="BL377" s="49"/>
      <c r="BM377" s="49"/>
    </row>
    <row r="378" spans="1:65" x14ac:dyDescent="0.25">
      <c r="A378" s="6"/>
      <c r="E378" s="40"/>
      <c r="F378" s="40"/>
      <c r="G378" s="40"/>
      <c r="H378" s="40"/>
      <c r="BH378" s="49"/>
      <c r="BI378" s="49"/>
      <c r="BJ378" s="49"/>
      <c r="BK378" s="49"/>
      <c r="BL378" s="49"/>
      <c r="BM378" s="49"/>
    </row>
    <row r="379" spans="1:65" x14ac:dyDescent="0.25">
      <c r="A379" s="6"/>
      <c r="E379" s="40"/>
      <c r="F379" s="40"/>
      <c r="G379" s="40"/>
      <c r="H379" s="40"/>
      <c r="BH379" s="49"/>
      <c r="BI379" s="49"/>
      <c r="BJ379" s="49"/>
      <c r="BK379" s="49"/>
      <c r="BL379" s="49"/>
      <c r="BM379" s="49"/>
    </row>
    <row r="380" spans="1:65" x14ac:dyDescent="0.25">
      <c r="A380" s="6"/>
      <c r="E380" s="40"/>
      <c r="F380" s="40"/>
      <c r="G380" s="40"/>
      <c r="H380" s="40"/>
      <c r="BH380" s="49"/>
      <c r="BI380" s="49"/>
      <c r="BJ380" s="49"/>
      <c r="BK380" s="49"/>
      <c r="BL380" s="49"/>
      <c r="BM380" s="49"/>
    </row>
    <row r="381" spans="1:65" x14ac:dyDescent="0.25">
      <c r="A381" s="6"/>
      <c r="E381" s="40"/>
      <c r="F381" s="40"/>
      <c r="G381" s="40"/>
      <c r="H381" s="40"/>
      <c r="BH381" s="49"/>
      <c r="BI381" s="49"/>
      <c r="BJ381" s="49"/>
      <c r="BK381" s="49"/>
      <c r="BL381" s="49"/>
      <c r="BM381" s="49"/>
    </row>
    <row r="382" spans="1:65" x14ac:dyDescent="0.25">
      <c r="A382" s="6"/>
      <c r="E382" s="40"/>
      <c r="F382" s="40"/>
      <c r="G382" s="40"/>
      <c r="H382" s="40"/>
      <c r="BH382" s="49"/>
      <c r="BI382" s="49"/>
      <c r="BJ382" s="49"/>
      <c r="BK382" s="49"/>
      <c r="BL382" s="49"/>
      <c r="BM382" s="49"/>
    </row>
    <row r="383" spans="1:65" ht="15.75" x14ac:dyDescent="0.25">
      <c r="A383" s="6"/>
      <c r="E383" s="40"/>
      <c r="F383" s="40"/>
      <c r="G383" s="40"/>
      <c r="H383" s="40"/>
      <c r="BA383" s="56"/>
      <c r="BH383" s="49"/>
      <c r="BI383" s="49"/>
      <c r="BJ383" s="49"/>
      <c r="BK383" s="49"/>
      <c r="BL383" s="49"/>
      <c r="BM383" s="49"/>
    </row>
    <row r="384" spans="1:65" x14ac:dyDescent="0.25">
      <c r="A384" s="6"/>
      <c r="E384" s="40"/>
      <c r="F384" s="40"/>
      <c r="G384" s="40"/>
      <c r="H384" s="40"/>
      <c r="BH384" s="49"/>
      <c r="BI384" s="49"/>
      <c r="BJ384" s="49"/>
      <c r="BK384" s="49"/>
      <c r="BL384" s="49"/>
      <c r="BM384" s="49"/>
    </row>
    <row r="385" spans="1:65" x14ac:dyDescent="0.25">
      <c r="A385" s="6"/>
      <c r="E385" s="40"/>
      <c r="F385" s="40"/>
      <c r="G385" s="40"/>
      <c r="H385" s="40"/>
      <c r="BH385" s="49"/>
      <c r="BI385" s="49"/>
      <c r="BJ385" s="49"/>
      <c r="BK385" s="49"/>
      <c r="BL385" s="49"/>
      <c r="BM385" s="49"/>
    </row>
    <row r="386" spans="1:65" x14ac:dyDescent="0.25">
      <c r="A386" s="6"/>
      <c r="E386" s="40"/>
      <c r="F386" s="40"/>
      <c r="G386" s="40"/>
      <c r="H386" s="40"/>
      <c r="BH386" s="49"/>
      <c r="BI386" s="49"/>
      <c r="BJ386" s="49"/>
      <c r="BK386" s="49"/>
      <c r="BL386" s="49"/>
      <c r="BM386" s="49"/>
    </row>
    <row r="387" spans="1:65" x14ac:dyDescent="0.25">
      <c r="A387" s="6"/>
      <c r="E387" s="40"/>
      <c r="F387" s="40"/>
      <c r="G387" s="40"/>
      <c r="H387" s="40"/>
      <c r="BH387" s="49"/>
      <c r="BI387" s="49"/>
      <c r="BJ387" s="49"/>
      <c r="BK387" s="49"/>
      <c r="BL387" s="49"/>
      <c r="BM387" s="49"/>
    </row>
    <row r="388" spans="1:65" x14ac:dyDescent="0.25">
      <c r="A388" s="6"/>
      <c r="E388" s="40"/>
      <c r="F388" s="40"/>
      <c r="G388" s="40"/>
      <c r="H388" s="40"/>
      <c r="BH388" s="49"/>
      <c r="BI388" s="49"/>
      <c r="BJ388" s="49"/>
      <c r="BK388" s="49"/>
      <c r="BL388" s="49"/>
      <c r="BM388" s="49"/>
    </row>
    <row r="389" spans="1:65" ht="15.75" x14ac:dyDescent="0.25">
      <c r="A389" s="6"/>
      <c r="E389" s="40"/>
      <c r="F389" s="40"/>
      <c r="G389" s="40"/>
      <c r="H389" s="40"/>
      <c r="BA389" s="56"/>
      <c r="BH389" s="49"/>
      <c r="BI389" s="49"/>
      <c r="BJ389" s="49"/>
      <c r="BK389" s="49"/>
      <c r="BL389" s="49"/>
      <c r="BM389" s="49"/>
    </row>
    <row r="390" spans="1:65" x14ac:dyDescent="0.25">
      <c r="A390" s="6"/>
      <c r="E390" s="40"/>
      <c r="F390" s="40"/>
      <c r="G390" s="40"/>
      <c r="H390" s="40"/>
      <c r="BH390" s="49"/>
      <c r="BI390" s="49"/>
      <c r="BJ390" s="49"/>
      <c r="BK390" s="49"/>
      <c r="BL390" s="49"/>
      <c r="BM390" s="49"/>
    </row>
    <row r="391" spans="1:65" x14ac:dyDescent="0.25">
      <c r="A391" s="6"/>
      <c r="E391" s="40"/>
      <c r="F391" s="40"/>
      <c r="G391" s="40"/>
      <c r="H391" s="40"/>
      <c r="BH391" s="49"/>
      <c r="BI391" s="49"/>
      <c r="BJ391" s="49"/>
      <c r="BK391" s="49"/>
      <c r="BL391" s="49"/>
      <c r="BM391" s="49"/>
    </row>
    <row r="392" spans="1:65" x14ac:dyDescent="0.25">
      <c r="A392" s="6"/>
      <c r="E392" s="40"/>
      <c r="F392" s="40"/>
      <c r="G392" s="40"/>
      <c r="H392" s="40"/>
      <c r="BH392" s="49"/>
      <c r="BI392" s="49"/>
      <c r="BJ392" s="49"/>
      <c r="BK392" s="49"/>
      <c r="BL392" s="49"/>
      <c r="BM392" s="49"/>
    </row>
    <row r="393" spans="1:65" x14ac:dyDescent="0.25">
      <c r="A393" s="6"/>
      <c r="E393" s="40"/>
      <c r="F393" s="40"/>
      <c r="G393" s="40"/>
      <c r="H393" s="40"/>
      <c r="BH393" s="49"/>
      <c r="BI393" s="49"/>
      <c r="BJ393" s="49"/>
      <c r="BK393" s="49"/>
      <c r="BL393" s="49"/>
      <c r="BM393" s="49"/>
    </row>
    <row r="394" spans="1:65" x14ac:dyDescent="0.25">
      <c r="A394" s="6"/>
      <c r="E394" s="40"/>
      <c r="F394" s="40"/>
      <c r="G394" s="40"/>
      <c r="H394" s="40"/>
      <c r="BH394" s="49"/>
      <c r="BI394" s="49"/>
      <c r="BJ394" s="49"/>
      <c r="BK394" s="49"/>
      <c r="BL394" s="49"/>
      <c r="BM394" s="49"/>
    </row>
    <row r="395" spans="1:65" ht="15.75" x14ac:dyDescent="0.25">
      <c r="A395" s="6"/>
      <c r="E395" s="40"/>
      <c r="F395" s="40"/>
      <c r="G395" s="40"/>
      <c r="H395" s="40"/>
      <c r="BA395" s="56"/>
      <c r="BH395" s="49"/>
      <c r="BI395" s="49"/>
      <c r="BJ395" s="49"/>
      <c r="BK395" s="49"/>
      <c r="BL395" s="49"/>
      <c r="BM395" s="49"/>
    </row>
    <row r="396" spans="1:65" x14ac:dyDescent="0.25">
      <c r="A396" s="6"/>
      <c r="E396" s="40"/>
      <c r="F396" s="40"/>
      <c r="G396" s="40"/>
      <c r="H396" s="40"/>
      <c r="BH396" s="49"/>
      <c r="BI396" s="49"/>
      <c r="BJ396" s="49"/>
      <c r="BK396" s="49"/>
      <c r="BL396" s="49"/>
      <c r="BM396" s="49"/>
    </row>
    <row r="397" spans="1:65" x14ac:dyDescent="0.25">
      <c r="A397" s="6"/>
      <c r="E397" s="40"/>
      <c r="F397" s="40"/>
      <c r="G397" s="40"/>
      <c r="H397" s="40"/>
      <c r="BH397" s="49"/>
      <c r="BI397" s="49"/>
      <c r="BJ397" s="49"/>
      <c r="BK397" s="49"/>
      <c r="BL397" s="49"/>
      <c r="BM397" s="49"/>
    </row>
    <row r="398" spans="1:65" x14ac:dyDescent="0.25">
      <c r="A398" s="6"/>
      <c r="E398" s="40"/>
      <c r="F398" s="40"/>
      <c r="G398" s="40"/>
      <c r="H398" s="40"/>
      <c r="BH398" s="49"/>
      <c r="BI398" s="49"/>
      <c r="BJ398" s="49"/>
      <c r="BK398" s="49"/>
      <c r="BL398" s="49"/>
      <c r="BM398" s="49"/>
    </row>
    <row r="399" spans="1:65" x14ac:dyDescent="0.25">
      <c r="A399" s="6"/>
      <c r="E399" s="40"/>
      <c r="F399" s="40"/>
      <c r="G399" s="40"/>
      <c r="H399" s="40"/>
      <c r="BH399" s="49"/>
      <c r="BI399" s="49"/>
      <c r="BJ399" s="49"/>
      <c r="BK399" s="49"/>
      <c r="BL399" s="49"/>
      <c r="BM399" s="49"/>
    </row>
    <row r="400" spans="1:65" x14ac:dyDescent="0.25">
      <c r="A400" s="6"/>
      <c r="E400" s="40"/>
      <c r="F400" s="40"/>
      <c r="G400" s="40"/>
      <c r="H400" s="40"/>
      <c r="BH400" s="49"/>
      <c r="BI400" s="49"/>
      <c r="BJ400" s="49"/>
      <c r="BK400" s="49"/>
      <c r="BL400" s="49"/>
      <c r="BM400" s="49"/>
    </row>
    <row r="401" spans="1:65" ht="15.75" x14ac:dyDescent="0.25">
      <c r="A401" s="6"/>
      <c r="E401" s="40"/>
      <c r="F401" s="40"/>
      <c r="G401" s="40"/>
      <c r="H401" s="40"/>
      <c r="BA401" s="56"/>
      <c r="BH401" s="49"/>
      <c r="BI401" s="49"/>
      <c r="BJ401" s="49"/>
      <c r="BK401" s="49"/>
      <c r="BL401" s="49"/>
      <c r="BM401" s="49"/>
    </row>
    <row r="402" spans="1:65" x14ac:dyDescent="0.25">
      <c r="A402" s="6"/>
      <c r="E402" s="40"/>
      <c r="F402" s="40"/>
      <c r="G402" s="40"/>
      <c r="H402" s="40"/>
      <c r="BH402" s="49"/>
      <c r="BI402" s="49"/>
      <c r="BJ402" s="49"/>
      <c r="BK402" s="49"/>
      <c r="BL402" s="49"/>
      <c r="BM402" s="49"/>
    </row>
    <row r="403" spans="1:65" x14ac:dyDescent="0.25">
      <c r="A403" s="6"/>
      <c r="E403" s="40"/>
      <c r="F403" s="40"/>
      <c r="G403" s="40"/>
      <c r="H403" s="40"/>
      <c r="BH403" s="49"/>
      <c r="BI403" s="49"/>
      <c r="BJ403" s="49"/>
      <c r="BK403" s="49"/>
      <c r="BL403" s="49"/>
      <c r="BM403" s="49"/>
    </row>
    <row r="404" spans="1:65" x14ac:dyDescent="0.25">
      <c r="A404" s="6"/>
      <c r="E404" s="40"/>
      <c r="F404" s="40"/>
      <c r="G404" s="40"/>
      <c r="H404" s="40"/>
      <c r="BH404" s="49"/>
      <c r="BI404" s="49"/>
      <c r="BJ404" s="49"/>
      <c r="BK404" s="49"/>
      <c r="BL404" s="49"/>
      <c r="BM404" s="49"/>
    </row>
    <row r="405" spans="1:65" x14ac:dyDescent="0.25">
      <c r="A405" s="6"/>
      <c r="E405" s="40"/>
      <c r="F405" s="40"/>
      <c r="G405" s="40"/>
      <c r="H405" s="40"/>
      <c r="BH405" s="49"/>
      <c r="BI405" s="49"/>
      <c r="BJ405" s="49"/>
      <c r="BK405" s="49"/>
      <c r="BL405" s="49"/>
      <c r="BM405" s="49"/>
    </row>
    <row r="406" spans="1:65" x14ac:dyDescent="0.25">
      <c r="A406" s="6"/>
      <c r="E406" s="40"/>
      <c r="F406" s="40"/>
      <c r="G406" s="40"/>
      <c r="H406" s="40"/>
      <c r="BH406" s="49"/>
      <c r="BI406" s="49"/>
      <c r="BJ406" s="49"/>
      <c r="BK406" s="49"/>
      <c r="BL406" s="49"/>
      <c r="BM406" s="49"/>
    </row>
    <row r="407" spans="1:65" ht="15.75" x14ac:dyDescent="0.25">
      <c r="A407" s="6"/>
      <c r="E407" s="40"/>
      <c r="F407" s="40"/>
      <c r="G407" s="40"/>
      <c r="H407" s="40"/>
      <c r="BA407" s="56"/>
      <c r="BH407" s="49"/>
      <c r="BI407" s="49"/>
      <c r="BJ407" s="49"/>
      <c r="BK407" s="49"/>
      <c r="BL407" s="49"/>
      <c r="BM407" s="49"/>
    </row>
    <row r="408" spans="1:65" x14ac:dyDescent="0.25">
      <c r="A408" s="6"/>
      <c r="E408" s="40"/>
      <c r="F408" s="40"/>
      <c r="G408" s="40"/>
      <c r="H408" s="40"/>
      <c r="BH408" s="49"/>
      <c r="BI408" s="49"/>
      <c r="BJ408" s="49"/>
      <c r="BK408" s="49"/>
      <c r="BL408" s="49"/>
      <c r="BM408" s="49"/>
    </row>
    <row r="409" spans="1:65" x14ac:dyDescent="0.25">
      <c r="A409" s="6"/>
      <c r="E409" s="40"/>
      <c r="F409" s="40"/>
      <c r="G409" s="40"/>
      <c r="H409" s="40"/>
      <c r="BH409" s="49"/>
      <c r="BI409" s="49"/>
      <c r="BJ409" s="49"/>
      <c r="BK409" s="49"/>
      <c r="BL409" s="49"/>
      <c r="BM409" s="49"/>
    </row>
    <row r="410" spans="1:65" x14ac:dyDescent="0.25">
      <c r="A410" s="6"/>
      <c r="E410" s="40"/>
      <c r="F410" s="40"/>
      <c r="G410" s="40"/>
      <c r="H410" s="40"/>
      <c r="BH410" s="49"/>
      <c r="BI410" s="49"/>
      <c r="BJ410" s="49"/>
      <c r="BK410" s="49"/>
      <c r="BL410" s="49"/>
      <c r="BM410" s="49"/>
    </row>
    <row r="411" spans="1:65" x14ac:dyDescent="0.25">
      <c r="A411" s="6"/>
      <c r="E411" s="40"/>
      <c r="F411" s="40"/>
      <c r="G411" s="40"/>
      <c r="H411" s="40"/>
      <c r="BH411" s="49"/>
      <c r="BI411" s="49"/>
      <c r="BJ411" s="49"/>
      <c r="BK411" s="49"/>
      <c r="BL411" s="49"/>
      <c r="BM411" s="49"/>
    </row>
    <row r="412" spans="1:65" x14ac:dyDescent="0.25">
      <c r="A412" s="6"/>
      <c r="E412" s="40"/>
      <c r="F412" s="40"/>
      <c r="G412" s="40"/>
      <c r="H412" s="40"/>
      <c r="BH412" s="49"/>
      <c r="BI412" s="49"/>
      <c r="BJ412" s="49"/>
      <c r="BK412" s="49"/>
      <c r="BL412" s="49"/>
      <c r="BM412" s="49"/>
    </row>
    <row r="413" spans="1:65" ht="15.75" x14ac:dyDescent="0.25">
      <c r="A413" s="6"/>
      <c r="E413" s="40"/>
      <c r="F413" s="40"/>
      <c r="G413" s="40"/>
      <c r="H413" s="40"/>
      <c r="BA413" s="56"/>
      <c r="BH413" s="49"/>
      <c r="BI413" s="49"/>
      <c r="BJ413" s="49"/>
      <c r="BK413" s="49"/>
      <c r="BL413" s="49"/>
      <c r="BM413" s="49"/>
    </row>
    <row r="414" spans="1:65" x14ac:dyDescent="0.25">
      <c r="A414" s="6"/>
      <c r="E414" s="40"/>
      <c r="F414" s="40"/>
      <c r="G414" s="40"/>
      <c r="H414" s="40"/>
      <c r="BH414" s="49"/>
      <c r="BI414" s="49"/>
      <c r="BJ414" s="49"/>
      <c r="BK414" s="49"/>
      <c r="BL414" s="49"/>
      <c r="BM414" s="49"/>
    </row>
    <row r="415" spans="1:65" x14ac:dyDescent="0.25">
      <c r="A415" s="6"/>
      <c r="E415" s="40"/>
      <c r="F415" s="40"/>
      <c r="G415" s="40"/>
      <c r="H415" s="40"/>
      <c r="BH415" s="49"/>
      <c r="BI415" s="49"/>
      <c r="BJ415" s="49"/>
      <c r="BK415" s="49"/>
      <c r="BL415" s="49"/>
      <c r="BM415" s="49"/>
    </row>
    <row r="416" spans="1:65" x14ac:dyDescent="0.25">
      <c r="A416" s="6"/>
      <c r="E416" s="40"/>
      <c r="F416" s="40"/>
      <c r="G416" s="40"/>
      <c r="H416" s="40"/>
      <c r="BH416" s="49"/>
      <c r="BI416" s="49"/>
      <c r="BJ416" s="49"/>
      <c r="BK416" s="49"/>
      <c r="BL416" s="49"/>
      <c r="BM416" s="49"/>
    </row>
    <row r="417" spans="1:65" x14ac:dyDescent="0.25">
      <c r="A417" s="6"/>
      <c r="E417" s="40"/>
      <c r="F417" s="40"/>
      <c r="G417" s="40"/>
      <c r="H417" s="40"/>
      <c r="BH417" s="49"/>
      <c r="BI417" s="49"/>
      <c r="BJ417" s="49"/>
      <c r="BK417" s="49"/>
      <c r="BL417" s="49"/>
      <c r="BM417" s="49"/>
    </row>
    <row r="418" spans="1:65" x14ac:dyDescent="0.25">
      <c r="A418" s="6"/>
      <c r="E418" s="40"/>
      <c r="F418" s="40"/>
      <c r="G418" s="40"/>
      <c r="H418" s="40"/>
      <c r="BH418" s="49"/>
      <c r="BI418" s="49"/>
      <c r="BJ418" s="49"/>
      <c r="BK418" s="49"/>
      <c r="BL418" s="49"/>
      <c r="BM418" s="49"/>
    </row>
    <row r="419" spans="1:65" ht="15.75" x14ac:dyDescent="0.25">
      <c r="A419" s="6"/>
      <c r="E419" s="40"/>
      <c r="F419" s="40"/>
      <c r="G419" s="40"/>
      <c r="H419" s="40"/>
      <c r="BA419" s="56"/>
      <c r="BH419" s="49"/>
      <c r="BI419" s="49"/>
      <c r="BJ419" s="49"/>
      <c r="BK419" s="49"/>
      <c r="BL419" s="49"/>
      <c r="BM419" s="49"/>
    </row>
    <row r="420" spans="1:65" x14ac:dyDescent="0.25">
      <c r="A420" s="6"/>
      <c r="E420" s="40"/>
      <c r="F420" s="40"/>
      <c r="G420" s="40"/>
      <c r="H420" s="40"/>
      <c r="BH420" s="49"/>
      <c r="BI420" s="49"/>
      <c r="BJ420" s="49"/>
      <c r="BK420" s="49"/>
      <c r="BL420" s="49"/>
      <c r="BM420" s="49"/>
    </row>
    <row r="421" spans="1:65" x14ac:dyDescent="0.25">
      <c r="A421" s="6"/>
      <c r="E421" s="40"/>
      <c r="F421" s="40"/>
      <c r="G421" s="40"/>
      <c r="H421" s="40"/>
      <c r="BH421" s="49"/>
      <c r="BI421" s="49"/>
      <c r="BJ421" s="49"/>
      <c r="BK421" s="49"/>
      <c r="BL421" s="49"/>
      <c r="BM421" s="49"/>
    </row>
    <row r="422" spans="1:65" x14ac:dyDescent="0.25">
      <c r="A422" s="6"/>
      <c r="E422" s="40"/>
      <c r="F422" s="40"/>
      <c r="G422" s="40"/>
      <c r="H422" s="40"/>
      <c r="BH422" s="49"/>
      <c r="BI422" s="49"/>
      <c r="BJ422" s="49"/>
      <c r="BK422" s="49"/>
      <c r="BL422" s="49"/>
      <c r="BM422" s="49"/>
    </row>
    <row r="423" spans="1:65" x14ac:dyDescent="0.25">
      <c r="A423" s="6"/>
      <c r="E423" s="40"/>
      <c r="F423" s="40"/>
      <c r="G423" s="40"/>
      <c r="H423" s="40"/>
      <c r="BH423" s="49"/>
      <c r="BI423" s="49"/>
      <c r="BJ423" s="49"/>
      <c r="BK423" s="49"/>
      <c r="BL423" s="49"/>
      <c r="BM423" s="49"/>
    </row>
    <row r="424" spans="1:65" x14ac:dyDescent="0.25">
      <c r="A424" s="6"/>
      <c r="E424" s="40"/>
      <c r="F424" s="40"/>
      <c r="G424" s="40"/>
      <c r="H424" s="40"/>
      <c r="BH424" s="49"/>
      <c r="BI424" s="49"/>
      <c r="BJ424" s="49"/>
      <c r="BK424" s="49"/>
      <c r="BL424" s="49"/>
      <c r="BM424" s="49"/>
    </row>
    <row r="425" spans="1:65" ht="15.75" x14ac:dyDescent="0.25">
      <c r="A425" s="6"/>
      <c r="E425" s="40"/>
      <c r="F425" s="40"/>
      <c r="G425" s="40"/>
      <c r="H425" s="40"/>
      <c r="BA425" s="56"/>
      <c r="BH425" s="49"/>
      <c r="BI425" s="49"/>
      <c r="BJ425" s="49"/>
      <c r="BK425" s="49"/>
      <c r="BL425" s="49"/>
      <c r="BM425" s="49"/>
    </row>
    <row r="426" spans="1:65" x14ac:dyDescent="0.25">
      <c r="A426" s="6"/>
      <c r="E426" s="40"/>
      <c r="F426" s="40"/>
      <c r="G426" s="40"/>
      <c r="H426" s="40"/>
      <c r="BH426" s="49"/>
      <c r="BI426" s="49"/>
      <c r="BJ426" s="49"/>
      <c r="BK426" s="49"/>
      <c r="BL426" s="49"/>
      <c r="BM426" s="49"/>
    </row>
    <row r="427" spans="1:65" x14ac:dyDescent="0.25">
      <c r="A427" s="6"/>
      <c r="E427" s="40"/>
      <c r="F427" s="40"/>
      <c r="G427" s="40"/>
      <c r="H427" s="40"/>
      <c r="BH427" s="49"/>
      <c r="BI427" s="49"/>
      <c r="BJ427" s="49"/>
      <c r="BK427" s="49"/>
      <c r="BL427" s="49"/>
      <c r="BM427" s="49"/>
    </row>
    <row r="428" spans="1:65" x14ac:dyDescent="0.25">
      <c r="A428" s="6"/>
      <c r="E428" s="40"/>
      <c r="F428" s="40"/>
      <c r="G428" s="40"/>
      <c r="H428" s="40"/>
      <c r="BH428" s="49"/>
      <c r="BI428" s="49"/>
      <c r="BJ428" s="49"/>
      <c r="BK428" s="49"/>
      <c r="BL428" s="49"/>
      <c r="BM428" s="49"/>
    </row>
    <row r="429" spans="1:65" x14ac:dyDescent="0.25">
      <c r="A429" s="6"/>
      <c r="E429" s="40"/>
      <c r="F429" s="40"/>
      <c r="G429" s="40"/>
      <c r="H429" s="40"/>
      <c r="BH429" s="49"/>
      <c r="BI429" s="49"/>
      <c r="BJ429" s="49"/>
      <c r="BK429" s="49"/>
      <c r="BL429" s="49"/>
      <c r="BM429" s="49"/>
    </row>
    <row r="430" spans="1:65" x14ac:dyDescent="0.25">
      <c r="A430" s="6"/>
      <c r="E430" s="40"/>
      <c r="F430" s="40"/>
      <c r="G430" s="40"/>
      <c r="H430" s="40"/>
      <c r="BH430" s="49"/>
      <c r="BI430" s="49"/>
      <c r="BJ430" s="49"/>
      <c r="BK430" s="49"/>
      <c r="BL430" s="49"/>
      <c r="BM430" s="49"/>
    </row>
    <row r="431" spans="1:65" ht="15.75" x14ac:dyDescent="0.25">
      <c r="A431" s="6"/>
      <c r="E431" s="40"/>
      <c r="F431" s="40"/>
      <c r="G431" s="40"/>
      <c r="H431" s="40"/>
      <c r="BA431" s="56"/>
      <c r="BH431" s="49"/>
      <c r="BI431" s="49"/>
      <c r="BJ431" s="49"/>
      <c r="BK431" s="49"/>
      <c r="BL431" s="49"/>
      <c r="BM431" s="49"/>
    </row>
    <row r="432" spans="1:65" x14ac:dyDescent="0.25">
      <c r="A432" s="6"/>
      <c r="E432" s="40"/>
      <c r="F432" s="40"/>
      <c r="G432" s="40"/>
      <c r="H432" s="40"/>
      <c r="BH432" s="49"/>
      <c r="BI432" s="49"/>
      <c r="BJ432" s="49"/>
      <c r="BK432" s="49"/>
      <c r="BL432" s="49"/>
      <c r="BM432" s="49"/>
    </row>
    <row r="433" spans="1:65" x14ac:dyDescent="0.25">
      <c r="A433" s="6"/>
      <c r="E433" s="40"/>
      <c r="F433" s="40"/>
      <c r="G433" s="40"/>
      <c r="H433" s="40"/>
      <c r="BH433" s="49"/>
      <c r="BI433" s="49"/>
      <c r="BJ433" s="49"/>
      <c r="BK433" s="49"/>
      <c r="BL433" s="49"/>
      <c r="BM433" s="49"/>
    </row>
    <row r="434" spans="1:65" x14ac:dyDescent="0.25">
      <c r="A434" s="6"/>
      <c r="E434" s="40"/>
      <c r="F434" s="40"/>
      <c r="G434" s="40"/>
      <c r="H434" s="40"/>
      <c r="BH434" s="49"/>
      <c r="BI434" s="49"/>
      <c r="BJ434" s="49"/>
      <c r="BK434" s="49"/>
      <c r="BL434" s="49"/>
      <c r="BM434" s="49"/>
    </row>
    <row r="435" spans="1:65" x14ac:dyDescent="0.25">
      <c r="A435" s="6"/>
      <c r="E435" s="40"/>
      <c r="F435" s="40"/>
      <c r="G435" s="40"/>
      <c r="H435" s="40"/>
      <c r="BH435" s="49"/>
      <c r="BI435" s="49"/>
      <c r="BJ435" s="49"/>
      <c r="BK435" s="49"/>
      <c r="BL435" s="49"/>
      <c r="BM435" s="49"/>
    </row>
    <row r="436" spans="1:65" x14ac:dyDescent="0.25">
      <c r="A436" s="6"/>
      <c r="E436" s="40"/>
      <c r="F436" s="40"/>
      <c r="G436" s="40"/>
      <c r="H436" s="40"/>
      <c r="BH436" s="49"/>
      <c r="BI436" s="49"/>
      <c r="BJ436" s="49"/>
      <c r="BK436" s="49"/>
      <c r="BL436" s="49"/>
      <c r="BM436" s="49"/>
    </row>
    <row r="437" spans="1:65" ht="15.75" x14ac:dyDescent="0.25">
      <c r="A437" s="6"/>
      <c r="E437" s="40"/>
      <c r="F437" s="40"/>
      <c r="G437" s="40"/>
      <c r="H437" s="40"/>
      <c r="BA437" s="56"/>
      <c r="BH437" s="49"/>
      <c r="BI437" s="49"/>
      <c r="BJ437" s="49"/>
      <c r="BK437" s="49"/>
      <c r="BL437" s="49"/>
      <c r="BM437" s="49"/>
    </row>
    <row r="438" spans="1:65" x14ac:dyDescent="0.25">
      <c r="A438" s="6"/>
      <c r="E438" s="40"/>
      <c r="F438" s="40"/>
      <c r="G438" s="40"/>
      <c r="H438" s="40"/>
      <c r="BH438" s="49"/>
      <c r="BI438" s="49"/>
      <c r="BJ438" s="49"/>
      <c r="BK438" s="49"/>
      <c r="BL438" s="49"/>
      <c r="BM438" s="49"/>
    </row>
    <row r="439" spans="1:65" x14ac:dyDescent="0.25">
      <c r="A439" s="6"/>
      <c r="E439" s="40"/>
      <c r="F439" s="40"/>
      <c r="G439" s="40"/>
      <c r="H439" s="40"/>
      <c r="BH439" s="49"/>
      <c r="BI439" s="49"/>
      <c r="BJ439" s="49"/>
      <c r="BK439" s="49"/>
      <c r="BL439" s="49"/>
      <c r="BM439" s="49"/>
    </row>
    <row r="440" spans="1:65" x14ac:dyDescent="0.25">
      <c r="A440" s="6"/>
      <c r="E440" s="40"/>
      <c r="F440" s="40"/>
      <c r="G440" s="40"/>
      <c r="H440" s="40"/>
      <c r="BH440" s="49"/>
      <c r="BI440" s="49"/>
      <c r="BJ440" s="49"/>
      <c r="BK440" s="49"/>
      <c r="BL440" s="49"/>
      <c r="BM440" s="49"/>
    </row>
    <row r="441" spans="1:65" x14ac:dyDescent="0.25">
      <c r="A441" s="6"/>
      <c r="E441" s="40"/>
      <c r="F441" s="40"/>
      <c r="G441" s="40"/>
      <c r="H441" s="40"/>
      <c r="BH441" s="49"/>
      <c r="BI441" s="49"/>
      <c r="BJ441" s="49"/>
      <c r="BK441" s="49"/>
      <c r="BL441" s="49"/>
      <c r="BM441" s="49"/>
    </row>
    <row r="442" spans="1:65" x14ac:dyDescent="0.25">
      <c r="A442" s="6"/>
      <c r="E442" s="40"/>
      <c r="F442" s="40"/>
      <c r="G442" s="40"/>
      <c r="H442" s="40"/>
      <c r="BH442" s="49"/>
      <c r="BI442" s="49"/>
      <c r="BJ442" s="49"/>
      <c r="BK442" s="49"/>
      <c r="BL442" s="49"/>
      <c r="BM442" s="49"/>
    </row>
    <row r="443" spans="1:65" ht="15.75" x14ac:dyDescent="0.25">
      <c r="A443" s="6"/>
      <c r="E443" s="40"/>
      <c r="F443" s="40"/>
      <c r="G443" s="40"/>
      <c r="H443" s="40"/>
      <c r="BA443" s="56"/>
      <c r="BH443" s="49"/>
      <c r="BI443" s="49"/>
      <c r="BJ443" s="49"/>
      <c r="BK443" s="49"/>
      <c r="BL443" s="49"/>
      <c r="BM443" s="49"/>
    </row>
    <row r="444" spans="1:65" x14ac:dyDescent="0.25">
      <c r="A444" s="6"/>
      <c r="E444" s="40"/>
      <c r="F444" s="40"/>
      <c r="G444" s="40"/>
      <c r="H444" s="40"/>
      <c r="BH444" s="49"/>
      <c r="BI444" s="49"/>
      <c r="BJ444" s="49"/>
      <c r="BK444" s="49"/>
      <c r="BL444" s="49"/>
      <c r="BM444" s="49"/>
    </row>
    <row r="445" spans="1:65" x14ac:dyDescent="0.25">
      <c r="A445" s="6"/>
      <c r="E445" s="40"/>
      <c r="F445" s="40"/>
      <c r="G445" s="40"/>
      <c r="H445" s="40"/>
      <c r="BH445" s="49"/>
      <c r="BI445" s="49"/>
      <c r="BJ445" s="49"/>
      <c r="BK445" s="49"/>
      <c r="BL445" s="49"/>
      <c r="BM445" s="49"/>
    </row>
    <row r="446" spans="1:65" x14ac:dyDescent="0.25">
      <c r="A446" s="6"/>
      <c r="E446" s="40"/>
      <c r="F446" s="40"/>
      <c r="G446" s="40"/>
      <c r="H446" s="40"/>
      <c r="BH446" s="49"/>
      <c r="BI446" s="49"/>
      <c r="BJ446" s="49"/>
      <c r="BK446" s="49"/>
      <c r="BL446" s="49"/>
      <c r="BM446" s="49"/>
    </row>
    <row r="447" spans="1:65" x14ac:dyDescent="0.25">
      <c r="A447" s="6"/>
      <c r="E447" s="40"/>
      <c r="F447" s="40"/>
      <c r="G447" s="40"/>
      <c r="H447" s="40"/>
      <c r="BH447" s="49"/>
      <c r="BI447" s="49"/>
      <c r="BJ447" s="49"/>
      <c r="BK447" s="49"/>
      <c r="BL447" s="49"/>
      <c r="BM447" s="49"/>
    </row>
    <row r="448" spans="1:65" x14ac:dyDescent="0.25">
      <c r="A448" s="6"/>
      <c r="E448" s="40"/>
      <c r="F448" s="40"/>
      <c r="G448" s="40"/>
      <c r="H448" s="40"/>
      <c r="BH448" s="49"/>
      <c r="BI448" s="49"/>
      <c r="BJ448" s="49"/>
      <c r="BK448" s="49"/>
      <c r="BL448" s="49"/>
      <c r="BM448" s="49"/>
    </row>
    <row r="449" spans="1:65" ht="15.75" x14ac:dyDescent="0.25">
      <c r="A449" s="6"/>
      <c r="E449" s="40"/>
      <c r="F449" s="40"/>
      <c r="G449" s="40"/>
      <c r="H449" s="40"/>
      <c r="BA449" s="56"/>
      <c r="BH449" s="49"/>
      <c r="BI449" s="49"/>
      <c r="BJ449" s="49"/>
      <c r="BK449" s="49"/>
      <c r="BL449" s="49"/>
      <c r="BM449" s="49"/>
    </row>
    <row r="450" spans="1:65" x14ac:dyDescent="0.25">
      <c r="A450" s="6"/>
      <c r="E450" s="40"/>
      <c r="F450" s="40"/>
      <c r="G450" s="40"/>
      <c r="H450" s="40"/>
      <c r="BH450" s="49"/>
      <c r="BI450" s="49"/>
      <c r="BJ450" s="49"/>
      <c r="BK450" s="49"/>
      <c r="BL450" s="49"/>
      <c r="BM450" s="49"/>
    </row>
    <row r="451" spans="1:65" x14ac:dyDescent="0.25">
      <c r="A451" s="6"/>
      <c r="E451" s="40"/>
      <c r="F451" s="40"/>
      <c r="G451" s="40"/>
      <c r="H451" s="40"/>
      <c r="BH451" s="49"/>
      <c r="BI451" s="49"/>
      <c r="BJ451" s="49"/>
      <c r="BK451" s="49"/>
      <c r="BL451" s="49"/>
      <c r="BM451" s="49"/>
    </row>
    <row r="452" spans="1:65" x14ac:dyDescent="0.25">
      <c r="A452" s="6"/>
      <c r="E452" s="40"/>
      <c r="F452" s="40"/>
      <c r="G452" s="40"/>
      <c r="H452" s="40"/>
      <c r="BH452" s="49"/>
      <c r="BI452" s="49"/>
      <c r="BJ452" s="49"/>
      <c r="BK452" s="49"/>
      <c r="BL452" s="49"/>
      <c r="BM452" s="49"/>
    </row>
    <row r="453" spans="1:65" x14ac:dyDescent="0.25">
      <c r="A453" s="6"/>
      <c r="E453" s="40"/>
      <c r="F453" s="40"/>
      <c r="G453" s="40"/>
      <c r="H453" s="40"/>
      <c r="BH453" s="49"/>
      <c r="BI453" s="49"/>
      <c r="BJ453" s="49"/>
      <c r="BK453" s="49"/>
      <c r="BL453" s="49"/>
      <c r="BM453" s="49"/>
    </row>
    <row r="454" spans="1:65" x14ac:dyDescent="0.25">
      <c r="A454" s="6"/>
      <c r="E454" s="40"/>
      <c r="F454" s="40"/>
      <c r="G454" s="40"/>
      <c r="H454" s="40"/>
      <c r="BH454" s="49"/>
      <c r="BI454" s="49"/>
      <c r="BJ454" s="49"/>
      <c r="BK454" s="49"/>
      <c r="BL454" s="49"/>
      <c r="BM454" s="49"/>
    </row>
    <row r="455" spans="1:65" ht="15.75" x14ac:dyDescent="0.25">
      <c r="A455" s="6"/>
      <c r="E455" s="40"/>
      <c r="F455" s="40"/>
      <c r="G455" s="40"/>
      <c r="H455" s="40"/>
      <c r="BA455" s="56"/>
      <c r="BH455" s="49"/>
      <c r="BI455" s="49"/>
      <c r="BJ455" s="49"/>
      <c r="BK455" s="49"/>
      <c r="BL455" s="49"/>
      <c r="BM455" s="49"/>
    </row>
    <row r="456" spans="1:65" x14ac:dyDescent="0.25">
      <c r="A456" s="6"/>
      <c r="E456" s="40"/>
      <c r="F456" s="40"/>
      <c r="G456" s="40"/>
      <c r="H456" s="40"/>
      <c r="BH456" s="49"/>
      <c r="BI456" s="49"/>
      <c r="BJ456" s="49"/>
      <c r="BK456" s="49"/>
      <c r="BL456" s="49"/>
      <c r="BM456" s="49"/>
    </row>
    <row r="457" spans="1:65" x14ac:dyDescent="0.25">
      <c r="A457" s="6"/>
      <c r="E457" s="40"/>
      <c r="F457" s="40"/>
      <c r="G457" s="40"/>
      <c r="H457" s="40"/>
      <c r="BH457" s="49"/>
      <c r="BI457" s="49"/>
      <c r="BJ457" s="49"/>
      <c r="BK457" s="49"/>
      <c r="BL457" s="49"/>
      <c r="BM457" s="49"/>
    </row>
    <row r="458" spans="1:65" x14ac:dyDescent="0.25">
      <c r="A458" s="6"/>
      <c r="E458" s="40"/>
      <c r="F458" s="40"/>
      <c r="G458" s="40"/>
      <c r="H458" s="40"/>
      <c r="BH458" s="49"/>
      <c r="BI458" s="49"/>
      <c r="BJ458" s="49"/>
      <c r="BK458" s="49"/>
      <c r="BL458" s="49"/>
      <c r="BM458" s="49"/>
    </row>
    <row r="459" spans="1:65" x14ac:dyDescent="0.25">
      <c r="A459" s="6"/>
      <c r="E459" s="40"/>
      <c r="F459" s="40"/>
      <c r="G459" s="40"/>
      <c r="H459" s="40"/>
      <c r="BH459" s="49"/>
      <c r="BI459" s="49"/>
      <c r="BJ459" s="49"/>
      <c r="BK459" s="49"/>
      <c r="BL459" s="49"/>
      <c r="BM459" s="49"/>
    </row>
    <row r="460" spans="1:65" x14ac:dyDescent="0.25">
      <c r="A460" s="6"/>
      <c r="E460" s="40"/>
      <c r="F460" s="40"/>
      <c r="G460" s="40"/>
      <c r="H460" s="40"/>
      <c r="BH460" s="49"/>
      <c r="BI460" s="49"/>
      <c r="BJ460" s="49"/>
      <c r="BK460" s="49"/>
      <c r="BL460" s="49"/>
      <c r="BM460" s="49"/>
    </row>
    <row r="461" spans="1:65" x14ac:dyDescent="0.25">
      <c r="A461" s="6"/>
      <c r="E461" s="40"/>
      <c r="F461" s="40"/>
      <c r="G461" s="40"/>
      <c r="H461" s="40"/>
      <c r="BH461" s="49"/>
      <c r="BI461" s="49"/>
      <c r="BJ461" s="49"/>
      <c r="BK461" s="49"/>
      <c r="BL461" s="49"/>
      <c r="BM461" s="49"/>
    </row>
    <row r="462" spans="1:65" x14ac:dyDescent="0.25">
      <c r="A462" s="6"/>
      <c r="E462" s="40"/>
      <c r="F462" s="40"/>
      <c r="G462" s="40"/>
      <c r="H462" s="40"/>
      <c r="BH462" s="49"/>
      <c r="BI462" s="49"/>
      <c r="BJ462" s="49"/>
      <c r="BK462" s="49"/>
      <c r="BL462" s="49"/>
      <c r="BM462" s="49"/>
    </row>
    <row r="463" spans="1:65" x14ac:dyDescent="0.25">
      <c r="A463" s="6"/>
      <c r="E463" s="40"/>
      <c r="F463" s="40"/>
      <c r="G463" s="40"/>
      <c r="H463" s="40"/>
      <c r="BH463" s="49"/>
      <c r="BI463" s="49"/>
      <c r="BJ463" s="49"/>
      <c r="BK463" s="49"/>
      <c r="BL463" s="49"/>
      <c r="BM463" s="49"/>
    </row>
    <row r="464" spans="1:65" x14ac:dyDescent="0.25">
      <c r="A464" s="6"/>
      <c r="E464" s="40"/>
      <c r="F464" s="40"/>
      <c r="G464" s="40"/>
      <c r="H464" s="40"/>
      <c r="BH464" s="49"/>
      <c r="BI464" s="49"/>
      <c r="BJ464" s="49"/>
      <c r="BK464" s="49"/>
      <c r="BL464" s="49"/>
      <c r="BM464" s="49"/>
    </row>
    <row r="465" spans="1:65" x14ac:dyDescent="0.25">
      <c r="A465" s="6"/>
      <c r="E465" s="40"/>
      <c r="F465" s="40"/>
      <c r="G465" s="40"/>
      <c r="H465" s="40"/>
      <c r="BH465" s="49"/>
      <c r="BI465" s="49"/>
      <c r="BJ465" s="49"/>
      <c r="BK465" s="49"/>
      <c r="BL465" s="49"/>
      <c r="BM465" s="49"/>
    </row>
    <row r="466" spans="1:65" x14ac:dyDescent="0.25">
      <c r="A466" s="6"/>
      <c r="E466" s="40"/>
      <c r="F466" s="40"/>
      <c r="G466" s="40"/>
      <c r="H466" s="40"/>
      <c r="BH466" s="49"/>
      <c r="BI466" s="49"/>
      <c r="BJ466" s="49"/>
      <c r="BK466" s="49"/>
      <c r="BL466" s="49"/>
      <c r="BM466" s="49"/>
    </row>
    <row r="467" spans="1:65" x14ac:dyDescent="0.25">
      <c r="A467" s="6"/>
      <c r="E467" s="40"/>
      <c r="F467" s="40"/>
      <c r="G467" s="40"/>
      <c r="H467" s="40"/>
      <c r="BH467" s="49"/>
      <c r="BI467" s="49"/>
      <c r="BJ467" s="49"/>
      <c r="BK467" s="49"/>
      <c r="BL467" s="49"/>
      <c r="BM467" s="49"/>
    </row>
    <row r="468" spans="1:65" x14ac:dyDescent="0.25">
      <c r="A468" s="6"/>
      <c r="E468" s="40"/>
      <c r="F468" s="40"/>
      <c r="G468" s="40"/>
      <c r="H468" s="40"/>
      <c r="BH468" s="49"/>
      <c r="BI468" s="49"/>
      <c r="BJ468" s="49"/>
      <c r="BK468" s="49"/>
      <c r="BL468" s="49"/>
      <c r="BM468" s="49"/>
    </row>
    <row r="469" spans="1:65" x14ac:dyDescent="0.25">
      <c r="A469" s="6"/>
      <c r="E469" s="40"/>
      <c r="F469" s="40"/>
      <c r="G469" s="40"/>
      <c r="H469" s="40"/>
      <c r="BH469" s="49"/>
      <c r="BI469" s="49"/>
      <c r="BJ469" s="49"/>
      <c r="BK469" s="49"/>
      <c r="BL469" s="49"/>
      <c r="BM469" s="49"/>
    </row>
    <row r="470" spans="1:65" x14ac:dyDescent="0.25">
      <c r="A470" s="6"/>
      <c r="E470" s="40"/>
      <c r="F470" s="40"/>
      <c r="G470" s="40"/>
      <c r="H470" s="40"/>
      <c r="BH470" s="49"/>
      <c r="BI470" s="49"/>
      <c r="BJ470" s="49"/>
      <c r="BK470" s="49"/>
      <c r="BL470" s="49"/>
      <c r="BM470" s="49"/>
    </row>
    <row r="471" spans="1:65" x14ac:dyDescent="0.25">
      <c r="A471" s="6"/>
      <c r="E471" s="40"/>
      <c r="F471" s="40"/>
      <c r="G471" s="40"/>
      <c r="H471" s="40"/>
      <c r="BH471" s="49"/>
      <c r="BI471" s="49"/>
      <c r="BJ471" s="49"/>
      <c r="BK471" s="49"/>
      <c r="BL471" s="49"/>
      <c r="BM471" s="49"/>
    </row>
    <row r="472" spans="1:65" x14ac:dyDescent="0.25">
      <c r="A472" s="6"/>
      <c r="E472" s="40"/>
      <c r="F472" s="40"/>
      <c r="G472" s="40"/>
      <c r="H472" s="40"/>
      <c r="BH472" s="49"/>
      <c r="BI472" s="49"/>
      <c r="BJ472" s="49"/>
      <c r="BK472" s="49"/>
      <c r="BL472" s="49"/>
      <c r="BM472" s="49"/>
    </row>
    <row r="473" spans="1:65" x14ac:dyDescent="0.25">
      <c r="A473" s="6"/>
      <c r="E473" s="40"/>
      <c r="F473" s="40"/>
      <c r="G473" s="40"/>
      <c r="H473" s="40"/>
      <c r="BH473" s="49"/>
      <c r="BI473" s="49"/>
      <c r="BJ473" s="49"/>
      <c r="BK473" s="49"/>
      <c r="BL473" s="49"/>
      <c r="BM473" s="49"/>
    </row>
    <row r="474" spans="1:65" x14ac:dyDescent="0.25">
      <c r="A474" s="6"/>
      <c r="E474" s="40"/>
      <c r="F474" s="40"/>
      <c r="G474" s="40"/>
      <c r="H474" s="40"/>
      <c r="BH474" s="49"/>
      <c r="BI474" s="49"/>
      <c r="BJ474" s="49"/>
      <c r="BK474" s="49"/>
      <c r="BL474" s="49"/>
      <c r="BM474" s="49"/>
    </row>
    <row r="475" spans="1:65" x14ac:dyDescent="0.25">
      <c r="A475" s="6"/>
      <c r="E475" s="40"/>
      <c r="F475" s="40"/>
      <c r="G475" s="40"/>
      <c r="H475" s="40"/>
      <c r="BH475" s="49"/>
      <c r="BI475" s="49"/>
      <c r="BJ475" s="49"/>
      <c r="BK475" s="49"/>
      <c r="BL475" s="49"/>
      <c r="BM475" s="49"/>
    </row>
    <row r="476" spans="1:65" x14ac:dyDescent="0.25">
      <c r="A476" s="6"/>
      <c r="E476" s="40"/>
      <c r="F476" s="40"/>
      <c r="G476" s="40"/>
      <c r="H476" s="40"/>
      <c r="BH476" s="49"/>
      <c r="BI476" s="49"/>
      <c r="BJ476" s="49"/>
      <c r="BK476" s="49"/>
      <c r="BL476" s="49"/>
      <c r="BM476" s="49"/>
    </row>
    <row r="477" spans="1:65" x14ac:dyDescent="0.25">
      <c r="A477" s="6"/>
      <c r="E477" s="40"/>
      <c r="F477" s="40"/>
      <c r="G477" s="40"/>
      <c r="H477" s="40"/>
      <c r="BH477" s="49"/>
      <c r="BI477" s="49"/>
      <c r="BJ477" s="49"/>
      <c r="BK477" s="49"/>
      <c r="BL477" s="49"/>
      <c r="BM477" s="49"/>
    </row>
    <row r="478" spans="1:65" x14ac:dyDescent="0.25">
      <c r="A478" s="6"/>
      <c r="E478" s="40"/>
      <c r="F478" s="40"/>
      <c r="G478" s="40"/>
      <c r="H478" s="40"/>
    </row>
    <row r="479" spans="1:65" x14ac:dyDescent="0.25">
      <c r="A479" s="6"/>
      <c r="E479" s="40"/>
      <c r="F479" s="40"/>
      <c r="G479" s="40"/>
      <c r="H479" s="40"/>
    </row>
    <row r="480" spans="1:65" x14ac:dyDescent="0.25">
      <c r="A480" s="6"/>
      <c r="E480" s="40"/>
      <c r="F480" s="40"/>
      <c r="G480" s="40"/>
      <c r="H480" s="40"/>
    </row>
    <row r="481" spans="1:10" x14ac:dyDescent="0.25">
      <c r="A481" s="6"/>
      <c r="E481" s="40"/>
      <c r="F481" s="40"/>
      <c r="G481" s="40"/>
      <c r="H481" s="40"/>
      <c r="I481" s="40"/>
      <c r="J481" s="40"/>
    </row>
    <row r="482" spans="1:10" x14ac:dyDescent="0.25">
      <c r="A482" s="6"/>
      <c r="E482" s="40"/>
      <c r="F482" s="40"/>
      <c r="G482" s="40"/>
      <c r="H482" s="40"/>
      <c r="I482" s="40"/>
      <c r="J482" s="40"/>
    </row>
    <row r="483" spans="1:10" x14ac:dyDescent="0.25">
      <c r="A483" s="6"/>
      <c r="E483" s="40"/>
      <c r="F483" s="40"/>
      <c r="G483" s="40"/>
      <c r="H483" s="40"/>
      <c r="I483" s="40"/>
      <c r="J483" s="40"/>
    </row>
    <row r="484" spans="1:10" x14ac:dyDescent="0.25">
      <c r="A484" s="6"/>
      <c r="E484" s="40"/>
      <c r="F484" s="40"/>
      <c r="G484" s="40"/>
      <c r="H484" s="40"/>
      <c r="I484" s="40"/>
      <c r="J484" s="40"/>
    </row>
    <row r="485" spans="1:10" x14ac:dyDescent="0.25">
      <c r="A485" s="6"/>
      <c r="E485" s="40"/>
      <c r="F485" s="40"/>
      <c r="G485" s="40"/>
      <c r="H485" s="40"/>
      <c r="I485" s="40"/>
      <c r="J485" s="40"/>
    </row>
    <row r="486" spans="1:10" x14ac:dyDescent="0.25">
      <c r="A486" s="6"/>
      <c r="E486" s="40"/>
      <c r="F486" s="40"/>
      <c r="G486" s="40"/>
      <c r="H486" s="40"/>
      <c r="I486" s="40"/>
      <c r="J486" s="40"/>
    </row>
    <row r="487" spans="1:10" x14ac:dyDescent="0.25">
      <c r="A487" s="6"/>
      <c r="E487" s="40"/>
      <c r="F487" s="40"/>
      <c r="G487" s="40"/>
      <c r="H487" s="40"/>
      <c r="I487" s="40"/>
      <c r="J487" s="40"/>
    </row>
    <row r="488" spans="1:10" x14ac:dyDescent="0.25">
      <c r="A488" s="6"/>
      <c r="E488" s="40"/>
      <c r="F488" s="40"/>
      <c r="G488" s="40"/>
      <c r="H488" s="40"/>
      <c r="I488" s="40"/>
      <c r="J488" s="40"/>
    </row>
    <row r="489" spans="1:10" x14ac:dyDescent="0.25">
      <c r="A489" s="6"/>
      <c r="E489" s="40"/>
      <c r="F489" s="40"/>
      <c r="G489" s="40"/>
      <c r="H489" s="40"/>
      <c r="I489" s="40"/>
      <c r="J489" s="40"/>
    </row>
    <row r="490" spans="1:10" x14ac:dyDescent="0.25">
      <c r="A490" s="6"/>
      <c r="E490" s="40"/>
      <c r="F490" s="40"/>
      <c r="G490" s="40"/>
      <c r="H490" s="40"/>
      <c r="I490" s="40"/>
      <c r="J490" s="40"/>
    </row>
    <row r="491" spans="1:10" x14ac:dyDescent="0.25">
      <c r="A491" s="6"/>
      <c r="E491" s="40"/>
      <c r="F491" s="40"/>
      <c r="G491" s="40"/>
      <c r="H491" s="40"/>
      <c r="I491" s="40"/>
      <c r="J491" s="40"/>
    </row>
    <row r="492" spans="1:10" x14ac:dyDescent="0.25">
      <c r="A492" s="6"/>
      <c r="E492" s="40"/>
      <c r="F492" s="40"/>
      <c r="G492" s="40"/>
      <c r="H492" s="40"/>
      <c r="I492" s="40"/>
      <c r="J492" s="40"/>
    </row>
    <row r="493" spans="1:10" x14ac:dyDescent="0.25">
      <c r="A493" s="6"/>
      <c r="E493" s="40"/>
      <c r="F493" s="40"/>
      <c r="G493" s="40"/>
      <c r="H493" s="40"/>
      <c r="I493" s="40"/>
      <c r="J493" s="40"/>
    </row>
    <row r="494" spans="1:10" x14ac:dyDescent="0.25">
      <c r="A494" s="6"/>
      <c r="E494" s="40"/>
      <c r="F494" s="40"/>
      <c r="G494" s="40"/>
      <c r="H494" s="40"/>
      <c r="I494" s="40"/>
      <c r="J494" s="40"/>
    </row>
    <row r="495" spans="1:10" x14ac:dyDescent="0.25">
      <c r="A495" s="6"/>
      <c r="E495" s="40"/>
      <c r="F495" s="40"/>
      <c r="G495" s="40"/>
      <c r="H495" s="40"/>
      <c r="I495" s="40"/>
      <c r="J495" s="40"/>
    </row>
    <row r="496" spans="1:10" x14ac:dyDescent="0.25">
      <c r="A496" s="6"/>
      <c r="E496" s="40"/>
      <c r="F496" s="40"/>
      <c r="G496" s="40"/>
      <c r="H496" s="40"/>
      <c r="I496" s="40"/>
      <c r="J496" s="40"/>
    </row>
    <row r="497" spans="1:8" s="40" customFormat="1" x14ac:dyDescent="0.25">
      <c r="A497" s="6"/>
    </row>
    <row r="498" spans="1:8" s="40" customFormat="1" x14ac:dyDescent="0.25">
      <c r="A498" s="6"/>
    </row>
    <row r="499" spans="1:8" s="40" customFormat="1" x14ac:dyDescent="0.25">
      <c r="A499" s="6"/>
    </row>
    <row r="500" spans="1:8" s="40" customFormat="1" x14ac:dyDescent="0.25">
      <c r="A500" s="6"/>
    </row>
    <row r="501" spans="1:8" s="40" customFormat="1" x14ac:dyDescent="0.25">
      <c r="A501" s="6"/>
    </row>
    <row r="502" spans="1:8" s="40" customFormat="1" x14ac:dyDescent="0.25">
      <c r="A502" s="6"/>
    </row>
    <row r="503" spans="1:8" s="40" customFormat="1" x14ac:dyDescent="0.25">
      <c r="A503" s="6"/>
    </row>
    <row r="504" spans="1:8" s="40" customFormat="1" x14ac:dyDescent="0.25">
      <c r="A504" s="6"/>
      <c r="B504" s="6"/>
      <c r="C504" s="6"/>
      <c r="D504" s="6"/>
      <c r="E504" s="6"/>
      <c r="F504" s="6"/>
      <c r="G504" s="6"/>
      <c r="H504" s="6"/>
    </row>
    <row r="505" spans="1:8" s="40" customFormat="1" x14ac:dyDescent="0.25">
      <c r="A505" s="6"/>
      <c r="B505" s="6"/>
      <c r="C505" s="6"/>
      <c r="D505" s="6"/>
      <c r="E505" s="6"/>
      <c r="F505" s="6"/>
      <c r="G505" s="6"/>
      <c r="H505" s="6"/>
    </row>
    <row r="506" spans="1:8" s="40" customFormat="1" x14ac:dyDescent="0.25">
      <c r="A506" s="6"/>
      <c r="B506" s="6"/>
      <c r="C506" s="6"/>
      <c r="D506" s="6"/>
      <c r="E506" s="6"/>
      <c r="F506" s="6"/>
      <c r="G506" s="6"/>
      <c r="H506" s="6"/>
    </row>
    <row r="507" spans="1:8" s="40" customFormat="1" x14ac:dyDescent="0.25">
      <c r="A507" s="6"/>
      <c r="B507" s="6"/>
      <c r="C507" s="6"/>
      <c r="D507" s="6"/>
      <c r="E507" s="6"/>
      <c r="F507" s="6"/>
      <c r="G507" s="6"/>
      <c r="H507" s="6"/>
    </row>
    <row r="508" spans="1:8" s="40" customFormat="1" x14ac:dyDescent="0.25">
      <c r="A508" s="6"/>
      <c r="B508" s="6"/>
      <c r="C508" s="6"/>
      <c r="D508" s="6"/>
      <c r="E508" s="6"/>
      <c r="F508" s="6"/>
      <c r="G508" s="6"/>
      <c r="H508" s="6"/>
    </row>
    <row r="509" spans="1:8" s="40" customFormat="1" x14ac:dyDescent="0.25">
      <c r="A509" s="6"/>
      <c r="B509" s="6"/>
      <c r="C509" s="6"/>
      <c r="D509" s="6"/>
      <c r="E509" s="6"/>
      <c r="F509" s="6"/>
      <c r="G509" s="6"/>
      <c r="H509" s="6"/>
    </row>
    <row r="510" spans="1:8" s="40" customFormat="1" x14ac:dyDescent="0.25">
      <c r="A510" s="6"/>
      <c r="B510" s="6"/>
      <c r="C510" s="6"/>
      <c r="D510" s="6"/>
      <c r="E510" s="6"/>
      <c r="F510" s="6"/>
      <c r="G510" s="6"/>
      <c r="H510" s="6"/>
    </row>
    <row r="511" spans="1:8" s="40" customFormat="1" x14ac:dyDescent="0.25">
      <c r="A511" s="6"/>
      <c r="B511" s="6"/>
      <c r="C511" s="6"/>
      <c r="D511" s="6"/>
      <c r="E511" s="6"/>
      <c r="F511" s="6"/>
      <c r="G511" s="6"/>
      <c r="H511" s="6"/>
    </row>
    <row r="512" spans="1:8" s="40" customFormat="1" x14ac:dyDescent="0.25">
      <c r="A512" s="6"/>
      <c r="B512" s="6"/>
      <c r="C512" s="6"/>
      <c r="D512" s="6"/>
      <c r="E512" s="6"/>
      <c r="F512" s="6"/>
      <c r="G512" s="6"/>
      <c r="H512" s="6"/>
    </row>
    <row r="513" spans="1:5" s="40" customFormat="1" x14ac:dyDescent="0.25">
      <c r="A513" s="6"/>
      <c r="B513" s="6"/>
      <c r="C513" s="6"/>
      <c r="D513" s="6"/>
      <c r="E513" s="6"/>
    </row>
    <row r="514" spans="1:5" s="40" customFormat="1" x14ac:dyDescent="0.25">
      <c r="A514" s="6"/>
      <c r="B514" s="6"/>
      <c r="C514" s="6"/>
      <c r="D514" s="6"/>
      <c r="E514" s="6"/>
    </row>
    <row r="515" spans="1:5" s="40" customFormat="1" x14ac:dyDescent="0.25">
      <c r="A515" s="6"/>
      <c r="B515" s="6"/>
      <c r="C515" s="6"/>
      <c r="D515" s="6"/>
      <c r="E515" s="6"/>
    </row>
    <row r="516" spans="1:5" s="40" customFormat="1" x14ac:dyDescent="0.25">
      <c r="A516" s="6"/>
      <c r="B516" s="6"/>
      <c r="C516" s="6"/>
      <c r="D516" s="6"/>
      <c r="E516" s="6"/>
    </row>
    <row r="517" spans="1:5" s="40" customFormat="1" x14ac:dyDescent="0.25">
      <c r="A517" s="6"/>
      <c r="B517" s="6"/>
      <c r="C517" s="6"/>
      <c r="D517" s="6"/>
      <c r="E517" s="6"/>
    </row>
    <row r="518" spans="1:5" s="40" customFormat="1" x14ac:dyDescent="0.25">
      <c r="A518" s="6"/>
      <c r="B518" s="6"/>
      <c r="C518" s="6"/>
      <c r="D518" s="6"/>
      <c r="E518" s="6"/>
    </row>
    <row r="519" spans="1:5" s="40" customFormat="1" x14ac:dyDescent="0.25">
      <c r="A519" s="6"/>
      <c r="B519" s="6"/>
      <c r="C519" s="6"/>
      <c r="D519" s="6"/>
      <c r="E519" s="6"/>
    </row>
    <row r="520" spans="1:5" s="40" customFormat="1" x14ac:dyDescent="0.25">
      <c r="A520" s="6"/>
      <c r="B520" s="6"/>
      <c r="C520" s="6"/>
      <c r="D520" s="6"/>
      <c r="E520" s="6"/>
    </row>
    <row r="521" spans="1:5" s="40" customFormat="1" x14ac:dyDescent="0.25">
      <c r="A521" s="6"/>
      <c r="B521" s="6"/>
      <c r="C521" s="6"/>
      <c r="D521" s="6"/>
      <c r="E521" s="6"/>
    </row>
    <row r="522" spans="1:5" s="40" customFormat="1" x14ac:dyDescent="0.25">
      <c r="A522" s="6"/>
      <c r="B522" s="6"/>
      <c r="C522" s="6"/>
      <c r="D522" s="6"/>
      <c r="E522" s="6"/>
    </row>
    <row r="523" spans="1:5" s="40" customFormat="1" x14ac:dyDescent="0.25">
      <c r="A523" s="6"/>
      <c r="B523" s="6"/>
      <c r="C523" s="6"/>
      <c r="D523" s="6"/>
      <c r="E523" s="6"/>
    </row>
    <row r="524" spans="1:5" s="40" customFormat="1" x14ac:dyDescent="0.25">
      <c r="A524" s="6"/>
      <c r="B524" s="6"/>
      <c r="C524" s="6"/>
      <c r="D524" s="6"/>
      <c r="E524" s="6"/>
    </row>
    <row r="525" spans="1:5" s="40" customFormat="1" x14ac:dyDescent="0.25">
      <c r="A525" s="6"/>
      <c r="B525" s="6"/>
      <c r="C525" s="6"/>
      <c r="D525" s="6"/>
      <c r="E525" s="6"/>
    </row>
    <row r="526" spans="1:5" s="40" customFormat="1" x14ac:dyDescent="0.25">
      <c r="A526" s="6"/>
      <c r="B526" s="6"/>
      <c r="C526" s="6"/>
      <c r="D526" s="6"/>
      <c r="E526" s="6"/>
    </row>
    <row r="527" spans="1:5" s="40" customFormat="1" x14ac:dyDescent="0.25">
      <c r="A527" s="6"/>
      <c r="B527" s="6"/>
      <c r="C527" s="6"/>
      <c r="D527" s="6"/>
      <c r="E527" s="6"/>
    </row>
    <row r="528" spans="1:5" s="40" customFormat="1" x14ac:dyDescent="0.25">
      <c r="A528" s="6"/>
      <c r="B528" s="6"/>
      <c r="C528" s="6"/>
      <c r="D528" s="6"/>
      <c r="E528" s="6"/>
    </row>
    <row r="529" spans="1:5" s="40" customFormat="1" x14ac:dyDescent="0.25">
      <c r="A529" s="6"/>
      <c r="B529" s="6"/>
      <c r="C529" s="6"/>
      <c r="D529" s="6"/>
      <c r="E529" s="6"/>
    </row>
    <row r="530" spans="1:5" s="40" customFormat="1" x14ac:dyDescent="0.25">
      <c r="A530" s="6"/>
      <c r="B530" s="6"/>
      <c r="C530" s="6"/>
      <c r="D530" s="6"/>
      <c r="E530" s="6"/>
    </row>
    <row r="531" spans="1:5" s="40" customFormat="1" x14ac:dyDescent="0.25">
      <c r="A531" s="6"/>
      <c r="B531" s="6"/>
      <c r="C531" s="6"/>
      <c r="D531" s="6"/>
      <c r="E531" s="6"/>
    </row>
    <row r="532" spans="1:5" s="40" customFormat="1" x14ac:dyDescent="0.25">
      <c r="A532" s="6"/>
      <c r="B532" s="6"/>
      <c r="C532" s="6"/>
      <c r="D532" s="6"/>
      <c r="E532" s="6"/>
    </row>
    <row r="533" spans="1:5" s="40" customFormat="1" x14ac:dyDescent="0.25">
      <c r="A533" s="6"/>
      <c r="B533" s="6"/>
      <c r="C533" s="6"/>
      <c r="D533" s="6"/>
      <c r="E533" s="6"/>
    </row>
    <row r="534" spans="1:5" s="40" customFormat="1" x14ac:dyDescent="0.25">
      <c r="A534" s="6"/>
      <c r="B534" s="6"/>
      <c r="C534" s="6"/>
      <c r="D534" s="6"/>
      <c r="E534" s="6"/>
    </row>
    <row r="535" spans="1:5" s="40" customFormat="1" x14ac:dyDescent="0.25">
      <c r="A535" s="6"/>
      <c r="B535" s="6"/>
      <c r="C535" s="6"/>
      <c r="D535" s="6"/>
      <c r="E535" s="6"/>
    </row>
    <row r="536" spans="1:5" s="40" customFormat="1" x14ac:dyDescent="0.25">
      <c r="A536" s="6"/>
      <c r="B536" s="6"/>
      <c r="C536" s="6"/>
      <c r="D536" s="6"/>
      <c r="E536" s="6"/>
    </row>
    <row r="537" spans="1:5" s="40" customFormat="1" x14ac:dyDescent="0.25">
      <c r="A537" s="6"/>
      <c r="B537" s="6"/>
      <c r="C537" s="6"/>
      <c r="D537" s="6"/>
      <c r="E537" s="6"/>
    </row>
    <row r="538" spans="1:5" s="40" customFormat="1" x14ac:dyDescent="0.25">
      <c r="A538" s="6"/>
      <c r="B538" s="6"/>
      <c r="C538" s="6"/>
      <c r="D538" s="6"/>
      <c r="E538" s="6"/>
    </row>
    <row r="539" spans="1:5" s="40" customFormat="1" x14ac:dyDescent="0.25">
      <c r="A539" s="6"/>
      <c r="B539" s="6"/>
      <c r="C539" s="6"/>
      <c r="D539" s="6"/>
      <c r="E539" s="6"/>
    </row>
    <row r="540" spans="1:5" s="40" customFormat="1" x14ac:dyDescent="0.25">
      <c r="A540" s="6"/>
      <c r="B540" s="6"/>
      <c r="C540" s="6"/>
      <c r="D540" s="6"/>
      <c r="E540" s="6"/>
    </row>
    <row r="541" spans="1:5" s="40" customFormat="1" x14ac:dyDescent="0.25">
      <c r="A541" s="6"/>
      <c r="B541" s="6"/>
      <c r="C541" s="6"/>
      <c r="D541" s="6"/>
      <c r="E541" s="6"/>
    </row>
    <row r="542" spans="1:5" s="40" customFormat="1" x14ac:dyDescent="0.25">
      <c r="A542" s="6"/>
      <c r="B542" s="6"/>
      <c r="C542" s="6"/>
      <c r="D542" s="6"/>
      <c r="E542" s="6"/>
    </row>
    <row r="543" spans="1:5" s="40" customFormat="1" x14ac:dyDescent="0.25">
      <c r="A543" s="6"/>
      <c r="B543" s="6"/>
      <c r="C543" s="6"/>
      <c r="D543" s="6"/>
      <c r="E543" s="6"/>
    </row>
    <row r="544" spans="1:5" s="40" customFormat="1" x14ac:dyDescent="0.25">
      <c r="A544" s="6"/>
      <c r="B544" s="6"/>
      <c r="C544" s="6"/>
      <c r="D544" s="6"/>
      <c r="E544" s="6"/>
    </row>
    <row r="545" spans="1:5" s="40" customFormat="1" x14ac:dyDescent="0.25">
      <c r="A545" s="6"/>
      <c r="B545" s="6"/>
      <c r="C545" s="6"/>
      <c r="D545" s="6"/>
      <c r="E545" s="6"/>
    </row>
    <row r="546" spans="1:5" s="40" customFormat="1" x14ac:dyDescent="0.25">
      <c r="A546" s="6"/>
      <c r="B546" s="6"/>
      <c r="C546" s="6"/>
      <c r="D546" s="6"/>
      <c r="E546" s="6"/>
    </row>
    <row r="547" spans="1:5" s="40" customFormat="1" x14ac:dyDescent="0.25">
      <c r="A547" s="6"/>
      <c r="B547" s="6"/>
      <c r="C547" s="6"/>
      <c r="D547" s="6"/>
      <c r="E547" s="6"/>
    </row>
    <row r="548" spans="1:5" s="40" customFormat="1" x14ac:dyDescent="0.25">
      <c r="A548" s="6"/>
      <c r="B548" s="6"/>
      <c r="C548" s="6"/>
      <c r="D548" s="6"/>
      <c r="E548" s="6"/>
    </row>
    <row r="549" spans="1:5" s="40" customFormat="1" x14ac:dyDescent="0.25">
      <c r="A549" s="6"/>
      <c r="B549" s="6"/>
      <c r="C549" s="6"/>
      <c r="D549" s="6"/>
      <c r="E549" s="6"/>
    </row>
    <row r="550" spans="1:5" s="40" customFormat="1" x14ac:dyDescent="0.25">
      <c r="A550" s="6"/>
      <c r="B550" s="6"/>
      <c r="C550" s="6"/>
      <c r="D550" s="6"/>
      <c r="E550" s="6"/>
    </row>
    <row r="551" spans="1:5" s="40" customFormat="1" x14ac:dyDescent="0.25">
      <c r="A551" s="6"/>
      <c r="B551" s="6"/>
      <c r="C551" s="6"/>
      <c r="D551" s="6"/>
      <c r="E551" s="6"/>
    </row>
    <row r="552" spans="1:5" s="40" customFormat="1" x14ac:dyDescent="0.25">
      <c r="A552" s="6"/>
      <c r="B552" s="6"/>
      <c r="C552" s="6"/>
      <c r="D552" s="6"/>
      <c r="E552" s="6"/>
    </row>
    <row r="553" spans="1:5" s="40" customFormat="1" x14ac:dyDescent="0.25">
      <c r="A553" s="6"/>
      <c r="B553" s="6"/>
      <c r="C553" s="6"/>
      <c r="D553" s="6"/>
      <c r="E553" s="6"/>
    </row>
    <row r="554" spans="1:5" s="40" customFormat="1" x14ac:dyDescent="0.25">
      <c r="A554" s="6"/>
      <c r="B554" s="6"/>
      <c r="C554" s="6"/>
      <c r="D554" s="6"/>
      <c r="E554" s="6"/>
    </row>
    <row r="555" spans="1:5" s="40" customFormat="1" x14ac:dyDescent="0.25">
      <c r="A555" s="6"/>
      <c r="B555" s="6"/>
      <c r="C555" s="6"/>
      <c r="D555" s="6"/>
      <c r="E555" s="6"/>
    </row>
    <row r="556" spans="1:5" s="40" customFormat="1" x14ac:dyDescent="0.25">
      <c r="A556" s="6"/>
      <c r="B556" s="6"/>
      <c r="C556" s="6"/>
      <c r="D556" s="6"/>
      <c r="E556" s="6"/>
    </row>
    <row r="557" spans="1:5" s="40" customFormat="1" x14ac:dyDescent="0.25">
      <c r="A557" s="6"/>
      <c r="B557" s="6"/>
      <c r="C557" s="6"/>
      <c r="D557" s="6"/>
      <c r="E557" s="6"/>
    </row>
    <row r="558" spans="1:5" s="40" customFormat="1" x14ac:dyDescent="0.25">
      <c r="A558" s="6"/>
      <c r="B558" s="6"/>
      <c r="C558" s="6"/>
      <c r="D558" s="6"/>
      <c r="E558" s="6"/>
    </row>
    <row r="559" spans="1:5" s="40" customFormat="1" x14ac:dyDescent="0.25">
      <c r="A559" s="6"/>
      <c r="B559" s="6"/>
      <c r="C559" s="6"/>
      <c r="D559" s="6"/>
      <c r="E559" s="6"/>
    </row>
    <row r="560" spans="1:5" s="40" customFormat="1" x14ac:dyDescent="0.25">
      <c r="A560" s="6"/>
      <c r="B560" s="6"/>
      <c r="C560" s="6"/>
      <c r="D560" s="6"/>
      <c r="E560" s="6"/>
    </row>
    <row r="561" spans="1:5" s="40" customFormat="1" x14ac:dyDescent="0.25">
      <c r="A561" s="6"/>
      <c r="B561" s="6"/>
      <c r="C561" s="6"/>
      <c r="D561" s="6"/>
      <c r="E561" s="6"/>
    </row>
    <row r="562" spans="1:5" s="40" customFormat="1" x14ac:dyDescent="0.25">
      <c r="A562" s="6"/>
      <c r="B562" s="6"/>
      <c r="C562" s="6"/>
      <c r="D562" s="6"/>
      <c r="E562" s="6"/>
    </row>
    <row r="563" spans="1:5" s="40" customFormat="1" x14ac:dyDescent="0.25">
      <c r="A563" s="6"/>
      <c r="B563" s="6"/>
      <c r="C563" s="6"/>
      <c r="D563" s="6"/>
      <c r="E563" s="6"/>
    </row>
    <row r="564" spans="1:5" s="40" customFormat="1" x14ac:dyDescent="0.25">
      <c r="A564" s="6"/>
      <c r="B564" s="6"/>
      <c r="C564" s="6"/>
      <c r="D564" s="6"/>
      <c r="E564" s="6"/>
    </row>
    <row r="565" spans="1:5" s="40" customFormat="1" x14ac:dyDescent="0.25">
      <c r="A565" s="6"/>
      <c r="B565" s="6"/>
      <c r="C565" s="6"/>
      <c r="D565" s="6"/>
      <c r="E565" s="6"/>
    </row>
    <row r="566" spans="1:5" s="40" customFormat="1" x14ac:dyDescent="0.25">
      <c r="A566" s="6"/>
      <c r="B566" s="6"/>
      <c r="C566" s="6"/>
      <c r="D566" s="6"/>
      <c r="E566" s="6"/>
    </row>
    <row r="567" spans="1:5" s="40" customFormat="1" x14ac:dyDescent="0.25">
      <c r="A567" s="6"/>
      <c r="B567" s="6"/>
      <c r="C567" s="6"/>
      <c r="D567" s="6"/>
      <c r="E567" s="6"/>
    </row>
    <row r="568" spans="1:5" s="40" customFormat="1" x14ac:dyDescent="0.25">
      <c r="A568" s="6"/>
      <c r="B568" s="6"/>
      <c r="C568" s="6"/>
      <c r="D568" s="6"/>
      <c r="E568" s="6"/>
    </row>
    <row r="569" spans="1:5" s="40" customFormat="1" x14ac:dyDescent="0.25">
      <c r="A569" s="6"/>
      <c r="B569" s="6"/>
      <c r="C569" s="6"/>
      <c r="D569" s="6"/>
      <c r="E569" s="6"/>
    </row>
    <row r="570" spans="1:5" s="40" customFormat="1" x14ac:dyDescent="0.25">
      <c r="A570" s="6"/>
      <c r="B570" s="6"/>
      <c r="C570" s="6"/>
      <c r="D570" s="6"/>
      <c r="E570" s="6"/>
    </row>
    <row r="571" spans="1:5" s="40" customFormat="1" x14ac:dyDescent="0.25">
      <c r="A571" s="6"/>
      <c r="B571" s="6"/>
      <c r="C571" s="6"/>
      <c r="D571" s="6"/>
      <c r="E571" s="6"/>
    </row>
    <row r="572" spans="1:5" s="40" customFormat="1" x14ac:dyDescent="0.25">
      <c r="A572" s="6"/>
      <c r="B572" s="6"/>
      <c r="C572" s="6"/>
      <c r="D572" s="6"/>
      <c r="E572" s="6"/>
    </row>
    <row r="573" spans="1:5" s="40" customFormat="1" x14ac:dyDescent="0.25">
      <c r="A573" s="6"/>
      <c r="B573" s="6"/>
      <c r="C573" s="6"/>
      <c r="D573" s="6"/>
      <c r="E573" s="6"/>
    </row>
    <row r="574" spans="1:5" s="40" customFormat="1" x14ac:dyDescent="0.25">
      <c r="A574" s="6"/>
      <c r="B574" s="6"/>
      <c r="C574" s="6"/>
      <c r="D574" s="6"/>
      <c r="E574" s="6"/>
    </row>
    <row r="575" spans="1:5" s="40" customFormat="1" x14ac:dyDescent="0.25">
      <c r="A575" s="6"/>
      <c r="B575" s="6"/>
      <c r="C575" s="6"/>
      <c r="D575" s="6"/>
      <c r="E575" s="6"/>
    </row>
    <row r="576" spans="1:5" s="40" customFormat="1" x14ac:dyDescent="0.25">
      <c r="A576" s="6"/>
      <c r="B576" s="6"/>
      <c r="C576" s="6"/>
      <c r="D576" s="6"/>
      <c r="E576" s="6"/>
    </row>
    <row r="577" spans="1:5" s="40" customFormat="1" x14ac:dyDescent="0.25">
      <c r="A577" s="6"/>
      <c r="B577" s="6"/>
      <c r="C577" s="6"/>
      <c r="D577" s="6"/>
      <c r="E577" s="6"/>
    </row>
    <row r="578" spans="1:5" s="40" customFormat="1" x14ac:dyDescent="0.25">
      <c r="A578" s="6"/>
      <c r="B578" s="6"/>
      <c r="C578" s="6"/>
      <c r="D578" s="6"/>
      <c r="E578" s="6"/>
    </row>
    <row r="579" spans="1:5" s="40" customFormat="1" x14ac:dyDescent="0.25">
      <c r="A579" s="6"/>
      <c r="B579" s="6"/>
      <c r="C579" s="6"/>
      <c r="D579" s="6"/>
      <c r="E579" s="6"/>
    </row>
    <row r="580" spans="1:5" s="40" customFormat="1" x14ac:dyDescent="0.25">
      <c r="A580" s="6"/>
      <c r="B580" s="6"/>
      <c r="C580" s="6"/>
      <c r="D580" s="6"/>
      <c r="E580" s="6"/>
    </row>
    <row r="581" spans="1:5" s="40" customFormat="1" x14ac:dyDescent="0.25">
      <c r="A581" s="6"/>
      <c r="B581" s="6"/>
      <c r="C581" s="6"/>
      <c r="D581" s="6"/>
      <c r="E581" s="6"/>
    </row>
    <row r="582" spans="1:5" s="40" customFormat="1" x14ac:dyDescent="0.25">
      <c r="A582" s="6"/>
      <c r="B582" s="6"/>
      <c r="C582" s="6"/>
      <c r="D582" s="6"/>
      <c r="E582" s="6"/>
    </row>
    <row r="583" spans="1:5" s="40" customFormat="1" x14ac:dyDescent="0.25">
      <c r="A583" s="6"/>
      <c r="B583" s="6"/>
      <c r="C583" s="6"/>
      <c r="D583" s="6"/>
      <c r="E583" s="6"/>
    </row>
    <row r="584" spans="1:5" s="40" customFormat="1" x14ac:dyDescent="0.25">
      <c r="A584" s="6"/>
      <c r="B584" s="6"/>
      <c r="C584" s="6"/>
      <c r="D584" s="6"/>
      <c r="E584" s="6"/>
    </row>
    <row r="585" spans="1:5" s="40" customFormat="1" x14ac:dyDescent="0.25">
      <c r="A585" s="6"/>
      <c r="B585" s="6"/>
      <c r="C585" s="6"/>
      <c r="D585" s="6"/>
      <c r="E585" s="6"/>
    </row>
    <row r="586" spans="1:5" s="40" customFormat="1" x14ac:dyDescent="0.25">
      <c r="A586" s="6"/>
      <c r="B586" s="6"/>
      <c r="C586" s="6"/>
      <c r="D586" s="6"/>
      <c r="E586" s="6"/>
    </row>
    <row r="587" spans="1:5" s="40" customFormat="1" x14ac:dyDescent="0.25">
      <c r="A587" s="6"/>
      <c r="B587" s="6"/>
      <c r="C587" s="6"/>
      <c r="D587" s="6"/>
      <c r="E587" s="6"/>
    </row>
    <row r="588" spans="1:5" s="40" customFormat="1" x14ac:dyDescent="0.25">
      <c r="A588" s="6"/>
      <c r="B588" s="6"/>
      <c r="C588" s="6"/>
      <c r="D588" s="6"/>
      <c r="E588" s="6"/>
    </row>
    <row r="589" spans="1:5" s="40" customFormat="1" x14ac:dyDescent="0.25">
      <c r="A589" s="6"/>
      <c r="B589" s="6"/>
      <c r="C589" s="6"/>
      <c r="D589" s="6"/>
      <c r="E589" s="6"/>
    </row>
    <row r="590" spans="1:5" s="40" customFormat="1" x14ac:dyDescent="0.25">
      <c r="A590" s="6"/>
      <c r="B590" s="6"/>
      <c r="C590" s="6"/>
      <c r="D590" s="6"/>
      <c r="E590" s="6"/>
    </row>
    <row r="591" spans="1:5" s="40" customFormat="1" x14ac:dyDescent="0.25">
      <c r="A591" s="6"/>
      <c r="B591" s="6"/>
      <c r="C591" s="6"/>
      <c r="D591" s="6"/>
      <c r="E591" s="6"/>
    </row>
    <row r="592" spans="1:5" s="40" customFormat="1" x14ac:dyDescent="0.25">
      <c r="A592" s="6"/>
      <c r="B592" s="6"/>
      <c r="C592" s="6"/>
      <c r="D592" s="6"/>
      <c r="E592" s="6"/>
    </row>
    <row r="593" spans="1:5" s="40" customFormat="1" x14ac:dyDescent="0.25">
      <c r="A593" s="6"/>
      <c r="B593" s="6"/>
      <c r="C593" s="6"/>
      <c r="D593" s="6"/>
      <c r="E593" s="6"/>
    </row>
    <row r="594" spans="1:5" s="40" customFormat="1" x14ac:dyDescent="0.25">
      <c r="A594" s="6"/>
      <c r="B594" s="6"/>
      <c r="C594" s="6"/>
      <c r="D594" s="6"/>
      <c r="E594" s="6"/>
    </row>
    <row r="595" spans="1:5" s="40" customFormat="1" x14ac:dyDescent="0.25">
      <c r="A595" s="6"/>
      <c r="B595" s="6"/>
      <c r="C595" s="6"/>
      <c r="D595" s="6"/>
      <c r="E595" s="6"/>
    </row>
    <row r="596" spans="1:5" s="40" customFormat="1" x14ac:dyDescent="0.25">
      <c r="A596" s="6"/>
      <c r="B596" s="6"/>
      <c r="C596" s="6"/>
      <c r="D596" s="6"/>
      <c r="E596" s="6"/>
    </row>
    <row r="597" spans="1:5" s="40" customFormat="1" x14ac:dyDescent="0.25">
      <c r="A597" s="6"/>
      <c r="B597" s="6"/>
      <c r="C597" s="6"/>
      <c r="D597" s="6"/>
      <c r="E597" s="6"/>
    </row>
    <row r="598" spans="1:5" s="40" customFormat="1" x14ac:dyDescent="0.25">
      <c r="A598" s="6"/>
      <c r="B598" s="6"/>
      <c r="C598" s="6"/>
      <c r="D598" s="6"/>
      <c r="E598" s="6"/>
    </row>
    <row r="599" spans="1:5" s="40" customFormat="1" x14ac:dyDescent="0.25">
      <c r="A599" s="6"/>
      <c r="B599" s="6"/>
      <c r="C599" s="6"/>
      <c r="D599" s="6"/>
      <c r="E599" s="6"/>
    </row>
    <row r="600" spans="1:5" s="40" customFormat="1" x14ac:dyDescent="0.25">
      <c r="A600" s="6"/>
      <c r="B600" s="6"/>
      <c r="C600" s="6"/>
      <c r="D600" s="6"/>
      <c r="E600" s="6"/>
    </row>
    <row r="601" spans="1:5" s="40" customFormat="1" x14ac:dyDescent="0.25">
      <c r="A601" s="6"/>
      <c r="B601" s="6"/>
      <c r="C601" s="6"/>
      <c r="D601" s="6"/>
      <c r="E601" s="6"/>
    </row>
    <row r="602" spans="1:5" s="40" customFormat="1" x14ac:dyDescent="0.25">
      <c r="A602" s="6"/>
      <c r="B602" s="6"/>
      <c r="C602" s="6"/>
      <c r="D602" s="6"/>
      <c r="E602" s="6"/>
    </row>
    <row r="603" spans="1:5" s="40" customFormat="1" x14ac:dyDescent="0.25">
      <c r="A603" s="6"/>
      <c r="B603" s="6"/>
      <c r="C603" s="6"/>
      <c r="D603" s="6"/>
      <c r="E603" s="6"/>
    </row>
    <row r="604" spans="1:5" s="40" customFormat="1" x14ac:dyDescent="0.25">
      <c r="A604" s="6"/>
      <c r="B604" s="6"/>
      <c r="C604" s="6"/>
      <c r="D604" s="6"/>
      <c r="E604" s="6"/>
    </row>
    <row r="605" spans="1:5" s="40" customFormat="1" x14ac:dyDescent="0.25">
      <c r="A605" s="6"/>
      <c r="B605" s="6"/>
      <c r="C605" s="6"/>
      <c r="D605" s="6"/>
      <c r="E605" s="6"/>
    </row>
    <row r="606" spans="1:5" s="40" customFormat="1" x14ac:dyDescent="0.25">
      <c r="A606" s="6"/>
      <c r="B606" s="6"/>
      <c r="C606" s="6"/>
      <c r="D606" s="6"/>
      <c r="E606" s="6"/>
    </row>
    <row r="607" spans="1:5" s="40" customFormat="1" x14ac:dyDescent="0.25">
      <c r="A607" s="6"/>
      <c r="B607" s="6"/>
      <c r="C607" s="6"/>
      <c r="D607" s="6"/>
      <c r="E607" s="6"/>
    </row>
    <row r="608" spans="1:5" s="40" customFormat="1" x14ac:dyDescent="0.25">
      <c r="A608" s="6"/>
      <c r="B608" s="6"/>
      <c r="C608" s="6"/>
      <c r="D608" s="6"/>
      <c r="E608" s="6"/>
    </row>
    <row r="609" spans="1:5" s="40" customFormat="1" x14ac:dyDescent="0.25">
      <c r="A609" s="6"/>
      <c r="B609" s="6"/>
      <c r="C609" s="6"/>
      <c r="D609" s="6"/>
      <c r="E609" s="6"/>
    </row>
    <row r="610" spans="1:5" s="40" customFormat="1" x14ac:dyDescent="0.25">
      <c r="A610" s="6"/>
      <c r="B610" s="6"/>
      <c r="C610" s="6"/>
      <c r="D610" s="6"/>
      <c r="E610" s="6"/>
    </row>
    <row r="611" spans="1:5" s="40" customFormat="1" x14ac:dyDescent="0.25">
      <c r="A611" s="6"/>
      <c r="B611" s="6"/>
      <c r="C611" s="6"/>
      <c r="D611" s="6"/>
      <c r="E611" s="6"/>
    </row>
  </sheetData>
  <mergeCells count="63">
    <mergeCell ref="A303:A308"/>
    <mergeCell ref="A237:A242"/>
    <mergeCell ref="A243:A248"/>
    <mergeCell ref="A249:A254"/>
    <mergeCell ref="A255:A260"/>
    <mergeCell ref="A261:A266"/>
    <mergeCell ref="A267:A272"/>
    <mergeCell ref="A273:A278"/>
    <mergeCell ref="A279:A284"/>
    <mergeCell ref="A285:A290"/>
    <mergeCell ref="A291:A296"/>
    <mergeCell ref="A297:A302"/>
    <mergeCell ref="A231:A236"/>
    <mergeCell ref="A165:A170"/>
    <mergeCell ref="A171:A176"/>
    <mergeCell ref="A177:A182"/>
    <mergeCell ref="A183:A188"/>
    <mergeCell ref="A189:A194"/>
    <mergeCell ref="A195:A200"/>
    <mergeCell ref="A201:A206"/>
    <mergeCell ref="A207:A212"/>
    <mergeCell ref="A213:A218"/>
    <mergeCell ref="A219:A224"/>
    <mergeCell ref="A225:A230"/>
    <mergeCell ref="A159:A164"/>
    <mergeCell ref="A93:A98"/>
    <mergeCell ref="A99:A104"/>
    <mergeCell ref="A105:A110"/>
    <mergeCell ref="A111:A116"/>
    <mergeCell ref="A117:A122"/>
    <mergeCell ref="A123:A128"/>
    <mergeCell ref="A129:A134"/>
    <mergeCell ref="A135:A140"/>
    <mergeCell ref="A141:A146"/>
    <mergeCell ref="A147:A152"/>
    <mergeCell ref="A153:A158"/>
    <mergeCell ref="A87:A92"/>
    <mergeCell ref="A27:A32"/>
    <mergeCell ref="BT27:CD29"/>
    <mergeCell ref="A33:A38"/>
    <mergeCell ref="A39:A44"/>
    <mergeCell ref="A45:A50"/>
    <mergeCell ref="A51:A56"/>
    <mergeCell ref="A57:A62"/>
    <mergeCell ref="A63:A68"/>
    <mergeCell ref="A69:A74"/>
    <mergeCell ref="A75:A80"/>
    <mergeCell ref="A81:A86"/>
    <mergeCell ref="A9:A14"/>
    <mergeCell ref="BQ10:BR10"/>
    <mergeCell ref="A15:A20"/>
    <mergeCell ref="BT17:BY18"/>
    <mergeCell ref="BT19:BY21"/>
    <mergeCell ref="A21:A26"/>
    <mergeCell ref="BU23:BV23"/>
    <mergeCell ref="B2:F2"/>
    <mergeCell ref="A3:H3"/>
    <mergeCell ref="B5:F5"/>
    <mergeCell ref="I5:M8"/>
    <mergeCell ref="BT5:BX8"/>
    <mergeCell ref="D6:F6"/>
    <mergeCell ref="P6:Q6"/>
    <mergeCell ref="S6:U6"/>
  </mergeCells>
  <conditionalFormatting sqref="BG10:BG12 BG16:BG18 BG22:BG24 BG28:BG30 BG34:BG36 BG40:BG42 BG46:BG48 BG52:BG54 BG58:BG60 BG64:BG66 BG70:BG72 BG76:BG78 BG82:BG84 BG88:BG90 BG94:BG96 BG100:BG102 BG106:BG108 BG112:BG114 BG118:BG120 BG124:BG126 BG130:BG132 BG136:BG138 BG142:BG144 BG148:BG150 BG154:BG156 BG160:BG162 BG166:BG168 BG172:BG174 BG178:BG180 BG184:BG186 BG190:BG192 BG196:BG198 BG202:BG204 BG208:BG210 BG214:BG216 BG220:BG222 BG226:BG228 BG232:BG234 BG238:BG240 BG244:BG246 BG250:BG252 BG256:BG258 BG262:BG264 BG268:BG270 BG274:BG276 BG280:BG282 BG286:BG288 BG292:BG294 BG298:BG300 BG304:BG306">
    <cfRule type="containsText" dxfId="19" priority="18" operator="containsText" text="Fail!">
      <formula>NOT(ISERROR(SEARCH("Fail!",BG10)))</formula>
    </cfRule>
    <cfRule type="containsText" dxfId="18" priority="19" operator="containsText" text="Pass!">
      <formula>NOT(ISERROR(SEARCH("Pass!",BG10)))</formula>
    </cfRule>
    <cfRule type="cellIs" dxfId="17" priority="20" operator="equal">
      <formula>"""Pass!"""</formula>
    </cfRule>
    <cfRule type="iconSet" priority="21">
      <iconSet>
        <cfvo type="percent" val="0"/>
        <cfvo type="num" val="&quot;&quot;&quot;Fail!&quot;&quot;&quot;"/>
        <cfvo type="num" val="&quot;&quot;&quot;Pass!&quot;&quot;&quot;"/>
      </iconSet>
    </cfRule>
  </conditionalFormatting>
  <conditionalFormatting sqref="AJ10:AJ13 AJ16:AJ19 AJ22:AJ25 AJ28:AJ31 AJ34:AJ37 AJ40:AJ43 AJ46:AJ49 AJ52:AJ55 AJ58:AJ61 AJ64:AJ67 AJ70:AJ73 AJ76:AJ79 AJ82:AJ85 AJ88:AJ91 AJ94:AJ97 AJ100:AJ103 AJ106:AJ109 AJ112:AJ115 AJ118:AJ121 AJ124:AJ127 AJ130:AJ133 AJ136:AJ139 AJ142:AJ145 AJ148:AJ151 AJ154:AJ157 AJ160:AJ163 AJ166:AJ169 AJ172:AJ175 AJ178:AJ181 AJ184:AJ187 AJ190:AJ193 AJ196:AJ199 AJ202:AJ205 AJ208:AJ211 AJ214:AJ217 AJ220:AJ223 AJ226:AJ229 AJ232:AJ235 AJ238:AJ241 AJ244:AJ247 AJ250:AJ253 AJ256:AJ259 AJ262:AJ265 AJ268:AJ271 AJ274:AJ277 AJ280:AJ283 AJ286:AJ289 AJ292:AJ295 AJ298:AJ301 AJ304:AJ307">
    <cfRule type="containsText" dxfId="16" priority="17" operator="containsText" text="Too f*cking big!">
      <formula>NOT(ISERROR(SEARCH("Too f*cking big!",AJ10)))</formula>
    </cfRule>
  </conditionalFormatting>
  <conditionalFormatting sqref="BS15">
    <cfRule type="containsText" dxfId="15" priority="14" operator="containsText" text="required in some areas">
      <formula>NOT(ISERROR(SEARCH("required in some areas",BS15)))</formula>
    </cfRule>
    <cfRule type="containsText" dxfId="14" priority="15" operator="containsText" text="may be">
      <formula>NOT(ISERROR(SEARCH("may be",BS15)))</formula>
    </cfRule>
    <cfRule type="containsText" dxfId="13" priority="16" operator="containsText" text="pad foundations throughout">
      <formula>NOT(ISERROR(SEARCH("pad foundations throughout",BS15)))</formula>
    </cfRule>
  </conditionalFormatting>
  <conditionalFormatting sqref="BI337:BI423 BG8:BG336">
    <cfRule type="containsText" dxfId="12" priority="13" operator="containsText" text="Re-Ckeck ">
      <formula>NOT(ISERROR(SEARCH("Re-Ckeck ",BG8)))</formula>
    </cfRule>
  </conditionalFormatting>
  <conditionalFormatting sqref="BI337:BI340 BG10:BG336">
    <cfRule type="containsText" dxfId="11" priority="12" operator="containsText" text="Re-Check">
      <formula>NOT(ISERROR(SEARCH("Re-Check",BG10)))</formula>
    </cfRule>
  </conditionalFormatting>
  <conditionalFormatting sqref="BH10:BK333">
    <cfRule type="containsText" dxfId="10" priority="11" operator="containsText" text="Warning">
      <formula>NOT(ISERROR(SEARCH("Warning",BH10)))</formula>
    </cfRule>
  </conditionalFormatting>
  <conditionalFormatting sqref="BH9:BL468">
    <cfRule type="containsText" dxfId="9" priority="10" operator="containsText" text="Warning">
      <formula>NOT(ISERROR(SEARCH("Warning",BH9)))</formula>
    </cfRule>
  </conditionalFormatting>
  <conditionalFormatting sqref="BT17:BY18">
    <cfRule type="containsText" dxfId="8" priority="8" operator="containsText" text="No">
      <formula>NOT(ISERROR(SEARCH("No",BT17)))</formula>
    </cfRule>
    <cfRule type="containsText" dxfId="7" priority="9" operator="containsText" text="Warning">
      <formula>NOT(ISERROR(SEARCH("Warning",BT17)))</formula>
    </cfRule>
  </conditionalFormatting>
  <conditionalFormatting sqref="BT19:BY21">
    <cfRule type="containsText" dxfId="6" priority="6" operator="containsText" text="Some">
      <formula>NOT(ISERROR(SEARCH("Some",BT19)))</formula>
    </cfRule>
    <cfRule type="containsText" dxfId="5" priority="7" operator="containsText" text="All">
      <formula>NOT(ISERROR(SEARCH("All",BT19)))</formula>
    </cfRule>
  </conditionalFormatting>
  <conditionalFormatting sqref="BL11 BL17 BL23 BL29 BL35 BL41 BL47 BL53 BL59 BL65 BL71 BL77 BL83 BL89 BL95 BL101 BL107 BL113 BL119 BL125 BL131 BL137 BL143 BL149 BL155 BL161 BL167 BL173 BL179 BL185 BL191 BL197 BL203 BL209 BL215 BL221 BL227 BL233 BL239 BL245 BL251 BL257 BL263 BL269 BL275 BL281 BL287 BL293 BL299 BL305">
    <cfRule type="containsText" dxfId="4" priority="5" operator="containsText" text="Warning">
      <formula>NOT(ISERROR(SEARCH("Warning",BL11)))</formula>
    </cfRule>
  </conditionalFormatting>
  <conditionalFormatting sqref="BI10:BL307">
    <cfRule type="containsText" dxfId="3" priority="4" operator="containsText" text="/">
      <formula>NOT(ISERROR(SEARCH("/",BI10)))</formula>
    </cfRule>
  </conditionalFormatting>
  <conditionalFormatting sqref="BK10:BM324">
    <cfRule type="containsText" dxfId="2" priority="3" operator="containsText" text="shear">
      <formula>NOT(ISERROR(SEARCH("shear",BK10)))</formula>
    </cfRule>
  </conditionalFormatting>
  <conditionalFormatting sqref="BT27:CD29">
    <cfRule type="containsText" dxfId="1" priority="1" operator="containsText" text="some high">
      <formula>NOT(ISERROR(SEARCH("some high",BT27)))</formula>
    </cfRule>
    <cfRule type="containsText" dxfId="0" priority="2" operator="containsText" text="no high">
      <formula>NOT(ISERROR(SEARCH("no high",BT27)))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Pad Foundation Design</vt:lpstr>
      <vt:lpstr>Notes</vt:lpstr>
      <vt:lpstr>Sample Data</vt:lpstr>
      <vt:lpstr>Overflow Sheet 1</vt:lpstr>
      <vt:lpstr>Overflow Sheet 2</vt:lpstr>
      <vt:lpstr>Overflow Sheet 3</vt:lpstr>
    </vt:vector>
  </TitlesOfParts>
  <Company>WSP Group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Brent</dc:creator>
  <cp:lastModifiedBy>Simon Brent</cp:lastModifiedBy>
  <cp:lastPrinted>2013-11-07T10:33:42Z</cp:lastPrinted>
  <dcterms:created xsi:type="dcterms:W3CDTF">2013-11-07T10:33:16Z</dcterms:created>
  <dcterms:modified xsi:type="dcterms:W3CDTF">2015-10-02T10:31:38Z</dcterms:modified>
</cp:coreProperties>
</file>