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260" windowHeight="12648" activeTab="3"/>
  </bookViews>
  <sheets>
    <sheet name="Sheet1" sheetId="1" r:id="rId1"/>
    <sheet name="Sheet3" sheetId="3" r:id="rId2"/>
    <sheet name="Sheet4" sheetId="4" r:id="rId3"/>
    <sheet name="Sheet5" sheetId="5" r:id="rId4"/>
  </sheets>
  <calcPr calcId="145621"/>
</workbook>
</file>

<file path=xl/calcChain.xml><?xml version="1.0" encoding="utf-8"?>
<calcChain xmlns="http://schemas.openxmlformats.org/spreadsheetml/2006/main">
  <c r="J33" i="5" l="1" a="1"/>
  <c r="J33" i="5" s="1"/>
  <c r="J34" i="5" s="1" a="1"/>
  <c r="J34" i="5" s="1"/>
  <c r="J35" i="5" s="1" a="1"/>
  <c r="J35" i="5" s="1"/>
  <c r="I14" i="5" l="1" a="1"/>
  <c r="I15" i="5" s="1"/>
  <c r="F35" i="5" a="1"/>
  <c r="F35" i="5" s="1"/>
  <c r="F36" i="5" s="1" a="1"/>
  <c r="F36" i="5" s="1"/>
  <c r="F34" i="5" a="1"/>
  <c r="F34" i="5" s="1"/>
  <c r="F6" i="5" a="1"/>
  <c r="F6" i="5" s="1"/>
  <c r="F7" i="5" s="1" a="1"/>
  <c r="F7" i="5" s="1"/>
  <c r="F8" i="5" s="1" a="1"/>
  <c r="F8" i="5" s="1"/>
  <c r="F9" i="5" s="1" a="1"/>
  <c r="F9" i="5" s="1"/>
  <c r="F10" i="5" s="1" a="1"/>
  <c r="F10" i="5" s="1"/>
  <c r="F11" i="5" s="1" a="1"/>
  <c r="F11" i="5" s="1"/>
  <c r="F12" i="5" s="1" a="1"/>
  <c r="F12" i="5" s="1"/>
  <c r="F13" i="5" s="1" a="1"/>
  <c r="F13" i="5" s="1"/>
  <c r="F14" i="5" s="1" a="1"/>
  <c r="F14" i="5" s="1"/>
  <c r="F15" i="5" s="1" a="1"/>
  <c r="F15" i="5" s="1"/>
  <c r="F16" i="5" s="1" a="1"/>
  <c r="F16" i="5" s="1"/>
  <c r="F17" i="5" s="1" a="1"/>
  <c r="F17" i="5" s="1"/>
  <c r="F18" i="5" s="1" a="1"/>
  <c r="F18" i="5" s="1"/>
  <c r="F19" i="5" s="1" a="1"/>
  <c r="F19" i="5" s="1"/>
  <c r="F20" i="5" s="1" a="1"/>
  <c r="F20" i="5" s="1"/>
  <c r="F21" i="5" s="1" a="1"/>
  <c r="F21" i="5" s="1"/>
  <c r="F22" i="5" s="1" a="1"/>
  <c r="F22" i="5" s="1"/>
  <c r="F23" i="5" s="1" a="1"/>
  <c r="F23" i="5" s="1"/>
  <c r="F24" i="5" s="1" a="1"/>
  <c r="F24" i="5" s="1"/>
  <c r="F25" i="5" s="1" a="1"/>
  <c r="F25" i="5" s="1"/>
  <c r="F26" i="5" s="1" a="1"/>
  <c r="F26" i="5" s="1"/>
  <c r="F27" i="5" s="1" a="1"/>
  <c r="F27" i="5" s="1"/>
  <c r="F28" i="5" s="1" a="1"/>
  <c r="F28" i="5" s="1"/>
  <c r="F29" i="5" s="1" a="1"/>
  <c r="F29" i="5" s="1"/>
  <c r="F30" i="5" s="1" a="1"/>
  <c r="F30" i="5" s="1"/>
  <c r="F31" i="5" s="1" a="1"/>
  <c r="F31" i="5" s="1"/>
  <c r="F32" i="5" s="1" a="1"/>
  <c r="F32" i="5" s="1"/>
  <c r="F33" i="5" s="1" a="1"/>
  <c r="F33" i="5" s="1"/>
  <c r="F5" i="5" a="1"/>
  <c r="F5" i="5" s="1"/>
  <c r="J4" i="5" a="1"/>
  <c r="J4" i="5" s="1"/>
  <c r="J3" i="5" a="1"/>
  <c r="J3" i="5" s="1"/>
  <c r="F4" i="5" a="1"/>
  <c r="F4" i="5" s="1"/>
  <c r="I16" i="5" l="1"/>
  <c r="I14" i="5"/>
  <c r="P9" i="4" l="1" a="1"/>
  <c r="P9" i="4" s="1"/>
  <c r="O17" i="4" a="1"/>
  <c r="P5" i="4" a="1"/>
  <c r="P5" i="4" s="1"/>
  <c r="E3" i="1" a="1"/>
  <c r="E3" i="1" s="1"/>
  <c r="E4" i="1"/>
  <c r="E5" i="1"/>
  <c r="E6" i="1"/>
  <c r="E8" i="1"/>
  <c r="E9" i="1"/>
  <c r="E10" i="1"/>
  <c r="E12" i="1"/>
  <c r="E13" i="1"/>
  <c r="E14" i="1"/>
  <c r="E16" i="1"/>
  <c r="E17" i="1"/>
  <c r="E18" i="1"/>
  <c r="E161" i="4" a="1"/>
  <c r="E161" i="4" s="1"/>
  <c r="L5" i="4" s="1"/>
  <c r="F161" i="4" a="1"/>
  <c r="F161" i="4"/>
  <c r="M5" i="4" s="1"/>
  <c r="G161" i="4" a="1"/>
  <c r="G161" i="4"/>
  <c r="H161" i="4" a="1"/>
  <c r="H161" i="4"/>
  <c r="I161" i="4" a="1"/>
  <c r="I161" i="4"/>
  <c r="I137" i="4" a="1"/>
  <c r="I137" i="4" s="1"/>
  <c r="I93" i="4" a="1"/>
  <c r="I93" i="4"/>
  <c r="I95" i="4" a="1"/>
  <c r="I95" i="4"/>
  <c r="I97" i="4" a="1"/>
  <c r="I97" i="4"/>
  <c r="I99" i="4" a="1"/>
  <c r="I99" i="4"/>
  <c r="I101" i="4" a="1"/>
  <c r="I101" i="4"/>
  <c r="I103" i="4" a="1"/>
  <c r="I103" i="4"/>
  <c r="I105" i="4" a="1"/>
  <c r="I105" i="4"/>
  <c r="I107" i="4" a="1"/>
  <c r="I107" i="4"/>
  <c r="I109" i="4" a="1"/>
  <c r="I109" i="4"/>
  <c r="I111" i="4" a="1"/>
  <c r="I111" i="4"/>
  <c r="I113" i="4" a="1"/>
  <c r="I113" i="4"/>
  <c r="I115" i="4" a="1"/>
  <c r="I115" i="4"/>
  <c r="I117" i="4" a="1"/>
  <c r="I117" i="4"/>
  <c r="I119" i="4" a="1"/>
  <c r="I119" i="4"/>
  <c r="I121" i="4" a="1"/>
  <c r="I121" i="4"/>
  <c r="I123" i="4" a="1"/>
  <c r="I123" i="4"/>
  <c r="I125" i="4" a="1"/>
  <c r="I125" i="4"/>
  <c r="I127" i="4" a="1"/>
  <c r="I127" i="4"/>
  <c r="I129" i="4" a="1"/>
  <c r="I129" i="4"/>
  <c r="I131" i="4" a="1"/>
  <c r="I131" i="4"/>
  <c r="I133" i="4" a="1"/>
  <c r="I133" i="4"/>
  <c r="I135" i="4" a="1"/>
  <c r="I135" i="4"/>
  <c r="I139" i="4" a="1"/>
  <c r="I139" i="4"/>
  <c r="I141" i="4" a="1"/>
  <c r="I141" i="4"/>
  <c r="I143" i="4" a="1"/>
  <c r="I143" i="4"/>
  <c r="I145" i="4" a="1"/>
  <c r="I145" i="4"/>
  <c r="I147" i="4" a="1"/>
  <c r="I147" i="4"/>
  <c r="I149" i="4" a="1"/>
  <c r="I149" i="4"/>
  <c r="I151" i="4" a="1"/>
  <c r="I151" i="4"/>
  <c r="I153" i="4" a="1"/>
  <c r="I153" i="4"/>
  <c r="I155" i="4" a="1"/>
  <c r="I155" i="4"/>
  <c r="I91" i="4" a="1"/>
  <c r="I91" i="4" s="1"/>
  <c r="I11" i="4" a="1"/>
  <c r="I11" i="4" s="1"/>
  <c r="I13" i="4" a="1"/>
  <c r="I13" i="4" s="1"/>
  <c r="I15" i="4" a="1"/>
  <c r="I15" i="4" s="1"/>
  <c r="I17" i="4" a="1"/>
  <c r="I17" i="4" s="1"/>
  <c r="I19" i="4" a="1"/>
  <c r="I19" i="4" s="1"/>
  <c r="I21" i="4" a="1"/>
  <c r="I21" i="4" s="1"/>
  <c r="I23" i="4" a="1"/>
  <c r="I23" i="4" s="1"/>
  <c r="I25" i="4" a="1"/>
  <c r="I25" i="4" s="1"/>
  <c r="I27" i="4" a="1"/>
  <c r="I27" i="4" s="1"/>
  <c r="I29" i="4" a="1"/>
  <c r="I29" i="4" s="1"/>
  <c r="I31" i="4" a="1"/>
  <c r="I31" i="4" s="1"/>
  <c r="I33" i="4" a="1"/>
  <c r="I33" i="4" s="1"/>
  <c r="I35" i="4" a="1"/>
  <c r="I35" i="4" s="1"/>
  <c r="I37" i="4" a="1"/>
  <c r="I37" i="4" s="1"/>
  <c r="I39" i="4" a="1"/>
  <c r="I39" i="4" s="1"/>
  <c r="I41" i="4" a="1"/>
  <c r="I41" i="4" s="1"/>
  <c r="I43" i="4" a="1"/>
  <c r="I43" i="4" s="1"/>
  <c r="I45" i="4" a="1"/>
  <c r="I45" i="4" s="1"/>
  <c r="I47" i="4" a="1"/>
  <c r="I47" i="4" s="1"/>
  <c r="I49" i="4" a="1"/>
  <c r="I49" i="4" s="1"/>
  <c r="I51" i="4" a="1"/>
  <c r="I51" i="4" s="1"/>
  <c r="I53" i="4" a="1"/>
  <c r="I53" i="4" s="1"/>
  <c r="I55" i="4" a="1"/>
  <c r="I55" i="4" s="1"/>
  <c r="I57" i="4" a="1"/>
  <c r="I57" i="4" s="1"/>
  <c r="I59" i="4" a="1"/>
  <c r="I59" i="4" s="1"/>
  <c r="I61" i="4" a="1"/>
  <c r="I61" i="4" s="1"/>
  <c r="I63" i="4" a="1"/>
  <c r="I63" i="4" s="1"/>
  <c r="I65" i="4" a="1"/>
  <c r="I65" i="4" s="1"/>
  <c r="I67" i="4" a="1"/>
  <c r="I67" i="4" s="1"/>
  <c r="I69" i="4" a="1"/>
  <c r="I69" i="4" s="1"/>
  <c r="I71" i="4" a="1"/>
  <c r="I71" i="4" s="1"/>
  <c r="I73" i="4" a="1"/>
  <c r="I73" i="4" s="1"/>
  <c r="I9" i="4" a="1"/>
  <c r="I9" i="4" s="1"/>
  <c r="O5" i="4" a="1"/>
  <c r="O5" i="4" s="1"/>
  <c r="N5" i="4" a="1"/>
  <c r="M5" i="4" a="1"/>
  <c r="L5" i="4" a="1"/>
  <c r="K5" i="4" a="1"/>
  <c r="K5" i="4" s="1"/>
  <c r="D161" i="4" a="1"/>
  <c r="D161" i="4" s="1"/>
  <c r="H92" i="4" a="1"/>
  <c r="H92" i="4" s="1"/>
  <c r="H94" i="4" a="1"/>
  <c r="H94" i="4" s="1"/>
  <c r="H96" i="4" a="1"/>
  <c r="H96" i="4" s="1"/>
  <c r="H98" i="4" a="1"/>
  <c r="H98" i="4" s="1"/>
  <c r="H100" i="4" a="1"/>
  <c r="H100" i="4" s="1"/>
  <c r="H102" i="4" a="1"/>
  <c r="H102" i="4" s="1"/>
  <c r="H104" i="4" a="1"/>
  <c r="H104" i="4" s="1"/>
  <c r="H106" i="4" a="1"/>
  <c r="H106" i="4" s="1"/>
  <c r="H108" i="4" a="1"/>
  <c r="H108" i="4" s="1"/>
  <c r="H110" i="4" a="1"/>
  <c r="H110" i="4" s="1"/>
  <c r="H112" i="4" a="1"/>
  <c r="H112" i="4" s="1"/>
  <c r="H114" i="4" a="1"/>
  <c r="H114" i="4" s="1"/>
  <c r="H116" i="4" a="1"/>
  <c r="H116" i="4" s="1"/>
  <c r="H118" i="4" a="1"/>
  <c r="H118" i="4" s="1"/>
  <c r="H120" i="4" a="1"/>
  <c r="H120" i="4" s="1"/>
  <c r="H122" i="4" a="1"/>
  <c r="H122" i="4" s="1"/>
  <c r="H124" i="4" a="1"/>
  <c r="H124" i="4" s="1"/>
  <c r="H126" i="4" a="1"/>
  <c r="H126" i="4" s="1"/>
  <c r="H128" i="4" a="1"/>
  <c r="H128" i="4" s="1"/>
  <c r="H130" i="4" a="1"/>
  <c r="H130" i="4" s="1"/>
  <c r="H132" i="4" a="1"/>
  <c r="H132" i="4" s="1"/>
  <c r="H134" i="4" a="1"/>
  <c r="H134" i="4" s="1"/>
  <c r="H136" i="4" a="1"/>
  <c r="H136" i="4" s="1"/>
  <c r="H138" i="4" a="1"/>
  <c r="H138" i="4" s="1"/>
  <c r="H140" i="4" a="1"/>
  <c r="H140" i="4" s="1"/>
  <c r="H142" i="4" a="1"/>
  <c r="H142" i="4" s="1"/>
  <c r="H144" i="4" a="1"/>
  <c r="H144" i="4" s="1"/>
  <c r="H146" i="4" a="1"/>
  <c r="H146" i="4" s="1"/>
  <c r="H148" i="4" a="1"/>
  <c r="H148" i="4" s="1"/>
  <c r="H150" i="4" a="1"/>
  <c r="H150" i="4" s="1"/>
  <c r="H152" i="4" a="1"/>
  <c r="H152" i="4" s="1"/>
  <c r="H154" i="4" a="1"/>
  <c r="H154" i="4" s="1"/>
  <c r="H156" i="4" a="1"/>
  <c r="H156" i="4" s="1"/>
  <c r="H90" i="4" a="1"/>
  <c r="H90" i="4" s="1"/>
  <c r="G91" i="4" a="1"/>
  <c r="G91" i="4" s="1"/>
  <c r="G93" i="4" a="1"/>
  <c r="G93" i="4" s="1"/>
  <c r="G95" i="4" a="1"/>
  <c r="G95" i="4" s="1"/>
  <c r="G97" i="4" a="1"/>
  <c r="G97" i="4" s="1"/>
  <c r="G99" i="4" a="1"/>
  <c r="G99" i="4" s="1"/>
  <c r="G101" i="4" a="1"/>
  <c r="G101" i="4" s="1"/>
  <c r="G103" i="4" a="1"/>
  <c r="G103" i="4" s="1"/>
  <c r="G105" i="4" a="1"/>
  <c r="G105" i="4" s="1"/>
  <c r="G107" i="4" a="1"/>
  <c r="G107" i="4" s="1"/>
  <c r="G109" i="4" a="1"/>
  <c r="G109" i="4" s="1"/>
  <c r="G111" i="4" a="1"/>
  <c r="G111" i="4" s="1"/>
  <c r="G113" i="4" a="1"/>
  <c r="G113" i="4" s="1"/>
  <c r="G115" i="4" a="1"/>
  <c r="G115" i="4" s="1"/>
  <c r="G117" i="4" a="1"/>
  <c r="G117" i="4" s="1"/>
  <c r="G119" i="4" a="1"/>
  <c r="G119" i="4" s="1"/>
  <c r="G121" i="4" a="1"/>
  <c r="G121" i="4" s="1"/>
  <c r="G123" i="4" a="1"/>
  <c r="G123" i="4" s="1"/>
  <c r="G125" i="4" a="1"/>
  <c r="G125" i="4" s="1"/>
  <c r="G127" i="4" a="1"/>
  <c r="G127" i="4" s="1"/>
  <c r="G129" i="4" a="1"/>
  <c r="G129" i="4" s="1"/>
  <c r="G131" i="4" a="1"/>
  <c r="G131" i="4" s="1"/>
  <c r="G133" i="4" a="1"/>
  <c r="G133" i="4" s="1"/>
  <c r="G135" i="4" a="1"/>
  <c r="G135" i="4" s="1"/>
  <c r="G137" i="4" a="1"/>
  <c r="G137" i="4" s="1"/>
  <c r="G139" i="4" a="1"/>
  <c r="G139" i="4" s="1"/>
  <c r="G141" i="4" a="1"/>
  <c r="G141" i="4" s="1"/>
  <c r="G143" i="4" a="1"/>
  <c r="G143" i="4" s="1"/>
  <c r="G145" i="4" a="1"/>
  <c r="G145" i="4" s="1"/>
  <c r="G147" i="4" a="1"/>
  <c r="G147" i="4" s="1"/>
  <c r="G149" i="4" a="1"/>
  <c r="G149" i="4" s="1"/>
  <c r="G151" i="4" a="1"/>
  <c r="G151" i="4" s="1"/>
  <c r="G153" i="4" a="1"/>
  <c r="G153" i="4" s="1"/>
  <c r="G155" i="4" a="1"/>
  <c r="G155" i="4" s="1"/>
  <c r="G157" i="4" a="1"/>
  <c r="G157" i="4" s="1"/>
  <c r="G89" i="4" a="1"/>
  <c r="G89" i="4" s="1"/>
  <c r="F90" i="4" a="1"/>
  <c r="F90" i="4" s="1"/>
  <c r="F92" i="4" a="1"/>
  <c r="F92" i="4" s="1"/>
  <c r="F94" i="4" a="1"/>
  <c r="F94" i="4" s="1"/>
  <c r="F96" i="4" a="1"/>
  <c r="F96" i="4" s="1"/>
  <c r="F98" i="4" a="1"/>
  <c r="F98" i="4" s="1"/>
  <c r="F100" i="4" a="1"/>
  <c r="F100" i="4" s="1"/>
  <c r="F102" i="4" a="1"/>
  <c r="F102" i="4" s="1"/>
  <c r="F104" i="4" a="1"/>
  <c r="F104" i="4" s="1"/>
  <c r="F106" i="4" a="1"/>
  <c r="F106" i="4" s="1"/>
  <c r="F108" i="4" a="1"/>
  <c r="F108" i="4" s="1"/>
  <c r="F110" i="4" a="1"/>
  <c r="F110" i="4" s="1"/>
  <c r="F112" i="4" a="1"/>
  <c r="F112" i="4" s="1"/>
  <c r="F114" i="4" a="1"/>
  <c r="F114" i="4" s="1"/>
  <c r="F116" i="4" a="1"/>
  <c r="F116" i="4" s="1"/>
  <c r="F118" i="4" a="1"/>
  <c r="F118" i="4" s="1"/>
  <c r="F120" i="4" a="1"/>
  <c r="F120" i="4" s="1"/>
  <c r="F122" i="4" a="1"/>
  <c r="F122" i="4" s="1"/>
  <c r="F124" i="4" a="1"/>
  <c r="F124" i="4" s="1"/>
  <c r="F126" i="4" a="1"/>
  <c r="F126" i="4" s="1"/>
  <c r="F128" i="4" a="1"/>
  <c r="F128" i="4" s="1"/>
  <c r="F130" i="4" a="1"/>
  <c r="F130" i="4" s="1"/>
  <c r="F132" i="4" a="1"/>
  <c r="F132" i="4" s="1"/>
  <c r="F134" i="4" a="1"/>
  <c r="F134" i="4" s="1"/>
  <c r="F136" i="4" a="1"/>
  <c r="F136" i="4" s="1"/>
  <c r="F138" i="4" a="1"/>
  <c r="F138" i="4" s="1"/>
  <c r="F140" i="4" a="1"/>
  <c r="F140" i="4" s="1"/>
  <c r="F142" i="4" a="1"/>
  <c r="F142" i="4" s="1"/>
  <c r="F144" i="4" a="1"/>
  <c r="F144" i="4" s="1"/>
  <c r="F146" i="4" a="1"/>
  <c r="F146" i="4" s="1"/>
  <c r="F148" i="4" a="1"/>
  <c r="F148" i="4" s="1"/>
  <c r="F150" i="4" a="1"/>
  <c r="F150" i="4" s="1"/>
  <c r="F152" i="4" a="1"/>
  <c r="F152" i="4" s="1"/>
  <c r="F154" i="4" a="1"/>
  <c r="F154" i="4" s="1"/>
  <c r="F156" i="4" a="1"/>
  <c r="F156" i="4" s="1"/>
  <c r="F158" i="4" a="1"/>
  <c r="F158" i="4" s="1"/>
  <c r="F88" i="4" a="1"/>
  <c r="F88" i="4" s="1"/>
  <c r="E89" i="4" a="1"/>
  <c r="E89" i="4" s="1"/>
  <c r="E91" i="4" a="1"/>
  <c r="E91" i="4" s="1"/>
  <c r="E93" i="4" a="1"/>
  <c r="E93" i="4" s="1"/>
  <c r="E95" i="4" a="1"/>
  <c r="E95" i="4" s="1"/>
  <c r="E97" i="4" a="1"/>
  <c r="E97" i="4" s="1"/>
  <c r="E99" i="4" a="1"/>
  <c r="E99" i="4" s="1"/>
  <c r="E101" i="4" a="1"/>
  <c r="E101" i="4" s="1"/>
  <c r="E103" i="4" a="1"/>
  <c r="E103" i="4" s="1"/>
  <c r="E105" i="4" a="1"/>
  <c r="E105" i="4" s="1"/>
  <c r="E107" i="4" a="1"/>
  <c r="E107" i="4" s="1"/>
  <c r="E109" i="4" a="1"/>
  <c r="E109" i="4" s="1"/>
  <c r="E111" i="4" a="1"/>
  <c r="E111" i="4" s="1"/>
  <c r="E113" i="4" a="1"/>
  <c r="E113" i="4" s="1"/>
  <c r="E115" i="4" a="1"/>
  <c r="E115" i="4" s="1"/>
  <c r="E117" i="4" a="1"/>
  <c r="E117" i="4" s="1"/>
  <c r="E119" i="4" a="1"/>
  <c r="E119" i="4" s="1"/>
  <c r="E121" i="4" a="1"/>
  <c r="E121" i="4" s="1"/>
  <c r="E123" i="4" a="1"/>
  <c r="E123" i="4" s="1"/>
  <c r="E125" i="4" a="1"/>
  <c r="E125" i="4" s="1"/>
  <c r="E127" i="4" a="1"/>
  <c r="E127" i="4" s="1"/>
  <c r="E129" i="4" a="1"/>
  <c r="E129" i="4" s="1"/>
  <c r="E131" i="4" a="1"/>
  <c r="E131" i="4" s="1"/>
  <c r="E133" i="4" a="1"/>
  <c r="E133" i="4" s="1"/>
  <c r="E135" i="4" a="1"/>
  <c r="E135" i="4" s="1"/>
  <c r="E137" i="4" a="1"/>
  <c r="E137" i="4" s="1"/>
  <c r="E139" i="4" a="1"/>
  <c r="E139" i="4" s="1"/>
  <c r="E141" i="4" a="1"/>
  <c r="E141" i="4" s="1"/>
  <c r="E143" i="4" a="1"/>
  <c r="E143" i="4" s="1"/>
  <c r="E145" i="4" a="1"/>
  <c r="E145" i="4" s="1"/>
  <c r="E147" i="4" a="1"/>
  <c r="E147" i="4" s="1"/>
  <c r="E149" i="4" a="1"/>
  <c r="E149" i="4" s="1"/>
  <c r="E151" i="4" a="1"/>
  <c r="E151" i="4" s="1"/>
  <c r="E153" i="4" a="1"/>
  <c r="E153" i="4" s="1"/>
  <c r="E155" i="4" a="1"/>
  <c r="E155" i="4" s="1"/>
  <c r="E157" i="4" a="1"/>
  <c r="E157" i="4" s="1"/>
  <c r="E159" i="4" a="1"/>
  <c r="E159" i="4" s="1"/>
  <c r="E87" i="4" a="1"/>
  <c r="E87" i="4" s="1"/>
  <c r="D88" i="4" a="1"/>
  <c r="D88" i="4" s="1"/>
  <c r="D90" i="4" a="1"/>
  <c r="D90" i="4" s="1"/>
  <c r="D92" i="4" a="1"/>
  <c r="D92" i="4" s="1"/>
  <c r="D94" i="4" a="1"/>
  <c r="D94" i="4" s="1"/>
  <c r="D96" i="4" a="1"/>
  <c r="D96" i="4" s="1"/>
  <c r="D98" i="4" a="1"/>
  <c r="D98" i="4" s="1"/>
  <c r="D100" i="4" a="1"/>
  <c r="D100" i="4" s="1"/>
  <c r="D102" i="4" a="1"/>
  <c r="D102" i="4" s="1"/>
  <c r="D104" i="4" a="1"/>
  <c r="D104" i="4" s="1"/>
  <c r="D106" i="4" a="1"/>
  <c r="D106" i="4" s="1"/>
  <c r="D108" i="4" a="1"/>
  <c r="D108" i="4" s="1"/>
  <c r="D110" i="4" a="1"/>
  <c r="D110" i="4" s="1"/>
  <c r="D112" i="4" a="1"/>
  <c r="D112" i="4" s="1"/>
  <c r="D114" i="4" a="1"/>
  <c r="D114" i="4" s="1"/>
  <c r="D116" i="4" a="1"/>
  <c r="D116" i="4" s="1"/>
  <c r="D118" i="4" a="1"/>
  <c r="D118" i="4" s="1"/>
  <c r="D120" i="4" a="1"/>
  <c r="D120" i="4" s="1"/>
  <c r="D122" i="4" a="1"/>
  <c r="D122" i="4" s="1"/>
  <c r="D124" i="4" a="1"/>
  <c r="D124" i="4" s="1"/>
  <c r="D126" i="4" a="1"/>
  <c r="D126" i="4" s="1"/>
  <c r="D128" i="4" a="1"/>
  <c r="D128" i="4" s="1"/>
  <c r="D130" i="4" a="1"/>
  <c r="D130" i="4" s="1"/>
  <c r="D132" i="4" a="1"/>
  <c r="D132" i="4" s="1"/>
  <c r="D134" i="4" a="1"/>
  <c r="D134" i="4" s="1"/>
  <c r="D136" i="4" a="1"/>
  <c r="D136" i="4" s="1"/>
  <c r="D138" i="4" a="1"/>
  <c r="D138" i="4" s="1"/>
  <c r="D140" i="4" a="1"/>
  <c r="D140" i="4" s="1"/>
  <c r="D142" i="4" a="1"/>
  <c r="D142" i="4" s="1"/>
  <c r="D144" i="4" a="1"/>
  <c r="D144" i="4" s="1"/>
  <c r="D146" i="4" a="1"/>
  <c r="D146" i="4" s="1"/>
  <c r="D148" i="4" a="1"/>
  <c r="D148" i="4" s="1"/>
  <c r="D150" i="4" a="1"/>
  <c r="D150" i="4" s="1"/>
  <c r="D152" i="4" a="1"/>
  <c r="D152" i="4" s="1"/>
  <c r="D154" i="4" a="1"/>
  <c r="D154" i="4" s="1"/>
  <c r="D156" i="4" a="1"/>
  <c r="D156" i="4" s="1"/>
  <c r="D158" i="4" a="1"/>
  <c r="D158" i="4" s="1"/>
  <c r="D160" i="4" a="1"/>
  <c r="D160" i="4" s="1"/>
  <c r="D86" i="4" a="1"/>
  <c r="D86" i="4" s="1"/>
  <c r="E80" i="4" a="1"/>
  <c r="E80" i="4" s="1"/>
  <c r="F80" i="4" a="1"/>
  <c r="F80" i="4" s="1"/>
  <c r="G80" i="4" a="1"/>
  <c r="G80" i="4" s="1"/>
  <c r="H80" i="4" a="1"/>
  <c r="H80" i="4" s="1"/>
  <c r="D80" i="4" a="1"/>
  <c r="D80" i="4" s="1"/>
  <c r="H68" i="4" a="1"/>
  <c r="H68" i="4"/>
  <c r="H70" i="4" a="1"/>
  <c r="H70" i="4"/>
  <c r="H72" i="4" a="1"/>
  <c r="H72" i="4"/>
  <c r="H74" i="4" a="1"/>
  <c r="H74" i="4"/>
  <c r="G69" i="4" a="1"/>
  <c r="G69" i="4" s="1"/>
  <c r="G71" i="4" a="1"/>
  <c r="G71" i="4" s="1"/>
  <c r="G73" i="4" a="1"/>
  <c r="G73" i="4" s="1"/>
  <c r="G75" i="4" a="1"/>
  <c r="G75" i="4" s="1"/>
  <c r="F70" i="4" a="1"/>
  <c r="F70" i="4" s="1"/>
  <c r="F72" i="4" a="1"/>
  <c r="F72" i="4" s="1"/>
  <c r="F74" i="4" a="1"/>
  <c r="F74" i="4" s="1"/>
  <c r="F76" i="4" a="1"/>
  <c r="F76" i="4" s="1"/>
  <c r="E71" i="4" a="1"/>
  <c r="E71" i="4" s="1"/>
  <c r="E73" i="4" a="1"/>
  <c r="E73" i="4" s="1"/>
  <c r="E75" i="4" a="1"/>
  <c r="E75" i="4" s="1"/>
  <c r="E77" i="4" a="1"/>
  <c r="E77" i="4" s="1"/>
  <c r="D72" i="4" a="1"/>
  <c r="D72" i="4" s="1"/>
  <c r="D74" i="4" a="1"/>
  <c r="D74" i="4" s="1"/>
  <c r="D76" i="4" a="1"/>
  <c r="D76" i="4" s="1"/>
  <c r="D78" i="4" a="1"/>
  <c r="D78" i="4" s="1"/>
  <c r="D70" i="4" a="1"/>
  <c r="D70" i="4" s="1"/>
  <c r="D68" i="4" a="1"/>
  <c r="D68" i="4" s="1"/>
  <c r="D66" i="4" a="1"/>
  <c r="D66" i="4" s="1"/>
  <c r="D64" i="4" a="1"/>
  <c r="D64" i="4" s="1"/>
  <c r="D62" i="4" a="1"/>
  <c r="D62" i="4" s="1"/>
  <c r="D60" i="4" a="1"/>
  <c r="D60" i="4" s="1"/>
  <c r="E59" i="4" s="1" a="1"/>
  <c r="F58" i="4" a="1"/>
  <c r="D58" i="4" a="1"/>
  <c r="D58" i="4" s="1"/>
  <c r="E57" i="4" a="1"/>
  <c r="D56" i="4" a="1"/>
  <c r="D56" i="4" s="1"/>
  <c r="D54" i="4" a="1"/>
  <c r="D54" i="4" s="1"/>
  <c r="E53" i="4" a="1"/>
  <c r="D52" i="4" a="1"/>
  <c r="D52" i="4" s="1"/>
  <c r="E51" i="4" s="1" a="1"/>
  <c r="E51" i="4" s="1"/>
  <c r="D50" i="4" a="1"/>
  <c r="D50" i="4" s="1"/>
  <c r="D48" i="4" a="1"/>
  <c r="D48" i="4" s="1"/>
  <c r="D46" i="4"/>
  <c r="D46" i="4" a="1"/>
  <c r="D44" i="4" a="1"/>
  <c r="D44" i="4" s="1"/>
  <c r="D42" i="4"/>
  <c r="D42" i="4" a="1"/>
  <c r="D40" i="4" a="1"/>
  <c r="D40" i="4" s="1"/>
  <c r="D38" i="4"/>
  <c r="D38" i="4" a="1"/>
  <c r="D36" i="4" a="1"/>
  <c r="D36" i="4" s="1"/>
  <c r="D34" i="4"/>
  <c r="D34" i="4" a="1"/>
  <c r="D32" i="4" a="1"/>
  <c r="D32" i="4" s="1"/>
  <c r="D30" i="4"/>
  <c r="D30" i="4" a="1"/>
  <c r="D28" i="4" a="1"/>
  <c r="D28" i="4" s="1"/>
  <c r="D26" i="4"/>
  <c r="D26" i="4" a="1"/>
  <c r="D24" i="4" a="1"/>
  <c r="D24" i="4" s="1"/>
  <c r="D22" i="4"/>
  <c r="D22" i="4" a="1"/>
  <c r="D20" i="4" a="1"/>
  <c r="D20" i="4" s="1"/>
  <c r="D18" i="4" a="1"/>
  <c r="D18" i="4" s="1"/>
  <c r="D16" i="4" a="1"/>
  <c r="D16" i="4" s="1"/>
  <c r="D14" i="4" a="1"/>
  <c r="D14" i="4" s="1"/>
  <c r="D12" i="4" a="1"/>
  <c r="D12" i="4" s="1"/>
  <c r="D10" i="4" a="1"/>
  <c r="D10" i="4" s="1"/>
  <c r="D8" i="4"/>
  <c r="D8" i="4" a="1"/>
  <c r="D6" i="4"/>
  <c r="D6" i="4" a="1"/>
  <c r="D4" i="4"/>
  <c r="D4" i="4" a="1"/>
  <c r="O17" i="4" l="1"/>
  <c r="E19" i="1"/>
  <c r="E15" i="1"/>
  <c r="E11" i="1"/>
  <c r="E7" i="1"/>
  <c r="N5" i="4"/>
  <c r="E57" i="4"/>
  <c r="E59" i="4"/>
  <c r="E53" i="4"/>
  <c r="E13" i="4" a="1"/>
  <c r="E13" i="4" s="1"/>
  <c r="E31" i="4" a="1"/>
  <c r="E31" i="4" s="1"/>
  <c r="E49" i="4" a="1"/>
  <c r="E49" i="4" s="1"/>
  <c r="E47" i="4" a="1"/>
  <c r="E47" i="4" s="1"/>
  <c r="E15" i="4" a="1"/>
  <c r="E15" i="4" s="1"/>
  <c r="E27" i="4" a="1"/>
  <c r="E27" i="4" s="1"/>
  <c r="E43" i="4" a="1"/>
  <c r="E43" i="4" s="1"/>
  <c r="E9" i="4" a="1"/>
  <c r="E9" i="4" s="1"/>
  <c r="E17" i="4" a="1"/>
  <c r="E17" i="4" s="1"/>
  <c r="E23" i="4" a="1"/>
  <c r="E23" i="4" s="1"/>
  <c r="E39" i="4" a="1"/>
  <c r="E39" i="4" s="1"/>
  <c r="E11" i="4" a="1"/>
  <c r="E11" i="4" s="1"/>
  <c r="E19" i="4" a="1"/>
  <c r="E19" i="4" s="1"/>
  <c r="E35" i="4" a="1"/>
  <c r="E35" i="4" s="1"/>
  <c r="F52" i="4" a="1"/>
  <c r="F52" i="4" s="1"/>
  <c r="E5" i="4" a="1"/>
  <c r="E5" i="4" s="1"/>
  <c r="E25" i="4" a="1"/>
  <c r="E25" i="4" s="1"/>
  <c r="E33" i="4" a="1"/>
  <c r="E33" i="4" s="1"/>
  <c r="E41" i="4" a="1"/>
  <c r="E41" i="4" s="1"/>
  <c r="E63" i="4" a="1"/>
  <c r="E63" i="4" s="1"/>
  <c r="E21" i="4" a="1"/>
  <c r="E21" i="4" s="1"/>
  <c r="E61" i="4" a="1"/>
  <c r="E61" i="4" s="1"/>
  <c r="E7" i="4" a="1"/>
  <c r="E7" i="4" s="1"/>
  <c r="E29" i="4" a="1"/>
  <c r="E29" i="4" s="1"/>
  <c r="E37" i="4" a="1"/>
  <c r="E37" i="4" s="1"/>
  <c r="E45" i="4" a="1"/>
  <c r="E45" i="4" s="1"/>
  <c r="E55" i="4" a="1"/>
  <c r="E55" i="4" s="1"/>
  <c r="E65" i="4" a="1"/>
  <c r="E65" i="4" s="1"/>
  <c r="E69" i="4" a="1"/>
  <c r="E69" i="4" s="1"/>
  <c r="E67" i="4" a="1"/>
  <c r="E67" i="4" s="1"/>
  <c r="F58" i="4" l="1"/>
  <c r="F44" i="4" a="1"/>
  <c r="F44" i="4" s="1"/>
  <c r="F60" i="4" a="1"/>
  <c r="F60" i="4" s="1"/>
  <c r="F38" i="4" a="1"/>
  <c r="F38" i="4" s="1"/>
  <c r="F66" i="4" a="1"/>
  <c r="F66" i="4" s="1"/>
  <c r="F64" i="4" a="1"/>
  <c r="F64" i="4" s="1"/>
  <c r="F28" i="4" a="1"/>
  <c r="F28" i="4" s="1"/>
  <c r="F20" i="4" a="1"/>
  <c r="F20" i="4" s="1"/>
  <c r="F62" i="4" a="1"/>
  <c r="F62" i="4" s="1"/>
  <c r="F32" i="4" a="1"/>
  <c r="F32" i="4" s="1"/>
  <c r="F16" i="4" a="1"/>
  <c r="F16" i="4" s="1"/>
  <c r="F42" i="4" a="1"/>
  <c r="F42" i="4" s="1"/>
  <c r="F30" i="4" a="1"/>
  <c r="F30" i="4" s="1"/>
  <c r="F68" i="4" a="1"/>
  <c r="F68" i="4" s="1"/>
  <c r="F26" i="4" a="1"/>
  <c r="F26" i="4" s="1"/>
  <c r="F12" i="4" a="1"/>
  <c r="F12" i="4" s="1"/>
  <c r="F36" i="4" a="1"/>
  <c r="F36" i="4" s="1"/>
  <c r="F40" i="4" a="1"/>
  <c r="F40" i="4" s="1"/>
  <c r="F18" i="4" a="1"/>
  <c r="F18" i="4" s="1"/>
  <c r="F14" i="4" a="1"/>
  <c r="F14" i="4" s="1"/>
  <c r="F50" i="4" a="1"/>
  <c r="F50" i="4" s="1"/>
  <c r="F48" i="4" a="1"/>
  <c r="F48" i="4" s="1"/>
  <c r="F54" i="4" a="1"/>
  <c r="F54" i="4" s="1"/>
  <c r="F6" i="4" a="1"/>
  <c r="F6" i="4" s="1"/>
  <c r="K9" i="4" a="1"/>
  <c r="K9" i="4" s="1"/>
  <c r="F56" i="4" a="1"/>
  <c r="F56" i="4" s="1"/>
  <c r="F24" i="4" a="1"/>
  <c r="F24" i="4" s="1"/>
  <c r="F34" i="4" a="1"/>
  <c r="F34" i="4" s="1"/>
  <c r="F10" i="4" a="1"/>
  <c r="F10" i="4" s="1"/>
  <c r="F22" i="4" a="1"/>
  <c r="F22" i="4" s="1"/>
  <c r="F8" i="4" a="1"/>
  <c r="F8" i="4" s="1"/>
  <c r="F46" i="4" a="1"/>
  <c r="F46" i="4" s="1"/>
  <c r="K17" i="4" l="1" a="1"/>
  <c r="G13" i="4" a="1"/>
  <c r="G13" i="4" s="1"/>
  <c r="G11" i="4" a="1"/>
  <c r="G11" i="4" s="1"/>
  <c r="G41" i="4" a="1"/>
  <c r="G41" i="4" s="1"/>
  <c r="G19" i="4" a="1"/>
  <c r="G19" i="4" s="1"/>
  <c r="G63" i="4" a="1"/>
  <c r="G63" i="4" s="1"/>
  <c r="G43" i="4" a="1"/>
  <c r="G43" i="4" s="1"/>
  <c r="G7" i="4" a="1"/>
  <c r="G7" i="4" s="1"/>
  <c r="G23" i="4" a="1"/>
  <c r="G23" i="4" s="1"/>
  <c r="G47" i="4" a="1"/>
  <c r="G47" i="4" s="1"/>
  <c r="G49" i="4" a="1"/>
  <c r="G49" i="4" s="1"/>
  <c r="G17" i="4" a="1"/>
  <c r="G17" i="4" s="1"/>
  <c r="G35" i="4" a="1"/>
  <c r="G35" i="4" s="1"/>
  <c r="G25" i="4" a="1"/>
  <c r="G25" i="4" s="1"/>
  <c r="G29" i="4" a="1"/>
  <c r="G29" i="4" s="1"/>
  <c r="G15" i="4" a="1"/>
  <c r="G15" i="4" s="1"/>
  <c r="G61" i="4" a="1"/>
  <c r="G61" i="4" s="1"/>
  <c r="G27" i="4" a="1"/>
  <c r="G27" i="4" s="1"/>
  <c r="G65" i="4" a="1"/>
  <c r="G65" i="4" s="1"/>
  <c r="G51" i="4" a="1"/>
  <c r="G51" i="4" s="1"/>
  <c r="G59" i="4" a="1"/>
  <c r="G59" i="4" s="1"/>
  <c r="G39" i="4" a="1"/>
  <c r="G39" i="4" s="1"/>
  <c r="G67" i="4" a="1"/>
  <c r="G67" i="4" s="1"/>
  <c r="G31" i="4" a="1"/>
  <c r="G31" i="4" s="1"/>
  <c r="G9" i="4" a="1"/>
  <c r="G9" i="4" s="1"/>
  <c r="L9" i="4" a="1"/>
  <c r="L9" i="4" s="1"/>
  <c r="G45" i="4" a="1"/>
  <c r="G45" i="4" s="1"/>
  <c r="G21" i="4" a="1"/>
  <c r="G21" i="4" s="1"/>
  <c r="G33" i="4" a="1"/>
  <c r="G33" i="4" s="1"/>
  <c r="G55" i="4" a="1"/>
  <c r="G55" i="4" s="1"/>
  <c r="G57" i="4" a="1"/>
  <c r="G57" i="4" s="1"/>
  <c r="G53" i="4" a="1"/>
  <c r="G53" i="4" s="1"/>
  <c r="G37" i="4" a="1"/>
  <c r="G37" i="4" s="1"/>
  <c r="K17" i="4" l="1"/>
  <c r="M9" i="4" a="1"/>
  <c r="M9" i="4" s="1"/>
  <c r="H50" i="4" a="1"/>
  <c r="H50" i="4" s="1"/>
  <c r="H60" i="4" a="1"/>
  <c r="H60" i="4" s="1"/>
  <c r="H48" i="4" a="1"/>
  <c r="H48" i="4" s="1"/>
  <c r="H42" i="4" a="1"/>
  <c r="H42" i="4" s="1"/>
  <c r="H36" i="4" a="1"/>
  <c r="H36" i="4" s="1"/>
  <c r="H56" i="4" a="1"/>
  <c r="H56" i="4" s="1"/>
  <c r="H66" i="4" a="1"/>
  <c r="H66" i="4" s="1"/>
  <c r="H58" i="4" a="1"/>
  <c r="H58" i="4" s="1"/>
  <c r="H10" i="4" a="1"/>
  <c r="H10" i="4" s="1"/>
  <c r="H30" i="4" a="1"/>
  <c r="H30" i="4" s="1"/>
  <c r="H38" i="4" a="1"/>
  <c r="H38" i="4" s="1"/>
  <c r="H32" i="4" a="1"/>
  <c r="H32" i="4" s="1"/>
  <c r="H44" i="4" a="1"/>
  <c r="H44" i="4" s="1"/>
  <c r="H64" i="4" a="1"/>
  <c r="H64" i="4" s="1"/>
  <c r="H28" i="4" a="1"/>
  <c r="H28" i="4" s="1"/>
  <c r="H34" i="4" a="1"/>
  <c r="H34" i="4" s="1"/>
  <c r="H22" i="4" a="1"/>
  <c r="H22" i="4" s="1"/>
  <c r="H18" i="4" a="1"/>
  <c r="H18" i="4" s="1"/>
  <c r="H54" i="4" a="1"/>
  <c r="H54" i="4" s="1"/>
  <c r="H20" i="4" a="1"/>
  <c r="H20" i="4" s="1"/>
  <c r="L17" i="4" a="1"/>
  <c r="H8" i="4" a="1"/>
  <c r="H8" i="4" s="1"/>
  <c r="H26" i="4" a="1"/>
  <c r="H26" i="4" s="1"/>
  <c r="H14" i="4" a="1"/>
  <c r="H14" i="4" s="1"/>
  <c r="H24" i="4" a="1"/>
  <c r="H24" i="4" s="1"/>
  <c r="H16" i="4" a="1"/>
  <c r="H16" i="4" s="1"/>
  <c r="H46" i="4" a="1"/>
  <c r="H46" i="4" s="1"/>
  <c r="H62" i="4" a="1"/>
  <c r="H62" i="4" s="1"/>
  <c r="H40" i="4" a="1"/>
  <c r="H40" i="4" s="1"/>
  <c r="H12" i="4" a="1"/>
  <c r="H12" i="4" s="1"/>
  <c r="H52" i="4" a="1"/>
  <c r="H52" i="4" s="1"/>
  <c r="L17" i="4" l="1"/>
  <c r="N9" i="4"/>
  <c r="M17" i="4" s="1" a="1"/>
  <c r="M17" i="4" s="1"/>
  <c r="O9" i="4" l="1" a="1"/>
  <c r="O9" i="4" s="1"/>
  <c r="N17" i="4" a="1"/>
  <c r="N17" i="4" l="1"/>
  <c r="I12" i="1" l="1" a="1"/>
  <c r="I12" i="1" s="1"/>
  <c r="I11" i="1" a="1"/>
  <c r="I11" i="1" s="1"/>
  <c r="F3" i="1" a="1"/>
  <c r="F3" i="1" s="1"/>
  <c r="F18" i="1" l="1"/>
  <c r="F6" i="1"/>
  <c r="F17" i="1"/>
  <c r="F9" i="1"/>
  <c r="F12" i="1"/>
  <c r="F8" i="1"/>
  <c r="F4" i="1"/>
  <c r="F14" i="1"/>
  <c r="F10" i="1"/>
  <c r="F13" i="1"/>
  <c r="F5" i="1"/>
  <c r="F16" i="1"/>
  <c r="F19" i="1"/>
  <c r="F15" i="1"/>
  <c r="F11" i="1"/>
  <c r="F7" i="1"/>
  <c r="I5" i="1" a="1"/>
  <c r="I5" i="1" s="1"/>
  <c r="I3" i="1" a="1"/>
  <c r="I3" i="1" s="1"/>
  <c r="I4" i="1" a="1"/>
  <c r="I9" i="1" a="1"/>
  <c r="I9" i="1" s="1"/>
  <c r="I8" i="1" a="1"/>
  <c r="I8" i="1" s="1"/>
  <c r="I7" i="1" a="1"/>
  <c r="I7" i="1" s="1"/>
  <c r="D3" i="1" a="1"/>
  <c r="D3" i="1" s="1"/>
  <c r="I4" i="1" l="1"/>
  <c r="D18" i="1"/>
  <c r="D14" i="1"/>
  <c r="D10" i="1"/>
  <c r="D6" i="1"/>
  <c r="D9" i="1"/>
  <c r="D17" i="1"/>
  <c r="D13" i="1"/>
  <c r="D5" i="1"/>
  <c r="D16" i="1"/>
  <c r="D12" i="1"/>
  <c r="D8" i="1"/>
  <c r="D4" i="1"/>
  <c r="D19" i="1"/>
  <c r="D15" i="1"/>
  <c r="D11" i="1"/>
  <c r="D7" i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F10" i="3" a="1"/>
  <c r="D10" i="3" a="1"/>
  <c r="I9" i="3" a="1"/>
  <c r="H8" i="3" a="1"/>
  <c r="F8" i="3" a="1"/>
  <c r="D8" i="3" a="1"/>
  <c r="G7" i="3" a="1"/>
  <c r="F6" i="3" a="1"/>
  <c r="D6" i="3" a="1"/>
  <c r="H10" i="3" a="1"/>
  <c r="E5" i="3" a="1"/>
  <c r="D4" i="3" a="1"/>
  <c r="J10" i="3" a="1"/>
  <c r="D10" i="3" l="1"/>
  <c r="D8" i="3"/>
  <c r="F10" i="3"/>
  <c r="H10" i="3"/>
  <c r="D6" i="3"/>
  <c r="F8" i="3"/>
  <c r="D4" i="3"/>
  <c r="F6" i="3"/>
  <c r="J10" i="3"/>
  <c r="J11" i="3" s="1" a="1"/>
  <c r="J11" i="3" s="1"/>
  <c r="E5" i="3"/>
  <c r="G7" i="3"/>
  <c r="H8" i="3"/>
  <c r="I9" i="3"/>
  <c r="E6" i="3" a="1"/>
  <c r="E6" i="3" s="1"/>
  <c r="E11" i="3" s="1" a="1"/>
  <c r="E8" i="3" a="1"/>
  <c r="E8" i="3" s="1"/>
  <c r="G8" i="3" a="1"/>
  <c r="G8" i="3" s="1"/>
  <c r="E10" i="3" a="1"/>
  <c r="E10" i="3" s="1"/>
  <c r="G10" i="3" a="1"/>
  <c r="G10" i="3" s="1"/>
  <c r="I10" i="3" a="1"/>
  <c r="I10" i="3" s="1"/>
  <c r="I11" i="3" s="1" a="1"/>
  <c r="C11" i="3" a="1"/>
  <c r="C11" i="3" s="1"/>
  <c r="D5" i="3" a="1"/>
  <c r="D5" i="3" s="1"/>
  <c r="D11" i="3" s="1" a="1"/>
  <c r="D7" i="3" a="1"/>
  <c r="D7" i="3" s="1"/>
  <c r="F7" i="3" a="1"/>
  <c r="F7" i="3" s="1"/>
  <c r="F11" i="3" s="1" a="1"/>
  <c r="D9" i="3" a="1"/>
  <c r="D9" i="3" s="1"/>
  <c r="F9" i="3" a="1"/>
  <c r="F9" i="3" s="1"/>
  <c r="H9" i="3" a="1"/>
  <c r="H9" i="3" s="1"/>
  <c r="H11" i="3" s="1" a="1"/>
  <c r="E7" i="3" a="1"/>
  <c r="E7" i="3" s="1"/>
  <c r="E9" i="3" a="1"/>
  <c r="E9" i="3" s="1"/>
  <c r="G9" i="3" a="1"/>
  <c r="G9" i="3" s="1"/>
  <c r="G11" i="3" s="1" a="1"/>
  <c r="H11" i="3" l="1"/>
  <c r="H15" i="3" s="1" a="1"/>
  <c r="I11" i="3"/>
  <c r="E11" i="3"/>
  <c r="E15" i="3" s="1" a="1"/>
  <c r="F11" i="3"/>
  <c r="F15" i="3" s="1" a="1"/>
  <c r="G11" i="3"/>
  <c r="G15" i="3" s="1" a="1"/>
  <c r="D11" i="3"/>
  <c r="J15" i="3" s="1" a="1"/>
  <c r="J15" i="3" s="1"/>
  <c r="I15" i="3" a="1"/>
  <c r="G15" i="3" l="1"/>
  <c r="H15" i="3"/>
  <c r="F15" i="3"/>
  <c r="I15" i="3"/>
  <c r="E15" i="3"/>
</calcChain>
</file>

<file path=xl/sharedStrings.xml><?xml version="1.0" encoding="utf-8"?>
<sst xmlns="http://schemas.openxmlformats.org/spreadsheetml/2006/main" count="68" uniqueCount="63">
  <si>
    <t>m</t>
  </si>
  <si>
    <t>a</t>
  </si>
  <si>
    <t>a2</t>
  </si>
  <si>
    <t>k</t>
  </si>
  <si>
    <t>SUM</t>
  </si>
  <si>
    <t>r</t>
  </si>
  <si>
    <t>Time(hours)</t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</si>
  <si>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</si>
  <si>
    <t>S1=</t>
  </si>
  <si>
    <t>S2=</t>
  </si>
  <si>
    <t>S3=</t>
  </si>
  <si>
    <t>c=</t>
  </si>
  <si>
    <t>B=</t>
  </si>
  <si>
    <t>A=</t>
  </si>
  <si>
    <t>Yt(estimated)</t>
  </si>
  <si>
    <t xml:space="preserve">Estimated Deaths(y) </t>
  </si>
  <si>
    <t>Deaths (y)</t>
  </si>
  <si>
    <t>a=</t>
  </si>
  <si>
    <t>b=</t>
  </si>
  <si>
    <t>t</t>
  </si>
  <si>
    <t>yt</t>
  </si>
  <si>
    <t xml:space="preserve"> Δyt</t>
  </si>
  <si>
    <r>
      <t xml:space="preserve"> 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yt</t>
    </r>
  </si>
  <si>
    <r>
      <t xml:space="preserve"> Δ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yt</t>
    </r>
  </si>
  <si>
    <r>
      <t xml:space="preserve"> Δ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yt</t>
    </r>
  </si>
  <si>
    <r>
      <t xml:space="preserve"> Δ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yt</t>
    </r>
  </si>
  <si>
    <r>
      <t xml:space="preserve"> Δ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yt</t>
    </r>
  </si>
  <si>
    <r>
      <t xml:space="preserve"> μ '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(Δyt)</t>
    </r>
  </si>
  <si>
    <r>
      <t xml:space="preserve"> μ '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yt)</t>
    </r>
  </si>
  <si>
    <r>
      <t xml:space="preserve"> μ '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(Δ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yt)</t>
    </r>
  </si>
  <si>
    <r>
      <t xml:space="preserve"> μ '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(Δ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yt)</t>
    </r>
  </si>
  <si>
    <r>
      <t xml:space="preserve"> μ '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(Δ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yt)</t>
    </r>
  </si>
  <si>
    <r>
      <t xml:space="preserve"> μ '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(Δ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yt)</t>
    </r>
  </si>
  <si>
    <t>V1</t>
  </si>
  <si>
    <t>V2</t>
  </si>
  <si>
    <t>V3</t>
  </si>
  <si>
    <t>V4</t>
  </si>
  <si>
    <t>V5</t>
  </si>
  <si>
    <t>V6</t>
  </si>
  <si>
    <t>R1</t>
  </si>
  <si>
    <t>R2</t>
  </si>
  <si>
    <t>R3</t>
  </si>
  <si>
    <t>R4</t>
  </si>
  <si>
    <t>R5</t>
  </si>
  <si>
    <t>SUM=</t>
  </si>
  <si>
    <r>
      <t xml:space="preserve"> (Δyt)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</si>
  <si>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yt)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</si>
  <si>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(Δ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yt)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</si>
  <si>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(Δ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yt)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</si>
  <si>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(Δ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yt)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</si>
  <si>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(Δ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yt)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</si>
  <si>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H(1,39)</t>
    </r>
    <r>
      <rPr>
        <vertAlign val="subscript"/>
        <sz val="11"/>
        <color theme="1"/>
        <rFont val="Calibri"/>
        <family val="2"/>
        <scheme val="minor"/>
      </rPr>
      <t xml:space="preserve"> </t>
    </r>
  </si>
  <si>
    <t>H(2,39)</t>
  </si>
  <si>
    <t>H(3,39)</t>
  </si>
  <si>
    <t>H(4,39)</t>
  </si>
  <si>
    <t>H(5,39)</t>
  </si>
  <si>
    <t>ques 4</t>
  </si>
  <si>
    <t>Given Data</t>
  </si>
  <si>
    <t>Exponential Smoothing</t>
  </si>
  <si>
    <t>ɑ= 0.15</t>
  </si>
  <si>
    <t>ɑ= 0.64</t>
  </si>
  <si>
    <t xml:space="preserve">ɑ= </t>
  </si>
  <si>
    <t xml:space="preserve">1-ɑ=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</si>
</sst>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1" xfId="0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0" borderId="5" xfId="0" applyBorder="1"/>
    <xf numFmtId="0" fontId="0" fillId="2" borderId="12" xfId="0" applyFill="1" applyBorder="1"/>
    <xf numFmtId="0" fontId="0" fillId="0" borderId="13" xfId="0" applyFill="1" applyBorder="1"/>
    <xf numFmtId="164" fontId="0" fillId="0" borderId="7" xfId="0" applyNumberFormat="1" applyBorder="1"/>
    <xf numFmtId="164" fontId="0" fillId="0" borderId="0" xfId="0" applyNumberFormat="1"/>
    <xf numFmtId="0" fontId="0" fillId="0" borderId="14" xfId="0" applyBorder="1"/>
    <xf numFmtId="164" fontId="0" fillId="0" borderId="0" xfId="0" applyNumberFormat="1" applyBorder="1"/>
    <xf numFmtId="164" fontId="0" fillId="0" borderId="13" xfId="0" applyNumberFormat="1" applyBorder="1"/>
    <xf numFmtId="164" fontId="0" fillId="0" borderId="15" xfId="0" applyNumberFormat="1" applyBorder="1"/>
    <xf numFmtId="0" fontId="0" fillId="0" borderId="15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17" fontId="0" fillId="0" borderId="0" xfId="0" applyNumberFormat="1" applyFill="1" applyBorder="1"/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Gompertz</a:t>
            </a:r>
            <a:r>
              <a:rPr lang="en-IN" baseline="0"/>
              <a:t> Curve</a:t>
            </a:r>
            <a:endParaRPr lang="en-IN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Deaths (y)</c:v>
                </c:pt>
              </c:strCache>
            </c:strRef>
          </c:tx>
          <c:spPr>
            <a:ln w="25400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</c:spPr>
          </c:marker>
          <c:cat>
            <c:numRef>
              <c:f>Sheet1!$B$3:$B$19</c:f>
              <c:numCache>
                <c:formatCode>General</c:formatCode>
                <c:ptCount val="1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0.6</c:v>
                </c:pt>
                <c:pt idx="4">
                  <c:v>0.7</c:v>
                </c:pt>
                <c:pt idx="5">
                  <c:v>0.9</c:v>
                </c:pt>
                <c:pt idx="6">
                  <c:v>1.3</c:v>
                </c:pt>
                <c:pt idx="7">
                  <c:v>1.4</c:v>
                </c:pt>
                <c:pt idx="8">
                  <c:v>1.7</c:v>
                </c:pt>
                <c:pt idx="9">
                  <c:v>2.1</c:v>
                </c:pt>
                <c:pt idx="10">
                  <c:v>2.4</c:v>
                </c:pt>
                <c:pt idx="11">
                  <c:v>2.6</c:v>
                </c:pt>
                <c:pt idx="12">
                  <c:v>2.9</c:v>
                </c:pt>
                <c:pt idx="13">
                  <c:v>3.3</c:v>
                </c:pt>
                <c:pt idx="14">
                  <c:v>3.7</c:v>
                </c:pt>
                <c:pt idx="15">
                  <c:v>3.8</c:v>
                </c:pt>
                <c:pt idx="16">
                  <c:v>3.9</c:v>
                </c:pt>
              </c:numCache>
            </c:numRef>
          </c:cat>
          <c:val>
            <c:numRef>
              <c:f>Sheet1!$C$3:$C$19</c:f>
              <c:numCache>
                <c:formatCode>General</c:formatCode>
                <c:ptCount val="17"/>
                <c:pt idx="0">
                  <c:v>59</c:v>
                </c:pt>
                <c:pt idx="1">
                  <c:v>97</c:v>
                </c:pt>
                <c:pt idx="2">
                  <c:v>102</c:v>
                </c:pt>
                <c:pt idx="3">
                  <c:v>291</c:v>
                </c:pt>
                <c:pt idx="4">
                  <c:v>394</c:v>
                </c:pt>
                <c:pt idx="5">
                  <c:v>432</c:v>
                </c:pt>
                <c:pt idx="6">
                  <c:v>456</c:v>
                </c:pt>
                <c:pt idx="7">
                  <c:v>491</c:v>
                </c:pt>
                <c:pt idx="8">
                  <c:v>500</c:v>
                </c:pt>
                <c:pt idx="9">
                  <c:v>520</c:v>
                </c:pt>
                <c:pt idx="10">
                  <c:v>536</c:v>
                </c:pt>
                <c:pt idx="11">
                  <c:v>568</c:v>
                </c:pt>
                <c:pt idx="12">
                  <c:v>604</c:v>
                </c:pt>
                <c:pt idx="13">
                  <c:v>650</c:v>
                </c:pt>
                <c:pt idx="14">
                  <c:v>695</c:v>
                </c:pt>
                <c:pt idx="15">
                  <c:v>725</c:v>
                </c:pt>
                <c:pt idx="16">
                  <c:v>800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Estimated Deaths(y) </c:v>
                </c:pt>
              </c:strCache>
            </c:strRef>
          </c:tx>
          <c:spPr>
            <a:ln w="25400">
              <a:solidFill>
                <a:schemeClr val="accent2"/>
              </a:solidFill>
            </a:ln>
          </c:spPr>
          <c:marker>
            <c:symbol val="square"/>
            <c:size val="5"/>
            <c:spPr>
              <a:solidFill>
                <a:schemeClr val="accent2"/>
              </a:solidFill>
            </c:spPr>
          </c:marker>
          <c:cat>
            <c:numRef>
              <c:f>Sheet1!$B$3:$B$19</c:f>
              <c:numCache>
                <c:formatCode>General</c:formatCode>
                <c:ptCount val="1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0.6</c:v>
                </c:pt>
                <c:pt idx="4">
                  <c:v>0.7</c:v>
                </c:pt>
                <c:pt idx="5">
                  <c:v>0.9</c:v>
                </c:pt>
                <c:pt idx="6">
                  <c:v>1.3</c:v>
                </c:pt>
                <c:pt idx="7">
                  <c:v>1.4</c:v>
                </c:pt>
                <c:pt idx="8">
                  <c:v>1.7</c:v>
                </c:pt>
                <c:pt idx="9">
                  <c:v>2.1</c:v>
                </c:pt>
                <c:pt idx="10">
                  <c:v>2.4</c:v>
                </c:pt>
                <c:pt idx="11">
                  <c:v>2.6</c:v>
                </c:pt>
                <c:pt idx="12">
                  <c:v>2.9</c:v>
                </c:pt>
                <c:pt idx="13">
                  <c:v>3.3</c:v>
                </c:pt>
                <c:pt idx="14">
                  <c:v>3.7</c:v>
                </c:pt>
                <c:pt idx="15">
                  <c:v>3.8</c:v>
                </c:pt>
                <c:pt idx="16">
                  <c:v>3.9</c:v>
                </c:pt>
              </c:numCache>
            </c:numRef>
          </c:cat>
          <c:val>
            <c:numRef>
              <c:f>Sheet1!$F$3:$F$19</c:f>
              <c:numCache>
                <c:formatCode>General</c:formatCode>
                <c:ptCount val="17"/>
                <c:pt idx="0">
                  <c:v>50.468612657316406</c:v>
                </c:pt>
                <c:pt idx="1">
                  <c:v>101.50234757886146</c:v>
                </c:pt>
                <c:pt idx="2">
                  <c:v>168.55889753315239</c:v>
                </c:pt>
                <c:pt idx="3">
                  <c:v>243.58365881969402</c:v>
                </c:pt>
                <c:pt idx="4">
                  <c:v>318.21147995255006</c:v>
                </c:pt>
                <c:pt idx="5">
                  <c:v>386.33899532348221</c:v>
                </c:pt>
                <c:pt idx="6">
                  <c:v>444.76128462088906</c:v>
                </c:pt>
                <c:pt idx="7">
                  <c:v>492.63066214981762</c:v>
                </c:pt>
                <c:pt idx="8">
                  <c:v>530.57533974485125</c:v>
                </c:pt>
                <c:pt idx="9">
                  <c:v>559.93731074208767</c:v>
                </c:pt>
                <c:pt idx="10">
                  <c:v>582.26373621963205</c:v>
                </c:pt>
                <c:pt idx="11">
                  <c:v>599.02596314520667</c:v>
                </c:pt>
                <c:pt idx="12">
                  <c:v>611.49502846374924</c:v>
                </c:pt>
                <c:pt idx="13">
                  <c:v>620.70851019997838</c:v>
                </c:pt>
                <c:pt idx="14">
                  <c:v>627.48334934804257</c:v>
                </c:pt>
                <c:pt idx="15">
                  <c:v>632.44743003161136</c:v>
                </c:pt>
                <c:pt idx="16">
                  <c:v>636.07540250875377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01376"/>
        <c:axId val="171703680"/>
      </c:lineChart>
      <c:catAx>
        <c:axId val="17170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Time(hours)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703680"/>
        <c:crosses val="autoZero"/>
        <c:auto val="1"/>
        <c:lblAlgn val="ctr"/>
        <c:lblOffset val="100"/>
        <c:noMultiLvlLbl val="0"/>
      </c:catAx>
      <c:valAx>
        <c:axId val="171703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Deaths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701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Correlogram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Sheet3!$D$15</c:f>
              <c:strCache>
                <c:ptCount val="1"/>
                <c:pt idx="0">
                  <c:v>r</c:v>
                </c:pt>
              </c:strCache>
            </c:strRef>
          </c:tx>
          <c:spPr>
            <a:ln w="25400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</c:spPr>
          </c:marker>
          <c:val>
            <c:numRef>
              <c:f>Sheet3!$E$15:$J$15</c:f>
              <c:numCache>
                <c:formatCode>General</c:formatCode>
                <c:ptCount val="6"/>
                <c:pt idx="0">
                  <c:v>0.40085184647403321</c:v>
                </c:pt>
                <c:pt idx="1">
                  <c:v>8.7120662117032097E-3</c:v>
                </c:pt>
                <c:pt idx="2">
                  <c:v>1.7424132423406419E-2</c:v>
                </c:pt>
                <c:pt idx="3">
                  <c:v>3.4848264846812839E-2</c:v>
                </c:pt>
                <c:pt idx="4">
                  <c:v>-3.5622670732297565E-2</c:v>
                </c:pt>
                <c:pt idx="5">
                  <c:v>-2.4780988335511348E-2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40544"/>
        <c:axId val="197351296"/>
      </c:lineChart>
      <c:catAx>
        <c:axId val="19734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k</a:t>
                </a:r>
              </a:p>
            </c:rich>
          </c:tx>
          <c:overlay val="0"/>
        </c:title>
        <c:majorTickMark val="out"/>
        <c:minorTickMark val="none"/>
        <c:tickLblPos val="nextTo"/>
        <c:crossAx val="197351296"/>
        <c:crosses val="autoZero"/>
        <c:auto val="1"/>
        <c:lblAlgn val="ctr"/>
        <c:lblOffset val="100"/>
        <c:noMultiLvlLbl val="0"/>
      </c:catAx>
      <c:valAx>
        <c:axId val="197351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Autocorrelation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340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Sheet5!$C$3</c:f>
              <c:strCache>
                <c:ptCount val="1"/>
                <c:pt idx="0">
                  <c:v>yt</c:v>
                </c:pt>
              </c:strCache>
            </c:strRef>
          </c:tx>
          <c:marker>
            <c:symbol val="none"/>
          </c:marker>
          <c:cat>
            <c:numRef>
              <c:f>Sheet5!$B$4:$B$36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Sheet5!$C$4:$C$33</c:f>
              <c:numCache>
                <c:formatCode>General</c:formatCode>
                <c:ptCount val="30"/>
                <c:pt idx="0">
                  <c:v>23832</c:v>
                </c:pt>
                <c:pt idx="1">
                  <c:v>26410</c:v>
                </c:pt>
                <c:pt idx="2">
                  <c:v>24735</c:v>
                </c:pt>
                <c:pt idx="3">
                  <c:v>21778</c:v>
                </c:pt>
                <c:pt idx="4">
                  <c:v>24104</c:v>
                </c:pt>
                <c:pt idx="5">
                  <c:v>28846</c:v>
                </c:pt>
                <c:pt idx="6">
                  <c:v>29010</c:v>
                </c:pt>
                <c:pt idx="7">
                  <c:v>31749</c:v>
                </c:pt>
                <c:pt idx="8">
                  <c:v>35508</c:v>
                </c:pt>
                <c:pt idx="9">
                  <c:v>31830</c:v>
                </c:pt>
                <c:pt idx="10">
                  <c:v>25510</c:v>
                </c:pt>
                <c:pt idx="11">
                  <c:v>24333</c:v>
                </c:pt>
                <c:pt idx="12">
                  <c:v>29709</c:v>
                </c:pt>
                <c:pt idx="13">
                  <c:v>36543</c:v>
                </c:pt>
                <c:pt idx="14">
                  <c:v>45218</c:v>
                </c:pt>
                <c:pt idx="15">
                  <c:v>22432</c:v>
                </c:pt>
                <c:pt idx="16">
                  <c:v>32146</c:v>
                </c:pt>
                <c:pt idx="17">
                  <c:v>44452</c:v>
                </c:pt>
                <c:pt idx="18">
                  <c:v>26111</c:v>
                </c:pt>
                <c:pt idx="19">
                  <c:v>50675</c:v>
                </c:pt>
                <c:pt idx="20">
                  <c:v>36313</c:v>
                </c:pt>
                <c:pt idx="21">
                  <c:v>37552</c:v>
                </c:pt>
                <c:pt idx="22">
                  <c:v>42794</c:v>
                </c:pt>
                <c:pt idx="23">
                  <c:v>45476</c:v>
                </c:pt>
                <c:pt idx="24">
                  <c:v>44069</c:v>
                </c:pt>
                <c:pt idx="25">
                  <c:v>47052</c:v>
                </c:pt>
                <c:pt idx="26">
                  <c:v>44333</c:v>
                </c:pt>
                <c:pt idx="27">
                  <c:v>46169</c:v>
                </c:pt>
                <c:pt idx="28">
                  <c:v>54110</c:v>
                </c:pt>
                <c:pt idx="29">
                  <c:v>49850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Sheet5!$F$3</c:f>
              <c:strCache>
                <c:ptCount val="1"/>
                <c:pt idx="0">
                  <c:v>ɑ= 0.64</c:v>
                </c:pt>
              </c:strCache>
            </c:strRef>
          </c:tx>
          <c:marker>
            <c:symbol val="none"/>
          </c:marker>
          <c:cat>
            <c:numRef>
              <c:f>Sheet5!$B$4:$B$36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Sheet5!$F$4:$F$36</c:f>
              <c:numCache>
                <c:formatCode>General</c:formatCode>
                <c:ptCount val="33"/>
                <c:pt idx="0">
                  <c:v>28846</c:v>
                </c:pt>
                <c:pt idx="1">
                  <c:v>28522.516129032258</c:v>
                </c:pt>
                <c:pt idx="2">
                  <c:v>28386.224765868887</c:v>
                </c:pt>
                <c:pt idx="3">
                  <c:v>28150.661877748313</c:v>
                </c:pt>
                <c:pt idx="4">
                  <c:v>27739.522401764552</c:v>
                </c:pt>
                <c:pt idx="5">
                  <c:v>27504.972569392648</c:v>
                </c:pt>
                <c:pt idx="6">
                  <c:v>27591.49046814151</c:v>
                </c:pt>
                <c:pt idx="7">
                  <c:v>27683.007212132383</c:v>
                </c:pt>
                <c:pt idx="8">
                  <c:v>27945.329327478685</c:v>
                </c:pt>
                <c:pt idx="9">
                  <c:v>28433.243564415545</c:v>
                </c:pt>
                <c:pt idx="10">
                  <c:v>28652.389140904867</c:v>
                </c:pt>
                <c:pt idx="11">
                  <c:v>28449.654357620682</c:v>
                </c:pt>
                <c:pt idx="12">
                  <c:v>28184.063753903221</c:v>
                </c:pt>
                <c:pt idx="13">
                  <c:v>28282.446737522372</c:v>
                </c:pt>
                <c:pt idx="14">
                  <c:v>28815.385657682222</c:v>
                </c:pt>
                <c:pt idx="15">
                  <c:v>29873.618841057563</c:v>
                </c:pt>
                <c:pt idx="16">
                  <c:v>29393.514399699012</c:v>
                </c:pt>
                <c:pt idx="17">
                  <c:v>29571.094115847467</c:v>
                </c:pt>
                <c:pt idx="18">
                  <c:v>30531.152559986342</c:v>
                </c:pt>
                <c:pt idx="19">
                  <c:v>30245.981427084</c:v>
                </c:pt>
                <c:pt idx="20">
                  <c:v>31563.982625336648</c:v>
                </c:pt>
                <c:pt idx="21">
                  <c:v>31870.370843056866</c:v>
                </c:pt>
                <c:pt idx="22">
                  <c:v>32236.927562859652</c:v>
                </c:pt>
                <c:pt idx="23">
                  <c:v>32918.029010417093</c:v>
                </c:pt>
                <c:pt idx="24">
                  <c:v>33728.220687164379</c:v>
                </c:pt>
                <c:pt idx="25">
                  <c:v>34395.36773960539</c:v>
                </c:pt>
                <c:pt idx="26">
                  <c:v>35211.924659630851</c:v>
                </c:pt>
                <c:pt idx="27">
                  <c:v>35800.38113320306</c:v>
                </c:pt>
                <c:pt idx="28">
                  <c:v>36469.324285899645</c:v>
                </c:pt>
                <c:pt idx="29">
                  <c:v>37607.432396486765</c:v>
                </c:pt>
                <c:pt idx="30">
                  <c:v>38397.275467681175</c:v>
                </c:pt>
                <c:pt idx="31">
                  <c:v>39136.160921379167</c:v>
                </c:pt>
                <c:pt idx="32">
                  <c:v>39827.376345806319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310464"/>
        <c:axId val="197403776"/>
      </c:lineChart>
      <c:catAx>
        <c:axId val="17131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7403776"/>
        <c:crosses val="autoZero"/>
        <c:auto val="1"/>
        <c:lblAlgn val="ctr"/>
        <c:lblOffset val="100"/>
        <c:noMultiLvlLbl val="0"/>
      </c:catAx>
      <c:valAx>
        <c:axId val="197403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310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20</xdr:row>
      <xdr:rowOff>137160</xdr:rowOff>
    </xdr:from>
    <xdr:to>
      <xdr:col>5</xdr:col>
      <xdr:colOff>1074420</xdr:colOff>
      <xdr:row>42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182880</xdr:colOff>
      <xdr:row>3</xdr:row>
      <xdr:rowOff>114300</xdr:rowOff>
    </xdr:from>
    <xdr:to>
      <xdr:col>19</xdr:col>
      <xdr:colOff>403860</xdr:colOff>
      <xdr:row>20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11</xdr:row>
      <xdr:rowOff>91440</xdr:rowOff>
    </xdr:from>
    <xdr:to>
      <xdr:col>13</xdr:col>
      <xdr:colOff>487680</xdr:colOff>
      <xdr:row>25</xdr:row>
      <xdr:rowOff>167640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9" sqref="I9"/>
    </sheetView>
  </sheetViews>
  <sheetFormatPr defaultRowHeight="14.4" x14ac:dyDescent="0.3"/>
  <cols>
    <col min="1" max="10" width="17.77734375" customWidth="1"/>
  </cols>
  <sheetData>
    <row r="1" spans="1:9" ht="15" thickBot="1" x14ac:dyDescent="0.35"/>
    <row r="2" spans="1:9" ht="16.2" thickBot="1" x14ac:dyDescent="0.4">
      <c r="B2" s="1" t="s">
        <v>6</v>
      </c>
      <c r="C2" s="1" t="s">
        <v>16</v>
      </c>
      <c r="D2" s="1" t="s">
        <v>7</v>
      </c>
      <c r="E2" s="1" t="s">
        <v>14</v>
      </c>
      <c r="F2" s="1" t="s">
        <v>15</v>
      </c>
    </row>
    <row r="3" spans="1:9" x14ac:dyDescent="0.3">
      <c r="A3">
        <v>1</v>
      </c>
      <c r="B3" s="3">
        <v>0</v>
      </c>
      <c r="C3" s="3">
        <v>59</v>
      </c>
      <c r="D3" s="3">
        <f t="array" ref="D3:D19">LN(C3:C19)</f>
        <v>4.0775374439057197</v>
      </c>
      <c r="E3" s="3">
        <f t="array" ref="E3:E19">$I$5+$I$4*POWER($I$3,A3:A19)</f>
        <v>3.9213516115122284</v>
      </c>
      <c r="F3" s="3">
        <f t="array" ref="F3:F19">EXP(E3:E19)</f>
        <v>50.468612657316406</v>
      </c>
      <c r="H3" s="6" t="s">
        <v>11</v>
      </c>
      <c r="I3" s="7">
        <f t="array" ref="I3">POWER((I9-I8)/(I8-I7), (1/5))</f>
        <v>0.72589279527453465</v>
      </c>
    </row>
    <row r="4" spans="1:9" x14ac:dyDescent="0.3">
      <c r="A4">
        <v>2</v>
      </c>
      <c r="B4" s="3">
        <v>0.1</v>
      </c>
      <c r="C4" s="3">
        <v>97</v>
      </c>
      <c r="D4" s="3">
        <v>4.5747109785033828</v>
      </c>
      <c r="E4" s="3">
        <v>4.6200819270701521</v>
      </c>
      <c r="F4" s="3">
        <v>101.50234757886146</v>
      </c>
      <c r="H4" s="8" t="s">
        <v>12</v>
      </c>
      <c r="I4" s="9">
        <f t="array" ref="I4">((I3-1)*POWER((I8-I7),3))/(I3*POWER((I9-2*I8+I7),2))</f>
        <v>-3.511693870006571</v>
      </c>
    </row>
    <row r="5" spans="1:9" ht="15" thickBot="1" x14ac:dyDescent="0.35">
      <c r="A5">
        <v>3</v>
      </c>
      <c r="B5" s="3">
        <v>0.2</v>
      </c>
      <c r="C5" s="3">
        <v>102</v>
      </c>
      <c r="D5" s="3">
        <v>4.6249728132842707</v>
      </c>
      <c r="E5" s="3">
        <v>5.12728522897355</v>
      </c>
      <c r="F5" s="3">
        <v>168.55889753315239</v>
      </c>
      <c r="H5" s="10" t="s">
        <v>13</v>
      </c>
      <c r="I5" s="11">
        <f t="array" ref="I5">(1/5)*(((I7*I9)-POWER(I8,2))/(I9-2*I8+I7))</f>
        <v>6.4704648909597466</v>
      </c>
    </row>
    <row r="6" spans="1:9" ht="15" thickBot="1" x14ac:dyDescent="0.35">
      <c r="A6">
        <v>4</v>
      </c>
      <c r="B6" s="3">
        <v>0.6</v>
      </c>
      <c r="C6" s="3">
        <v>291</v>
      </c>
      <c r="D6" s="3">
        <v>5.6733232671714928</v>
      </c>
      <c r="E6" s="3">
        <v>5.4954604515646821</v>
      </c>
      <c r="F6" s="3">
        <v>243.58365881969402</v>
      </c>
    </row>
    <row r="7" spans="1:9" x14ac:dyDescent="0.3">
      <c r="A7">
        <v>5</v>
      </c>
      <c r="B7" s="3">
        <v>0.7</v>
      </c>
      <c r="C7" s="3">
        <v>394</v>
      </c>
      <c r="D7" s="3">
        <v>5.9763509092979339</v>
      </c>
      <c r="E7" s="3">
        <v>5.7627161930421824</v>
      </c>
      <c r="F7" s="3">
        <v>318.21147995255006</v>
      </c>
      <c r="H7" s="6" t="s">
        <v>8</v>
      </c>
      <c r="I7" s="7">
        <f t="array" ref="I7">SUM(D3:D7)</f>
        <v>24.9268954121628</v>
      </c>
    </row>
    <row r="8" spans="1:9" x14ac:dyDescent="0.3">
      <c r="A8">
        <v>6</v>
      </c>
      <c r="B8" s="3">
        <v>0.9</v>
      </c>
      <c r="C8" s="3">
        <v>432</v>
      </c>
      <c r="D8" s="3">
        <v>6.0684255882441107</v>
      </c>
      <c r="E8" s="3">
        <v>5.956715210276454</v>
      </c>
      <c r="F8" s="3">
        <v>386.33899532348221</v>
      </c>
      <c r="H8" s="8" t="s">
        <v>9</v>
      </c>
      <c r="I8" s="9">
        <f t="array" ref="I8">SUM(D8:D12)</f>
        <v>30.855799435550686</v>
      </c>
    </row>
    <row r="9" spans="1:9" ht="15" thickBot="1" x14ac:dyDescent="0.35">
      <c r="A9">
        <v>7</v>
      </c>
      <c r="B9" s="3">
        <v>1.3</v>
      </c>
      <c r="C9" s="3">
        <v>456</v>
      </c>
      <c r="D9" s="3">
        <v>6.1224928095143865</v>
      </c>
      <c r="E9" s="3">
        <v>6.0975376991771517</v>
      </c>
      <c r="F9" s="3">
        <v>444.76128462088906</v>
      </c>
      <c r="H9" s="10" t="s">
        <v>10</v>
      </c>
      <c r="I9" s="11">
        <f t="array" ref="I9">SUM(D13:D17)</f>
        <v>32.050713986181243</v>
      </c>
    </row>
    <row r="10" spans="1:9" ht="15" thickBot="1" x14ac:dyDescent="0.35">
      <c r="A10">
        <v>8</v>
      </c>
      <c r="B10" s="3">
        <v>1.4</v>
      </c>
      <c r="C10" s="3">
        <v>491</v>
      </c>
      <c r="D10" s="3">
        <v>6.1964441277945204</v>
      </c>
      <c r="E10" s="3">
        <v>6.1997597292827962</v>
      </c>
      <c r="F10" s="3">
        <v>492.63066214981762</v>
      </c>
    </row>
    <row r="11" spans="1:9" x14ac:dyDescent="0.3">
      <c r="A11">
        <v>9</v>
      </c>
      <c r="B11" s="3">
        <v>1.7</v>
      </c>
      <c r="C11" s="3">
        <v>500</v>
      </c>
      <c r="D11" s="3">
        <v>6.2146080984221914</v>
      </c>
      <c r="E11" s="3">
        <v>6.2739619644548199</v>
      </c>
      <c r="F11" s="3">
        <v>530.57533974485125</v>
      </c>
      <c r="H11" s="6" t="s">
        <v>17</v>
      </c>
      <c r="I11" s="7">
        <f t="array" ref="I11">EXP(I5)</f>
        <v>645.7838762773365</v>
      </c>
    </row>
    <row r="12" spans="1:9" ht="15" thickBot="1" x14ac:dyDescent="0.35">
      <c r="A12">
        <v>10</v>
      </c>
      <c r="B12" s="3">
        <v>2.1</v>
      </c>
      <c r="C12" s="3">
        <v>520</v>
      </c>
      <c r="D12" s="3">
        <v>6.253828811575473</v>
      </c>
      <c r="E12" s="3">
        <v>6.3278248323594593</v>
      </c>
      <c r="F12" s="3">
        <v>559.93731074208767</v>
      </c>
      <c r="H12" s="8" t="s">
        <v>18</v>
      </c>
      <c r="I12" s="9">
        <f t="array" ref="I12">EXP(I4)</f>
        <v>2.9846315816113782E-2</v>
      </c>
    </row>
    <row r="13" spans="1:9" x14ac:dyDescent="0.3">
      <c r="A13">
        <v>11</v>
      </c>
      <c r="B13" s="3">
        <v>2.4</v>
      </c>
      <c r="C13" s="3">
        <v>536</v>
      </c>
      <c r="D13" s="3">
        <v>6.2841341610708019</v>
      </c>
      <c r="E13" s="3">
        <v>6.366923500104261</v>
      </c>
      <c r="F13" s="3">
        <v>582.26373621963205</v>
      </c>
      <c r="H13" s="12"/>
      <c r="I13" s="12"/>
    </row>
    <row r="14" spans="1:9" x14ac:dyDescent="0.3">
      <c r="A14">
        <v>12</v>
      </c>
      <c r="B14" s="3">
        <v>2.6</v>
      </c>
      <c r="C14" s="3">
        <v>568</v>
      </c>
      <c r="D14" s="3">
        <v>6.3421214187211516</v>
      </c>
      <c r="E14" s="3">
        <v>6.3953049413250449</v>
      </c>
      <c r="F14" s="3">
        <v>599.02596314520667</v>
      </c>
    </row>
    <row r="15" spans="1:9" x14ac:dyDescent="0.3">
      <c r="A15">
        <v>13</v>
      </c>
      <c r="B15" s="3">
        <v>2.9</v>
      </c>
      <c r="C15" s="3">
        <v>604</v>
      </c>
      <c r="D15" s="3">
        <v>6.4035741979348151</v>
      </c>
      <c r="E15" s="3">
        <v>6.4159068250267195</v>
      </c>
      <c r="F15" s="3">
        <v>611.49502846374924</v>
      </c>
    </row>
    <row r="16" spans="1:9" x14ac:dyDescent="0.3">
      <c r="A16">
        <v>14</v>
      </c>
      <c r="B16" s="3">
        <v>3.3</v>
      </c>
      <c r="C16" s="3">
        <v>650</v>
      </c>
      <c r="D16" s="3">
        <v>6.4769723628896827</v>
      </c>
      <c r="E16" s="3">
        <v>6.4308615839748491</v>
      </c>
      <c r="F16" s="3">
        <v>620.70851019997838</v>
      </c>
    </row>
    <row r="17" spans="1:6" x14ac:dyDescent="0.3">
      <c r="A17">
        <v>15</v>
      </c>
      <c r="B17" s="3">
        <v>3.7</v>
      </c>
      <c r="C17" s="3">
        <v>695</v>
      </c>
      <c r="D17" s="3">
        <v>6.543911845564792</v>
      </c>
      <c r="E17" s="3">
        <v>6.4417171357503644</v>
      </c>
      <c r="F17" s="3">
        <v>627.48334934804257</v>
      </c>
    </row>
    <row r="18" spans="1:6" x14ac:dyDescent="0.3">
      <c r="A18">
        <v>16</v>
      </c>
      <c r="B18" s="3">
        <v>3.8</v>
      </c>
      <c r="C18" s="3">
        <v>725</v>
      </c>
      <c r="D18" s="3">
        <v>6.5861716548546747</v>
      </c>
      <c r="E18" s="3">
        <v>6.4495971025729402</v>
      </c>
      <c r="F18" s="3">
        <v>632.44743003161136</v>
      </c>
    </row>
    <row r="19" spans="1:6" ht="15" thickBot="1" x14ac:dyDescent="0.35">
      <c r="A19">
        <v>17</v>
      </c>
      <c r="B19" s="4">
        <v>3.9</v>
      </c>
      <c r="C19" s="4">
        <v>800</v>
      </c>
      <c r="D19" s="4">
        <v>6.6846117276679271</v>
      </c>
      <c r="E19" s="4">
        <v>6.4553171137164496</v>
      </c>
      <c r="F19" s="4">
        <v>636.07540250875377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workbookViewId="0">
      <selection activeCell="D17" sqref="D17"/>
    </sheetView>
  </sheetViews>
  <sheetFormatPr defaultRowHeight="14.4" x14ac:dyDescent="0.3"/>
  <sheetData>
    <row r="1" spans="2:10" ht="15" thickBot="1" x14ac:dyDescent="0.35"/>
    <row r="2" spans="2:10" ht="15" thickBot="1" x14ac:dyDescent="0.35">
      <c r="B2" s="33" t="s">
        <v>0</v>
      </c>
      <c r="C2" s="35" t="s">
        <v>1</v>
      </c>
      <c r="D2" s="35" t="s">
        <v>2</v>
      </c>
      <c r="E2" s="37" t="s">
        <v>3</v>
      </c>
      <c r="F2" s="37"/>
      <c r="G2" s="37"/>
      <c r="H2" s="37"/>
      <c r="I2" s="37"/>
      <c r="J2" s="38"/>
    </row>
    <row r="3" spans="2:10" ht="15" thickBot="1" x14ac:dyDescent="0.35">
      <c r="B3" s="34"/>
      <c r="C3" s="36"/>
      <c r="D3" s="36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2:10" x14ac:dyDescent="0.3">
      <c r="B4" s="2">
        <v>1</v>
      </c>
      <c r="C4" s="2">
        <f t="array" ref="C4">1/4</f>
        <v>0.25</v>
      </c>
      <c r="D4" s="2">
        <f t="array" ref="D4">POWER(C4:C10,2)</f>
        <v>6.25E-2</v>
      </c>
      <c r="E4" s="2"/>
      <c r="F4" s="2"/>
      <c r="G4" s="2"/>
      <c r="H4" s="2"/>
      <c r="I4" s="2"/>
      <c r="J4" s="2"/>
    </row>
    <row r="5" spans="2:10" x14ac:dyDescent="0.3">
      <c r="B5" s="3">
        <v>2</v>
      </c>
      <c r="C5" s="3">
        <f t="array" ref="C5">1/8</f>
        <v>0.125</v>
      </c>
      <c r="D5" s="3">
        <f t="array" ref="D5">POWER(C5:C11,2)</f>
        <v>1.5625E-2</v>
      </c>
      <c r="E5" s="3">
        <f t="array" ref="E5">C5*C4</f>
        <v>3.125E-2</v>
      </c>
      <c r="F5" s="3"/>
      <c r="G5" s="3"/>
      <c r="H5" s="3"/>
      <c r="I5" s="3"/>
      <c r="J5" s="3"/>
    </row>
    <row r="6" spans="2:10" x14ac:dyDescent="0.3">
      <c r="B6" s="3">
        <v>3</v>
      </c>
      <c r="C6" s="3">
        <f t="array" ref="C6">-15/16</f>
        <v>-0.9375</v>
      </c>
      <c r="D6" s="3">
        <f t="array" ref="D6">POWER(C6:C12,2)</f>
        <v>0.87890625</v>
      </c>
      <c r="E6" s="3">
        <f t="array" ref="E6">C6*C5</f>
        <v>-0.1171875</v>
      </c>
      <c r="F6" s="3">
        <f t="array" ref="F6">C6*C4</f>
        <v>-0.234375</v>
      </c>
      <c r="G6" s="3"/>
      <c r="H6" s="3"/>
      <c r="I6" s="3"/>
      <c r="J6" s="3"/>
    </row>
    <row r="7" spans="2:10" x14ac:dyDescent="0.3">
      <c r="B7" s="3">
        <v>4</v>
      </c>
      <c r="C7" s="3">
        <f t="array" ref="C7">-15/32</f>
        <v>-0.46875</v>
      </c>
      <c r="D7" s="3">
        <f t="array" ref="D7">POWER(C7:C13,2)</f>
        <v>0.2197265625</v>
      </c>
      <c r="E7" s="3">
        <f t="array" ref="E7">C7*C6</f>
        <v>0.439453125</v>
      </c>
      <c r="F7" s="3">
        <f t="array" ref="F7">C7*C5</f>
        <v>-5.859375E-2</v>
      </c>
      <c r="G7" s="3">
        <f t="array" ref="G7">C7*C4</f>
        <v>-0.1171875</v>
      </c>
      <c r="H7" s="3"/>
      <c r="I7" s="3"/>
      <c r="J7" s="3"/>
    </row>
    <row r="8" spans="2:10" x14ac:dyDescent="0.3">
      <c r="B8" s="3">
        <v>5</v>
      </c>
      <c r="C8" s="3">
        <f t="array" ref="C8">-15/64</f>
        <v>-0.234375</v>
      </c>
      <c r="D8" s="3">
        <f t="array" ref="D8">POWER(C8:C14,2)</f>
        <v>5.4931640625E-2</v>
      </c>
      <c r="E8" s="3">
        <f t="array" ref="E8">C8*C7</f>
        <v>0.10986328125</v>
      </c>
      <c r="F8" s="3">
        <f t="array" ref="F8">C8*C6</f>
        <v>0.2197265625</v>
      </c>
      <c r="G8" s="3">
        <f t="array" ref="G8">C8*C5</f>
        <v>-2.9296875E-2</v>
      </c>
      <c r="H8" s="3">
        <f t="array" ref="H8">C8*C4</f>
        <v>-5.859375E-2</v>
      </c>
      <c r="I8" s="3"/>
      <c r="J8" s="3"/>
    </row>
    <row r="9" spans="2:10" x14ac:dyDescent="0.3">
      <c r="B9" s="3">
        <v>6</v>
      </c>
      <c r="C9" s="3">
        <f t="array" ref="C9">-15/128</f>
        <v>-0.1171875</v>
      </c>
      <c r="D9" s="3">
        <f t="array" ref="D9">POWER(C9:C15,2)</f>
        <v>1.373291015625E-2</v>
      </c>
      <c r="E9" s="3">
        <f t="array" ref="E9">C9*C8</f>
        <v>2.74658203125E-2</v>
      </c>
      <c r="F9" s="3">
        <f t="array" ref="F9">C9*C7</f>
        <v>5.4931640625E-2</v>
      </c>
      <c r="G9" s="3">
        <f t="array" ref="G9">C9*C6</f>
        <v>0.10986328125</v>
      </c>
      <c r="H9" s="3">
        <f t="array" ref="H9">C9*C5</f>
        <v>-1.46484375E-2</v>
      </c>
      <c r="I9" s="3">
        <f t="array" ref="I9">C9*C4</f>
        <v>-2.9296875E-2</v>
      </c>
      <c r="J9" s="3"/>
    </row>
    <row r="10" spans="2:10" ht="15" thickBot="1" x14ac:dyDescent="0.35">
      <c r="B10" s="4">
        <v>7</v>
      </c>
      <c r="C10" s="4">
        <f t="array" ref="C10">-1/8</f>
        <v>-0.125</v>
      </c>
      <c r="D10" s="4">
        <f t="array" ref="D10">POWER(C10:C16,2)</f>
        <v>1.5625E-2</v>
      </c>
      <c r="E10" s="4">
        <f t="array" ref="E10">C10*C9</f>
        <v>1.46484375E-2</v>
      </c>
      <c r="F10" s="4">
        <f t="array" ref="F10">C10*C8</f>
        <v>2.9296875E-2</v>
      </c>
      <c r="G10" s="4">
        <f t="array" ref="G10">C10*C7</f>
        <v>5.859375E-2</v>
      </c>
      <c r="H10" s="4">
        <f t="array" ref="H10">C10*C6</f>
        <v>0.1171875</v>
      </c>
      <c r="I10" s="4">
        <f t="array" ref="I10">C10*C5</f>
        <v>-1.5625E-2</v>
      </c>
      <c r="J10" s="4">
        <f t="array" ref="J10">C10*C4</f>
        <v>-3.125E-2</v>
      </c>
    </row>
    <row r="11" spans="2:10" ht="15" thickBot="1" x14ac:dyDescent="0.35">
      <c r="B11" s="5" t="s">
        <v>4</v>
      </c>
      <c r="C11" s="1">
        <f t="array" ref="C11">SUM(C4:C10)</f>
        <v>-1.5078125</v>
      </c>
      <c r="D11" s="1">
        <f t="array" ref="D11">SUM(D4:D10)</f>
        <v>1.26104736328125</v>
      </c>
      <c r="E11" s="1">
        <f t="array" ref="E11">SUM(E4:E10)</f>
        <v>0.5054931640625</v>
      </c>
      <c r="F11" s="1">
        <f t="array" ref="F11">SUM(F4:F10)</f>
        <v>1.0986328125E-2</v>
      </c>
      <c r="G11" s="1">
        <f t="array" ref="G11">SUM(G4:G10)</f>
        <v>2.197265625E-2</v>
      </c>
      <c r="H11" s="1">
        <f t="array" ref="H11">SUM(H4:H10)</f>
        <v>4.39453125E-2</v>
      </c>
      <c r="I11" s="1">
        <f t="array" ref="I11">SUM(I4:I10)</f>
        <v>-4.4921875E-2</v>
      </c>
      <c r="J11" s="1">
        <f t="array" ref="J11">SUM(J4:J10)</f>
        <v>-3.125E-2</v>
      </c>
    </row>
    <row r="13" spans="2:10" ht="15" thickBot="1" x14ac:dyDescent="0.35"/>
    <row r="14" spans="2:10" ht="15" thickBot="1" x14ac:dyDescent="0.35">
      <c r="D14" s="1" t="s">
        <v>3</v>
      </c>
      <c r="E14" s="1">
        <v>1</v>
      </c>
      <c r="F14" s="1">
        <v>2</v>
      </c>
      <c r="G14" s="1">
        <v>3</v>
      </c>
      <c r="H14" s="1">
        <v>4</v>
      </c>
      <c r="I14" s="1">
        <v>5</v>
      </c>
      <c r="J14" s="1">
        <v>6</v>
      </c>
    </row>
    <row r="15" spans="2:10" ht="15" thickBot="1" x14ac:dyDescent="0.35">
      <c r="D15" s="1" t="s">
        <v>5</v>
      </c>
      <c r="E15" s="1">
        <f t="array" ref="E15">E11/$D$11</f>
        <v>0.40085184647403321</v>
      </c>
      <c r="F15" s="1">
        <f t="array" ref="F15">F11/$D$11</f>
        <v>8.7120662117032097E-3</v>
      </c>
      <c r="G15" s="1">
        <f t="array" ref="G15">G11/$D$11</f>
        <v>1.7424132423406419E-2</v>
      </c>
      <c r="H15" s="1">
        <f t="array" ref="H15">H11/$D$11</f>
        <v>3.4848264846812839E-2</v>
      </c>
      <c r="I15" s="1">
        <f t="array" ref="I15">I11/$D$11</f>
        <v>-3.5622670732297565E-2</v>
      </c>
      <c r="J15" s="1">
        <f t="array" ref="J15">J11/$D$11</f>
        <v>-2.4780988335511348E-2</v>
      </c>
    </row>
  </sheetData>
  <mergeCells count="4">
    <mergeCell ref="B2:B3"/>
    <mergeCell ref="C2:C3"/>
    <mergeCell ref="D2:D3"/>
    <mergeCell ref="E2:J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topLeftCell="A3" workbookViewId="0">
      <selection activeCell="K4" sqref="K4:P17"/>
    </sheetView>
  </sheetViews>
  <sheetFormatPr defaultRowHeight="14.4" customHeight="1" x14ac:dyDescent="0.3"/>
  <cols>
    <col min="8" max="8" width="10.109375" customWidth="1"/>
    <col min="9" max="9" width="10.44140625" customWidth="1"/>
    <col min="11" max="16" width="12.5546875" customWidth="1"/>
  </cols>
  <sheetData>
    <row r="1" spans="1:16" ht="14.4" customHeight="1" thickBot="1" x14ac:dyDescent="0.35">
      <c r="A1" t="s">
        <v>56</v>
      </c>
    </row>
    <row r="2" spans="1:16" ht="14.4" customHeight="1" thickBot="1" x14ac:dyDescent="0.35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</row>
    <row r="3" spans="1:16" ht="14.4" customHeight="1" thickBot="1" x14ac:dyDescent="0.35">
      <c r="B3" s="1">
        <v>1</v>
      </c>
      <c r="C3" s="1">
        <v>1006</v>
      </c>
      <c r="D3" s="1"/>
      <c r="E3" s="1"/>
      <c r="F3" s="1"/>
      <c r="G3" s="1"/>
      <c r="H3" s="1"/>
      <c r="I3" s="1"/>
    </row>
    <row r="4" spans="1:16" ht="14.4" customHeight="1" thickBot="1" x14ac:dyDescent="0.4">
      <c r="B4" s="1"/>
      <c r="C4" s="1"/>
      <c r="D4" s="1">
        <f t="array" ref="D4">C5-C3</f>
        <v>112</v>
      </c>
      <c r="E4" s="1"/>
      <c r="F4" s="1"/>
      <c r="G4" s="1"/>
      <c r="H4" s="1"/>
      <c r="I4" s="1"/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</row>
    <row r="5" spans="1:16" ht="14.4" customHeight="1" thickBot="1" x14ac:dyDescent="0.35">
      <c r="B5" s="1">
        <v>2</v>
      </c>
      <c r="C5" s="1">
        <v>1118</v>
      </c>
      <c r="D5" s="1"/>
      <c r="E5" s="1">
        <f t="array" ref="E5">D6-D4</f>
        <v>-106</v>
      </c>
      <c r="F5" s="1"/>
      <c r="G5" s="1"/>
      <c r="H5" s="1"/>
      <c r="I5" s="1"/>
      <c r="K5" s="13">
        <f t="array" ref="K5">D161/38</f>
        <v>139582.89473684211</v>
      </c>
      <c r="L5" s="13">
        <f t="array" ref="L5">E161/37</f>
        <v>204603.24324324325</v>
      </c>
      <c r="M5" s="13">
        <f t="array" ref="M5">F161/36</f>
        <v>520888.16666666669</v>
      </c>
      <c r="N5" s="13">
        <f t="array" ref="N5">G161/35</f>
        <v>1513055.9428571428</v>
      </c>
      <c r="O5" s="13">
        <f t="array" ref="O5">H161/34</f>
        <v>4889098.2941176472</v>
      </c>
      <c r="P5" s="16">
        <f t="array" ref="P5">I161/33</f>
        <v>17215402.606060605</v>
      </c>
    </row>
    <row r="6" spans="1:16" ht="14.4" customHeight="1" thickBot="1" x14ac:dyDescent="0.35">
      <c r="B6" s="1"/>
      <c r="C6" s="1"/>
      <c r="D6" s="1">
        <f t="array" ref="D6">C7-C5</f>
        <v>6</v>
      </c>
      <c r="E6" s="1"/>
      <c r="F6" s="1">
        <f t="array" ref="F6">E7-E5</f>
        <v>-30</v>
      </c>
      <c r="G6" s="1"/>
      <c r="H6" s="1"/>
      <c r="I6" s="1"/>
      <c r="K6" s="14"/>
      <c r="L6" s="14"/>
      <c r="M6" s="14"/>
      <c r="N6" s="14"/>
      <c r="O6" s="17"/>
      <c r="P6" s="16"/>
    </row>
    <row r="7" spans="1:16" ht="14.4" customHeight="1" thickBot="1" x14ac:dyDescent="0.35">
      <c r="B7" s="1">
        <v>3</v>
      </c>
      <c r="C7" s="1">
        <v>1124</v>
      </c>
      <c r="D7" s="1"/>
      <c r="E7" s="1">
        <f t="array" ref="E7">D8-D6</f>
        <v>-136</v>
      </c>
      <c r="F7" s="1"/>
      <c r="G7" s="1">
        <f t="array" ref="G7">F8-F6</f>
        <v>184</v>
      </c>
      <c r="H7" s="1"/>
      <c r="I7" s="1"/>
      <c r="K7" s="14"/>
      <c r="L7" s="14"/>
      <c r="M7" s="14"/>
      <c r="N7" s="14"/>
      <c r="O7" s="18"/>
      <c r="P7" s="16"/>
    </row>
    <row r="8" spans="1:16" ht="14.4" customHeight="1" thickBot="1" x14ac:dyDescent="0.35">
      <c r="B8" s="1"/>
      <c r="C8" s="1"/>
      <c r="D8" s="1">
        <f t="array" ref="D8">C9-C7</f>
        <v>-130</v>
      </c>
      <c r="E8" s="1"/>
      <c r="F8" s="1">
        <f t="array" ref="F8">E9-E7</f>
        <v>154</v>
      </c>
      <c r="G8" s="1"/>
      <c r="H8" s="1">
        <f t="array" ref="H8">G9-G7</f>
        <v>-238</v>
      </c>
      <c r="I8" s="1"/>
      <c r="K8" s="13" t="s">
        <v>33</v>
      </c>
      <c r="L8" s="13" t="s">
        <v>34</v>
      </c>
      <c r="M8" s="13" t="s">
        <v>35</v>
      </c>
      <c r="N8" s="13" t="s">
        <v>36</v>
      </c>
      <c r="O8" s="13" t="s">
        <v>37</v>
      </c>
      <c r="P8" s="13" t="s">
        <v>38</v>
      </c>
    </row>
    <row r="9" spans="1:16" ht="14.4" customHeight="1" thickBot="1" x14ac:dyDescent="0.35">
      <c r="B9" s="1">
        <v>4</v>
      </c>
      <c r="C9" s="1">
        <v>994</v>
      </c>
      <c r="D9" s="1"/>
      <c r="E9" s="1">
        <f t="array" ref="E9">D10-D8</f>
        <v>18</v>
      </c>
      <c r="F9" s="1"/>
      <c r="G9" s="1">
        <f t="array" ref="G9">F10-F8</f>
        <v>-54</v>
      </c>
      <c r="H9" s="1"/>
      <c r="I9" s="1">
        <f t="array" ref="I9">H10-H8</f>
        <v>67</v>
      </c>
      <c r="K9" s="13">
        <f t="array" ref="K9">K5/2</f>
        <v>69791.447368421053</v>
      </c>
      <c r="L9" s="13">
        <f t="array" ref="L9">L5/6</f>
        <v>34100.54054054054</v>
      </c>
      <c r="M9" s="13">
        <f t="array" ref="M9">M5/20</f>
        <v>26044.408333333333</v>
      </c>
      <c r="N9" s="13">
        <f>N5/70</f>
        <v>21615.084897959183</v>
      </c>
      <c r="O9" s="13">
        <f t="array" ref="O9">O5/252</f>
        <v>19401.18370681606</v>
      </c>
      <c r="P9" s="13">
        <f t="array" ref="P9">P5/924</f>
        <v>18631.388101797191</v>
      </c>
    </row>
    <row r="10" spans="1:16" ht="14.4" customHeight="1" thickBot="1" x14ac:dyDescent="0.35">
      <c r="B10" s="1"/>
      <c r="C10" s="1"/>
      <c r="D10" s="1">
        <f t="array" ref="D10">C11-C9</f>
        <v>-112</v>
      </c>
      <c r="E10" s="1"/>
      <c r="F10" s="1">
        <f t="array" ref="F10">E11-E9</f>
        <v>100</v>
      </c>
      <c r="G10" s="1"/>
      <c r="H10" s="1">
        <f t="array" ref="H10">G11-G9</f>
        <v>-171</v>
      </c>
      <c r="I10" s="1"/>
      <c r="K10" s="14"/>
      <c r="L10" s="14"/>
      <c r="M10" s="14"/>
      <c r="N10" s="14"/>
      <c r="O10" s="14"/>
      <c r="P10" s="14"/>
    </row>
    <row r="11" spans="1:16" ht="14.4" customHeight="1" thickBot="1" x14ac:dyDescent="0.35">
      <c r="B11" s="1">
        <v>5</v>
      </c>
      <c r="C11" s="1">
        <v>882</v>
      </c>
      <c r="D11" s="1"/>
      <c r="E11" s="1">
        <f t="array" ref="E11">D12-D10</f>
        <v>118</v>
      </c>
      <c r="F11" s="1"/>
      <c r="G11" s="1">
        <f t="array" ref="G11">F12-F10</f>
        <v>-225</v>
      </c>
      <c r="H11" s="1"/>
      <c r="I11" s="1">
        <f t="array" ref="I11">H12-H10</f>
        <v>530</v>
      </c>
      <c r="K11" s="14"/>
      <c r="L11" s="14"/>
      <c r="M11" s="14"/>
      <c r="N11" s="14"/>
      <c r="O11" s="14"/>
      <c r="P11" s="14"/>
    </row>
    <row r="12" spans="1:16" ht="14.4" customHeight="1" thickBot="1" x14ac:dyDescent="0.4">
      <c r="B12" s="1"/>
      <c r="C12" s="1"/>
      <c r="D12" s="1">
        <f t="array" ref="D12">C13-C11</f>
        <v>6</v>
      </c>
      <c r="E12" s="1"/>
      <c r="F12" s="1">
        <f t="array" ref="F12">E13-E11</f>
        <v>-125</v>
      </c>
      <c r="G12" s="1"/>
      <c r="H12" s="1">
        <f t="array" ref="H12">G13-G11</f>
        <v>359</v>
      </c>
      <c r="I12" s="1"/>
      <c r="K12" s="13" t="s">
        <v>51</v>
      </c>
      <c r="L12" s="13" t="s">
        <v>52</v>
      </c>
      <c r="M12" s="13" t="s">
        <v>53</v>
      </c>
      <c r="N12" s="13" t="s">
        <v>54</v>
      </c>
      <c r="O12" s="13" t="s">
        <v>55</v>
      </c>
      <c r="P12" s="14"/>
    </row>
    <row r="13" spans="1:16" ht="14.4" customHeight="1" thickBot="1" x14ac:dyDescent="0.35">
      <c r="B13" s="1">
        <v>6</v>
      </c>
      <c r="C13" s="1">
        <v>888</v>
      </c>
      <c r="D13" s="1"/>
      <c r="E13" s="1">
        <f t="array" ref="E13">D14-D12</f>
        <v>-7</v>
      </c>
      <c r="F13" s="1"/>
      <c r="G13" s="1">
        <f t="array" ref="G13">F14-F12</f>
        <v>134</v>
      </c>
      <c r="H13" s="1"/>
      <c r="I13" s="1">
        <f t="array" ref="I13">H14-H12</f>
        <v>-605</v>
      </c>
      <c r="K13" s="13">
        <v>11.995200000000001</v>
      </c>
      <c r="L13" s="13">
        <v>15.818199999999999</v>
      </c>
      <c r="M13" s="13">
        <v>18.489000000000001</v>
      </c>
      <c r="N13" s="13">
        <v>20.3507</v>
      </c>
      <c r="O13" s="13">
        <v>21.6172</v>
      </c>
      <c r="P13" s="14"/>
    </row>
    <row r="14" spans="1:16" ht="14.4" customHeight="1" thickBot="1" x14ac:dyDescent="0.35">
      <c r="B14" s="1"/>
      <c r="C14" s="1"/>
      <c r="D14" s="1">
        <f t="array" ref="D14">C15-C13</f>
        <v>-1</v>
      </c>
      <c r="E14" s="1"/>
      <c r="F14" s="1">
        <f t="array" ref="F14">E15-E13</f>
        <v>9</v>
      </c>
      <c r="G14" s="1"/>
      <c r="H14" s="1">
        <f t="array" ref="H14">G15-G13</f>
        <v>-246</v>
      </c>
      <c r="I14" s="1"/>
      <c r="K14" s="14"/>
      <c r="L14" s="14"/>
      <c r="M14" s="14"/>
      <c r="N14" s="14"/>
      <c r="O14" s="16"/>
      <c r="P14" s="14"/>
    </row>
    <row r="15" spans="1:16" ht="14.4" customHeight="1" thickBot="1" x14ac:dyDescent="0.35">
      <c r="B15" s="1">
        <v>7</v>
      </c>
      <c r="C15" s="1">
        <v>887</v>
      </c>
      <c r="D15" s="1"/>
      <c r="E15" s="1">
        <f t="array" ref="E15">D16-D14</f>
        <v>2</v>
      </c>
      <c r="F15" s="1"/>
      <c r="G15" s="1">
        <f t="array" ref="G15">F16-F14</f>
        <v>-112</v>
      </c>
      <c r="H15" s="1"/>
      <c r="I15" s="1">
        <f t="array" ref="I15">H16-H14</f>
        <v>642</v>
      </c>
      <c r="K15" s="14"/>
      <c r="L15" s="14"/>
      <c r="M15" s="14"/>
      <c r="N15" s="14"/>
      <c r="O15" s="16"/>
      <c r="P15" s="14"/>
    </row>
    <row r="16" spans="1:16" ht="14.4" customHeight="1" thickBot="1" x14ac:dyDescent="0.35">
      <c r="B16" s="1"/>
      <c r="C16" s="1"/>
      <c r="D16" s="1">
        <f t="array" ref="D16">C17-C15</f>
        <v>1</v>
      </c>
      <c r="E16" s="1"/>
      <c r="F16" s="1">
        <f t="array" ref="F16">E17-E15</f>
        <v>-103</v>
      </c>
      <c r="G16" s="1"/>
      <c r="H16" s="1">
        <f t="array" ref="H16">G17-G15</f>
        <v>396</v>
      </c>
      <c r="I16" s="1"/>
      <c r="K16" s="13" t="s">
        <v>39</v>
      </c>
      <c r="L16" s="13" t="s">
        <v>40</v>
      </c>
      <c r="M16" s="13" t="s">
        <v>41</v>
      </c>
      <c r="N16" s="13" t="s">
        <v>42</v>
      </c>
      <c r="O16" s="13" t="s">
        <v>43</v>
      </c>
      <c r="P16" s="14"/>
    </row>
    <row r="17" spans="2:16" ht="14.4" customHeight="1" thickBot="1" x14ac:dyDescent="0.35">
      <c r="B17" s="1">
        <v>8</v>
      </c>
      <c r="C17" s="1">
        <v>888</v>
      </c>
      <c r="D17" s="1"/>
      <c r="E17" s="1">
        <f t="array" ref="E17">D18-D16</f>
        <v>-101</v>
      </c>
      <c r="F17" s="1"/>
      <c r="G17" s="1">
        <f t="array" ref="G17">F18-F16</f>
        <v>284</v>
      </c>
      <c r="H17" s="1"/>
      <c r="I17" s="1">
        <f t="array" ref="I17">H18-H16</f>
        <v>-791</v>
      </c>
      <c r="K17" s="13">
        <f t="array" ref="K17">((K9-L9)/K9)*K13</f>
        <v>6.1342697669214141</v>
      </c>
      <c r="L17" s="13">
        <f t="array" ref="L17">((L9-M9)/L9)*L13</f>
        <v>3.7369938558171913</v>
      </c>
      <c r="M17" s="13">
        <f t="array" ref="M17">((M9-N9)/M9)*M13</f>
        <v>3.144389380956667</v>
      </c>
      <c r="N17" s="13">
        <f t="array" ref="N17">((N9-O9)/N9)*N13</f>
        <v>2.0843979648143884</v>
      </c>
      <c r="O17" s="13">
        <f t="array" ref="O17">((O9-P9)/O9)*O13</f>
        <v>0.8577221784136615</v>
      </c>
      <c r="P17" s="14"/>
    </row>
    <row r="18" spans="2:16" ht="14.4" customHeight="1" thickBot="1" x14ac:dyDescent="0.35">
      <c r="B18" s="1"/>
      <c r="C18" s="1"/>
      <c r="D18" s="1">
        <f t="array" ref="D18">C19-C17</f>
        <v>-100</v>
      </c>
      <c r="E18" s="1"/>
      <c r="F18" s="1">
        <f t="array" ref="F18">E19-E17</f>
        <v>181</v>
      </c>
      <c r="G18" s="1"/>
      <c r="H18" s="1">
        <f t="array" ref="H18">G19-G17</f>
        <v>-395</v>
      </c>
      <c r="I18" s="1"/>
      <c r="K18" s="14"/>
      <c r="L18" s="14"/>
      <c r="M18" s="14"/>
      <c r="N18" s="14"/>
      <c r="O18" s="14"/>
      <c r="P18" s="14"/>
    </row>
    <row r="19" spans="2:16" ht="14.4" customHeight="1" thickBot="1" x14ac:dyDescent="0.35">
      <c r="B19" s="1">
        <v>9</v>
      </c>
      <c r="C19" s="1">
        <v>788</v>
      </c>
      <c r="D19" s="1"/>
      <c r="E19" s="1">
        <f t="array" ref="E19">D20-D18</f>
        <v>80</v>
      </c>
      <c r="F19" s="1"/>
      <c r="G19" s="1">
        <f t="array" ref="G19">F20-F18</f>
        <v>-111</v>
      </c>
      <c r="H19" s="1"/>
      <c r="I19" s="1">
        <f t="array" ref="I19">H20-H18</f>
        <v>373</v>
      </c>
      <c r="K19" s="14"/>
      <c r="L19" s="14"/>
      <c r="M19" s="14"/>
      <c r="N19" s="14"/>
      <c r="O19" s="14"/>
      <c r="P19" s="14"/>
    </row>
    <row r="20" spans="2:16" ht="14.4" customHeight="1" thickBot="1" x14ac:dyDescent="0.35">
      <c r="B20" s="1"/>
      <c r="C20" s="1"/>
      <c r="D20" s="1">
        <f t="array" ref="D20">C21-C19</f>
        <v>-20</v>
      </c>
      <c r="E20" s="1"/>
      <c r="F20" s="1">
        <f t="array" ref="F20">E21-E19</f>
        <v>70</v>
      </c>
      <c r="G20" s="1"/>
      <c r="H20" s="1">
        <f t="array" ref="H20">G21-G19</f>
        <v>-22</v>
      </c>
      <c r="I20" s="1"/>
    </row>
    <row r="21" spans="2:16" ht="14.4" customHeight="1" thickBot="1" x14ac:dyDescent="0.35">
      <c r="B21" s="1">
        <v>10</v>
      </c>
      <c r="C21" s="1">
        <v>768</v>
      </c>
      <c r="D21" s="1"/>
      <c r="E21" s="1">
        <f t="array" ref="E21">D22-D20</f>
        <v>150</v>
      </c>
      <c r="F21" s="1"/>
      <c r="G21" s="1">
        <f t="array" ref="G21">F22-F20</f>
        <v>-133</v>
      </c>
      <c r="H21" s="1"/>
      <c r="I21" s="1">
        <f t="array" ref="I21">H22-H20</f>
        <v>-66</v>
      </c>
    </row>
    <row r="22" spans="2:16" ht="14.4" customHeight="1" thickBot="1" x14ac:dyDescent="0.35">
      <c r="B22" s="1"/>
      <c r="C22" s="1"/>
      <c r="D22" s="1">
        <f t="array" ref="D22">C23-C21</f>
        <v>130</v>
      </c>
      <c r="E22" s="1"/>
      <c r="F22" s="1">
        <f t="array" ref="F22">E23-E21</f>
        <v>-63</v>
      </c>
      <c r="G22" s="1"/>
      <c r="H22" s="1">
        <f t="array" ref="H22">G23-G21</f>
        <v>-88</v>
      </c>
      <c r="I22" s="1"/>
    </row>
    <row r="23" spans="2:16" ht="14.4" customHeight="1" thickBot="1" x14ac:dyDescent="0.35">
      <c r="B23" s="1">
        <v>11</v>
      </c>
      <c r="C23" s="1">
        <v>898</v>
      </c>
      <c r="D23" s="1"/>
      <c r="E23" s="1">
        <f t="array" ref="E23">D24-D22</f>
        <v>87</v>
      </c>
      <c r="F23" s="1"/>
      <c r="G23" s="1">
        <f t="array" ref="G23">F24-F22</f>
        <v>-221</v>
      </c>
      <c r="H23" s="1"/>
      <c r="I23" s="1">
        <f t="array" ref="I23">H24-H22</f>
        <v>739</v>
      </c>
    </row>
    <row r="24" spans="2:16" ht="14.4" customHeight="1" thickBot="1" x14ac:dyDescent="0.35">
      <c r="B24" s="1"/>
      <c r="C24" s="1"/>
      <c r="D24" s="1">
        <f t="array" ref="D24">C25-C23</f>
        <v>217</v>
      </c>
      <c r="E24" s="1"/>
      <c r="F24" s="1">
        <f t="array" ref="F24">E25-E23</f>
        <v>-284</v>
      </c>
      <c r="G24" s="1"/>
      <c r="H24" s="1">
        <f t="array" ref="H24">G25-G23</f>
        <v>651</v>
      </c>
      <c r="I24" s="1"/>
    </row>
    <row r="25" spans="2:16" ht="14.4" customHeight="1" thickBot="1" x14ac:dyDescent="0.35">
      <c r="B25" s="1">
        <v>12</v>
      </c>
      <c r="C25" s="1">
        <v>1115</v>
      </c>
      <c r="D25" s="1"/>
      <c r="E25" s="1">
        <f t="array" ref="E25">D26-D24</f>
        <v>-197</v>
      </c>
      <c r="F25" s="1"/>
      <c r="G25" s="1">
        <f t="array" ref="G25">F26-F24</f>
        <v>430</v>
      </c>
      <c r="H25" s="1"/>
      <c r="I25" s="1">
        <f t="array" ref="I25">H26-H24</f>
        <v>-1253</v>
      </c>
    </row>
    <row r="26" spans="2:16" ht="14.4" customHeight="1" thickBot="1" x14ac:dyDescent="0.35">
      <c r="B26" s="1"/>
      <c r="C26" s="1"/>
      <c r="D26" s="1">
        <f t="array" ref="D26">C27-C25</f>
        <v>20</v>
      </c>
      <c r="E26" s="1"/>
      <c r="F26" s="1">
        <f t="array" ref="F26">E27-E25</f>
        <v>146</v>
      </c>
      <c r="G26" s="1"/>
      <c r="H26" s="1">
        <f t="array" ref="H26">G27-G25</f>
        <v>-602</v>
      </c>
      <c r="I26" s="1"/>
    </row>
    <row r="27" spans="2:16" ht="14.4" customHeight="1" thickBot="1" x14ac:dyDescent="0.35">
      <c r="B27" s="1">
        <v>13</v>
      </c>
      <c r="C27" s="1">
        <v>1135</v>
      </c>
      <c r="D27" s="1"/>
      <c r="E27" s="1">
        <f t="array" ref="E27">D28-D26</f>
        <v>-51</v>
      </c>
      <c r="F27" s="1"/>
      <c r="G27" s="1">
        <f t="array" ref="G27">F28-F26</f>
        <v>-172</v>
      </c>
      <c r="H27" s="1"/>
      <c r="I27" s="1">
        <f t="array" ref="I27">H28-H26</f>
        <v>1089</v>
      </c>
    </row>
    <row r="28" spans="2:16" ht="14.4" customHeight="1" thickBot="1" x14ac:dyDescent="0.35">
      <c r="B28" s="1"/>
      <c r="C28" s="1"/>
      <c r="D28" s="1">
        <f t="array" ref="D28">C29-C27</f>
        <v>-31</v>
      </c>
      <c r="E28" s="1"/>
      <c r="F28" s="1">
        <f t="array" ref="F28">E29-E27</f>
        <v>-26</v>
      </c>
      <c r="G28" s="1"/>
      <c r="H28" s="1">
        <f t="array" ref="H28">G29-G27</f>
        <v>487</v>
      </c>
      <c r="I28" s="1"/>
    </row>
    <row r="29" spans="2:16" ht="14.4" customHeight="1" thickBot="1" x14ac:dyDescent="0.35">
      <c r="B29" s="1">
        <v>14</v>
      </c>
      <c r="C29" s="1">
        <v>1104</v>
      </c>
      <c r="D29" s="1"/>
      <c r="E29" s="1">
        <f t="array" ref="E29">D30-D28</f>
        <v>-77</v>
      </c>
      <c r="F29" s="1"/>
      <c r="G29" s="1">
        <f t="array" ref="G29">F30-F28</f>
        <v>315</v>
      </c>
      <c r="H29" s="1"/>
      <c r="I29" s="1">
        <f t="array" ref="I29">H30-H28</f>
        <v>-1437</v>
      </c>
    </row>
    <row r="30" spans="2:16" ht="14.4" customHeight="1" thickBot="1" x14ac:dyDescent="0.35">
      <c r="B30" s="1"/>
      <c r="C30" s="1"/>
      <c r="D30" s="1">
        <f t="array" ref="D30">C31-C29</f>
        <v>-108</v>
      </c>
      <c r="E30" s="1"/>
      <c r="F30" s="1">
        <f t="array" ref="F30">E31-E29</f>
        <v>289</v>
      </c>
      <c r="G30" s="1"/>
      <c r="H30" s="1">
        <f t="array" ref="H30">G31-G29</f>
        <v>-950</v>
      </c>
      <c r="I30" s="1"/>
    </row>
    <row r="31" spans="2:16" ht="14.4" customHeight="1" thickBot="1" x14ac:dyDescent="0.35">
      <c r="B31" s="1">
        <v>15</v>
      </c>
      <c r="C31" s="1">
        <v>996</v>
      </c>
      <c r="D31" s="1"/>
      <c r="E31" s="1">
        <f t="array" ref="E31">D32-D30</f>
        <v>212</v>
      </c>
      <c r="F31" s="1"/>
      <c r="G31" s="1">
        <f t="array" ref="G31">F32-F30</f>
        <v>-635</v>
      </c>
      <c r="H31" s="1"/>
      <c r="I31" s="1">
        <f t="array" ref="I31">H32-H30</f>
        <v>1995</v>
      </c>
    </row>
    <row r="32" spans="2:16" ht="14.4" customHeight="1" thickBot="1" x14ac:dyDescent="0.35">
      <c r="B32" s="1"/>
      <c r="C32" s="1"/>
      <c r="D32" s="1">
        <f t="array" ref="D32">C33-C31</f>
        <v>104</v>
      </c>
      <c r="E32" s="1"/>
      <c r="F32" s="1">
        <f t="array" ref="F32">E33-E31</f>
        <v>-346</v>
      </c>
      <c r="G32" s="1"/>
      <c r="H32" s="1">
        <f t="array" ref="H32">G33-G31</f>
        <v>1045</v>
      </c>
      <c r="I32" s="1"/>
    </row>
    <row r="33" spans="2:9" ht="14.4" customHeight="1" thickBot="1" x14ac:dyDescent="0.35">
      <c r="B33" s="1">
        <v>16</v>
      </c>
      <c r="C33" s="1">
        <v>1100</v>
      </c>
      <c r="D33" s="1"/>
      <c r="E33" s="1">
        <f t="array" ref="E33">D34-D32</f>
        <v>-134</v>
      </c>
      <c r="F33" s="1"/>
      <c r="G33" s="1">
        <f t="array" ref="G33">F34-F32</f>
        <v>410</v>
      </c>
      <c r="H33" s="1"/>
      <c r="I33" s="1">
        <f t="array" ref="I33">H34-H32</f>
        <v>-1561</v>
      </c>
    </row>
    <row r="34" spans="2:9" ht="14.4" customHeight="1" thickBot="1" x14ac:dyDescent="0.35">
      <c r="B34" s="1"/>
      <c r="C34" s="1"/>
      <c r="D34" s="1">
        <f t="array" ref="D34">C35-C33</f>
        <v>-30</v>
      </c>
      <c r="E34" s="1"/>
      <c r="F34" s="1">
        <f t="array" ref="F34">E35-E33</f>
        <v>64</v>
      </c>
      <c r="G34" s="1"/>
      <c r="H34" s="1">
        <f t="array" ref="H34">G35-G33</f>
        <v>-516</v>
      </c>
      <c r="I34" s="1"/>
    </row>
    <row r="35" spans="2:9" ht="14.4" customHeight="1" thickBot="1" x14ac:dyDescent="0.35">
      <c r="B35" s="1">
        <v>17</v>
      </c>
      <c r="C35" s="1">
        <v>1070</v>
      </c>
      <c r="D35" s="1"/>
      <c r="E35" s="1">
        <f t="array" ref="E35">D36-D34</f>
        <v>-70</v>
      </c>
      <c r="F35" s="1"/>
      <c r="G35" s="1">
        <f t="array" ref="G35">F36-F34</f>
        <v>-106</v>
      </c>
      <c r="H35" s="1"/>
      <c r="I35" s="1">
        <f t="array" ref="I35">H36-H34</f>
        <v>1140</v>
      </c>
    </row>
    <row r="36" spans="2:9" ht="14.4" customHeight="1" thickBot="1" x14ac:dyDescent="0.35">
      <c r="B36" s="1"/>
      <c r="C36" s="1"/>
      <c r="D36" s="1">
        <f t="array" ref="D36">C37-C35</f>
        <v>-100</v>
      </c>
      <c r="E36" s="1"/>
      <c r="F36" s="1">
        <f t="array" ref="F36">E37-E35</f>
        <v>-42</v>
      </c>
      <c r="G36" s="1"/>
      <c r="H36" s="1">
        <f t="array" ref="H36">G37-G35</f>
        <v>624</v>
      </c>
      <c r="I36" s="1"/>
    </row>
    <row r="37" spans="2:9" ht="14.4" customHeight="1" thickBot="1" x14ac:dyDescent="0.35">
      <c r="B37" s="1">
        <v>18</v>
      </c>
      <c r="C37" s="1">
        <v>970</v>
      </c>
      <c r="D37" s="1"/>
      <c r="E37" s="1">
        <f t="array" ref="E37">D38-D36</f>
        <v>-112</v>
      </c>
      <c r="F37" s="1"/>
      <c r="G37" s="1">
        <f t="array" ref="G37">F38-F36</f>
        <v>518</v>
      </c>
      <c r="H37" s="1"/>
      <c r="I37" s="1">
        <f t="array" ref="I37">H38-H36</f>
        <v>-2054</v>
      </c>
    </row>
    <row r="38" spans="2:9" ht="14.4" customHeight="1" thickBot="1" x14ac:dyDescent="0.35">
      <c r="B38" s="1"/>
      <c r="C38" s="1"/>
      <c r="D38" s="1">
        <f t="array" ref="D38">C39-C37</f>
        <v>-212</v>
      </c>
      <c r="E38" s="1"/>
      <c r="F38" s="1">
        <f t="array" ref="F38">E39-E37</f>
        <v>476</v>
      </c>
      <c r="G38" s="1"/>
      <c r="H38" s="1">
        <f t="array" ref="H38">G39-G37</f>
        <v>-1430</v>
      </c>
      <c r="I38" s="1"/>
    </row>
    <row r="39" spans="2:9" ht="14.4" customHeight="1" thickBot="1" x14ac:dyDescent="0.35">
      <c r="B39" s="1">
        <v>19</v>
      </c>
      <c r="C39" s="1">
        <v>758</v>
      </c>
      <c r="D39" s="1"/>
      <c r="E39" s="1">
        <f t="array" ref="E39">D40-D38</f>
        <v>364</v>
      </c>
      <c r="F39" s="1"/>
      <c r="G39" s="1">
        <f t="array" ref="G39">F40-F38</f>
        <v>-912</v>
      </c>
      <c r="H39" s="1"/>
      <c r="I39" s="1">
        <f t="array" ref="I39">H40-H38</f>
        <v>3035</v>
      </c>
    </row>
    <row r="40" spans="2:9" ht="14.4" customHeight="1" thickBot="1" x14ac:dyDescent="0.35">
      <c r="B40" s="1"/>
      <c r="C40" s="1"/>
      <c r="D40" s="1">
        <f t="array" ref="D40">C41-C39</f>
        <v>152</v>
      </c>
      <c r="E40" s="1"/>
      <c r="F40" s="1">
        <f t="array" ref="F40">E41-E39</f>
        <v>-436</v>
      </c>
      <c r="G40" s="1"/>
      <c r="H40" s="1">
        <f t="array" ref="H40">G41-G39</f>
        <v>1605</v>
      </c>
      <c r="I40" s="1"/>
    </row>
    <row r="41" spans="2:9" ht="14.4" customHeight="1" thickBot="1" x14ac:dyDescent="0.35">
      <c r="B41" s="1">
        <v>20</v>
      </c>
      <c r="C41" s="1">
        <v>910</v>
      </c>
      <c r="D41" s="1"/>
      <c r="E41" s="1">
        <f t="array" ref="E41">D42-D40</f>
        <v>-72</v>
      </c>
      <c r="F41" s="1"/>
      <c r="G41" s="1">
        <f t="array" ref="G41">F42-F40</f>
        <v>693</v>
      </c>
      <c r="H41" s="1"/>
      <c r="I41" s="1">
        <f t="array" ref="I41">H42-H40</f>
        <v>-3482</v>
      </c>
    </row>
    <row r="42" spans="2:9" ht="14.4" customHeight="1" thickBot="1" x14ac:dyDescent="0.35">
      <c r="B42" s="1"/>
      <c r="C42" s="1"/>
      <c r="D42" s="1">
        <f t="array" ref="D42">C43-C41</f>
        <v>80</v>
      </c>
      <c r="E42" s="1"/>
      <c r="F42" s="1">
        <f t="array" ref="F42">E43-E41</f>
        <v>257</v>
      </c>
      <c r="G42" s="1"/>
      <c r="H42" s="1">
        <f t="array" ref="H42">G43-G41</f>
        <v>-1877</v>
      </c>
      <c r="I42" s="1"/>
    </row>
    <row r="43" spans="2:9" ht="14.4" customHeight="1" thickBot="1" x14ac:dyDescent="0.35">
      <c r="B43" s="1">
        <v>21</v>
      </c>
      <c r="C43" s="1">
        <v>990</v>
      </c>
      <c r="D43" s="1"/>
      <c r="E43" s="1">
        <f t="array" ref="E43">D44-D42</f>
        <v>185</v>
      </c>
      <c r="F43" s="1"/>
      <c r="G43" s="1">
        <f t="array" ref="G43">F44-F42</f>
        <v>-1184</v>
      </c>
      <c r="H43" s="1"/>
      <c r="I43" s="1">
        <f t="array" ref="I43">H44-H42</f>
        <v>5315</v>
      </c>
    </row>
    <row r="44" spans="2:9" ht="14.4" customHeight="1" thickBot="1" x14ac:dyDescent="0.35">
      <c r="B44" s="1"/>
      <c r="C44" s="1"/>
      <c r="D44" s="1">
        <f t="array" ref="D44">C45-C43</f>
        <v>265</v>
      </c>
      <c r="E44" s="1"/>
      <c r="F44" s="1">
        <f t="array" ref="F44">E45-E43</f>
        <v>-927</v>
      </c>
      <c r="G44" s="1"/>
      <c r="H44" s="1">
        <f t="array" ref="H44">G45-G43</f>
        <v>3438</v>
      </c>
      <c r="I44" s="1"/>
    </row>
    <row r="45" spans="2:9" ht="14.4" customHeight="1" thickBot="1" x14ac:dyDescent="0.35">
      <c r="B45" s="1">
        <v>22</v>
      </c>
      <c r="C45" s="1">
        <v>1255</v>
      </c>
      <c r="D45" s="1"/>
      <c r="E45" s="1">
        <f t="array" ref="E45">D46-D44</f>
        <v>-742</v>
      </c>
      <c r="F45" s="1"/>
      <c r="G45" s="1">
        <f t="array" ref="G45">F46-F44</f>
        <v>2254</v>
      </c>
      <c r="H45" s="1"/>
      <c r="I45" s="1">
        <f t="array" ref="I45">H46-H44</f>
        <v>-6796</v>
      </c>
    </row>
    <row r="46" spans="2:9" ht="14.4" customHeight="1" thickBot="1" x14ac:dyDescent="0.35">
      <c r="B46" s="1"/>
      <c r="C46" s="1"/>
      <c r="D46" s="1">
        <f t="array" ref="D46">C47-C45</f>
        <v>-477</v>
      </c>
      <c r="E46" s="1"/>
      <c r="F46" s="1">
        <f t="array" ref="F46">E47-E45</f>
        <v>1327</v>
      </c>
      <c r="G46" s="1"/>
      <c r="H46" s="1">
        <f t="array" ref="H46">G47-G45</f>
        <v>-3358</v>
      </c>
      <c r="I46" s="1"/>
    </row>
    <row r="47" spans="2:9" ht="14.4" customHeight="1" thickBot="1" x14ac:dyDescent="0.35">
      <c r="B47" s="1">
        <v>23</v>
      </c>
      <c r="C47" s="1">
        <v>778</v>
      </c>
      <c r="D47" s="1"/>
      <c r="E47" s="1">
        <f t="array" ref="E47">D48-D46</f>
        <v>585</v>
      </c>
      <c r="F47" s="1"/>
      <c r="G47" s="1">
        <f t="array" ref="G47">F48-F46</f>
        <v>-1104</v>
      </c>
      <c r="H47" s="1"/>
      <c r="I47" s="1">
        <f t="array" ref="I47">H48-H46</f>
        <v>2620</v>
      </c>
    </row>
    <row r="48" spans="2:9" ht="14.4" customHeight="1" thickBot="1" x14ac:dyDescent="0.35">
      <c r="B48" s="1"/>
      <c r="C48" s="1"/>
      <c r="D48" s="1">
        <f t="array" ref="D48">C49-C47</f>
        <v>108</v>
      </c>
      <c r="E48" s="1"/>
      <c r="F48" s="1">
        <f t="array" ref="F48">E49-E47</f>
        <v>223</v>
      </c>
      <c r="G48" s="1"/>
      <c r="H48" s="1">
        <f t="array" ref="H48">G49-G47</f>
        <v>-738</v>
      </c>
      <c r="I48" s="1"/>
    </row>
    <row r="49" spans="2:9" ht="14.4" customHeight="1" thickBot="1" x14ac:dyDescent="0.35">
      <c r="B49" s="1">
        <v>24</v>
      </c>
      <c r="C49" s="1">
        <v>886</v>
      </c>
      <c r="D49" s="1"/>
      <c r="E49" s="1">
        <f t="array" ref="E49">D50-D48</f>
        <v>808</v>
      </c>
      <c r="F49" s="1"/>
      <c r="G49" s="1">
        <f t="array" ref="G49">F50-F48</f>
        <v>-1842</v>
      </c>
      <c r="H49" s="1"/>
      <c r="I49" s="1">
        <f t="array" ref="I49">H50-H48</f>
        <v>5098</v>
      </c>
    </row>
    <row r="50" spans="2:9" ht="14.4" customHeight="1" thickBot="1" x14ac:dyDescent="0.35">
      <c r="B50" s="1"/>
      <c r="C50" s="1"/>
      <c r="D50" s="1">
        <f t="array" ref="D50">C51-C49</f>
        <v>916</v>
      </c>
      <c r="E50" s="1"/>
      <c r="F50" s="1">
        <f t="array" ref="F50">E51-E49</f>
        <v>-1619</v>
      </c>
      <c r="G50" s="1"/>
      <c r="H50" s="1">
        <f t="array" ref="H50">G51-G49</f>
        <v>4360</v>
      </c>
      <c r="I50" s="1"/>
    </row>
    <row r="51" spans="2:9" ht="14.4" customHeight="1" thickBot="1" x14ac:dyDescent="0.35">
      <c r="B51" s="1">
        <v>25</v>
      </c>
      <c r="C51" s="1">
        <v>1802</v>
      </c>
      <c r="D51" s="1"/>
      <c r="E51" s="1">
        <f t="array" ref="E51">D52-D50</f>
        <v>-811</v>
      </c>
      <c r="F51" s="1"/>
      <c r="G51" s="1">
        <f t="array" ref="G51">F52-F50</f>
        <v>2518</v>
      </c>
      <c r="H51" s="1"/>
      <c r="I51" s="1">
        <f t="array" ref="I51">H52-H50</f>
        <v>-7888</v>
      </c>
    </row>
    <row r="52" spans="2:9" ht="14.4" customHeight="1" thickBot="1" x14ac:dyDescent="0.35">
      <c r="B52" s="1"/>
      <c r="C52" s="1"/>
      <c r="D52" s="1">
        <f t="array" ref="D52">C53-C51</f>
        <v>105</v>
      </c>
      <c r="E52" s="1"/>
      <c r="F52" s="1">
        <f t="array" ref="F52">E53-E51</f>
        <v>899</v>
      </c>
      <c r="G52" s="1"/>
      <c r="H52" s="1">
        <f t="array" ref="H52">G53-G51</f>
        <v>-3528</v>
      </c>
      <c r="I52" s="1"/>
    </row>
    <row r="53" spans="2:9" ht="14.4" customHeight="1" thickBot="1" x14ac:dyDescent="0.35">
      <c r="B53" s="1">
        <v>26</v>
      </c>
      <c r="C53" s="1">
        <v>1907</v>
      </c>
      <c r="D53" s="1"/>
      <c r="E53" s="1">
        <f t="array" ref="E53">D54-D52</f>
        <v>88</v>
      </c>
      <c r="F53" s="1"/>
      <c r="G53" s="1">
        <f t="array" ref="G53">F54-F52</f>
        <v>-1010</v>
      </c>
      <c r="H53" s="1"/>
      <c r="I53" s="1">
        <f t="array" ref="I53">H54-H52</f>
        <v>5202</v>
      </c>
    </row>
    <row r="54" spans="2:9" ht="14.4" customHeight="1" thickBot="1" x14ac:dyDescent="0.35">
      <c r="B54" s="1"/>
      <c r="C54" s="1"/>
      <c r="D54" s="1">
        <f t="array" ref="D54">C55-C53</f>
        <v>193</v>
      </c>
      <c r="E54" s="1"/>
      <c r="F54" s="1">
        <f t="array" ref="F54">E55-E53</f>
        <v>-111</v>
      </c>
      <c r="G54" s="1"/>
      <c r="H54" s="1">
        <f t="array" ref="H54">G55-G53</f>
        <v>1674</v>
      </c>
      <c r="I54" s="1"/>
    </row>
    <row r="55" spans="2:9" ht="14.4" customHeight="1" thickBot="1" x14ac:dyDescent="0.35">
      <c r="B55" s="1">
        <v>27</v>
      </c>
      <c r="C55" s="1">
        <v>2100</v>
      </c>
      <c r="D55" s="1"/>
      <c r="E55" s="1">
        <f t="array" ref="E55">D56-D54</f>
        <v>-23</v>
      </c>
      <c r="F55" s="1"/>
      <c r="G55" s="1">
        <f t="array" ref="G55">F56-F54</f>
        <v>664</v>
      </c>
      <c r="H55" s="1"/>
      <c r="I55" s="1">
        <f t="array" ref="I55">H56-H54</f>
        <v>-4333</v>
      </c>
    </row>
    <row r="56" spans="2:9" ht="14.4" customHeight="1" thickBot="1" x14ac:dyDescent="0.35">
      <c r="B56" s="1"/>
      <c r="C56" s="1"/>
      <c r="D56" s="1">
        <f t="array" ref="D56">C57-C55</f>
        <v>170</v>
      </c>
      <c r="E56" s="1"/>
      <c r="F56" s="1">
        <f t="array" ref="F56">E57-E55</f>
        <v>553</v>
      </c>
      <c r="G56" s="1"/>
      <c r="H56" s="1">
        <f t="array" ref="H56">G57-G55</f>
        <v>-2659</v>
      </c>
      <c r="I56" s="1"/>
    </row>
    <row r="57" spans="2:9" ht="14.4" customHeight="1" thickBot="1" x14ac:dyDescent="0.35">
      <c r="B57" s="1">
        <v>28</v>
      </c>
      <c r="C57" s="1">
        <v>2270</v>
      </c>
      <c r="D57" s="1"/>
      <c r="E57" s="1">
        <f t="array" ref="E57">D58-D56</f>
        <v>530</v>
      </c>
      <c r="F57" s="1"/>
      <c r="G57" s="1">
        <f t="array" ref="G57">F58-F56</f>
        <v>-1995</v>
      </c>
      <c r="H57" s="1"/>
      <c r="I57" s="1">
        <f t="array" ref="I57">H58-H56</f>
        <v>7372</v>
      </c>
    </row>
    <row r="58" spans="2:9" ht="14.4" customHeight="1" thickBot="1" x14ac:dyDescent="0.35">
      <c r="B58" s="1"/>
      <c r="C58" s="1"/>
      <c r="D58" s="1">
        <f t="array" ref="D58">C59-C57</f>
        <v>700</v>
      </c>
      <c r="E58" s="1"/>
      <c r="F58" s="1">
        <f t="array" ref="F58">E59-E57</f>
        <v>-1442</v>
      </c>
      <c r="G58" s="1"/>
      <c r="H58" s="1">
        <f t="array" ref="H58">G59-G57</f>
        <v>4713</v>
      </c>
      <c r="I58" s="1"/>
    </row>
    <row r="59" spans="2:9" ht="14.4" customHeight="1" thickBot="1" x14ac:dyDescent="0.35">
      <c r="B59" s="1">
        <v>29</v>
      </c>
      <c r="C59" s="1">
        <v>2970</v>
      </c>
      <c r="D59" s="1"/>
      <c r="E59" s="1">
        <f t="array" ref="E59">D60-D58</f>
        <v>-912</v>
      </c>
      <c r="F59" s="1"/>
      <c r="G59" s="1">
        <f t="array" ref="G59">F60-F58</f>
        <v>2718</v>
      </c>
      <c r="H59" s="1"/>
      <c r="I59" s="1">
        <f t="array" ref="I59">H60-H58</f>
        <v>-8943</v>
      </c>
    </row>
    <row r="60" spans="2:9" ht="14.4" customHeight="1" thickBot="1" x14ac:dyDescent="0.35">
      <c r="B60" s="1"/>
      <c r="C60" s="1"/>
      <c r="D60" s="1">
        <f t="array" ref="D60">C61-C59</f>
        <v>-212</v>
      </c>
      <c r="E60" s="1"/>
      <c r="F60" s="1">
        <f t="array" ref="F60">E61-E59</f>
        <v>1276</v>
      </c>
      <c r="G60" s="1"/>
      <c r="H60" s="1">
        <f t="array" ref="H60">G61-G59</f>
        <v>-4230</v>
      </c>
      <c r="I60" s="1"/>
    </row>
    <row r="61" spans="2:9" ht="14.4" customHeight="1" thickBot="1" x14ac:dyDescent="0.35">
      <c r="B61" s="1">
        <v>30</v>
      </c>
      <c r="C61" s="1">
        <v>2758</v>
      </c>
      <c r="D61" s="1"/>
      <c r="E61" s="1">
        <f t="array" ref="E61">D62-D60</f>
        <v>364</v>
      </c>
      <c r="F61" s="1"/>
      <c r="G61" s="1">
        <f t="array" ref="G61">F62-F60</f>
        <v>-1512</v>
      </c>
      <c r="H61" s="1"/>
      <c r="I61" s="1">
        <f t="array" ref="I61">H62-H60</f>
        <v>4635</v>
      </c>
    </row>
    <row r="62" spans="2:9" ht="14.4" customHeight="1" thickBot="1" x14ac:dyDescent="0.35">
      <c r="B62" s="1"/>
      <c r="C62" s="1"/>
      <c r="D62" s="1">
        <f t="array" ref="D62">C63-C61</f>
        <v>152</v>
      </c>
      <c r="E62" s="1"/>
      <c r="F62" s="1">
        <f t="array" ref="F62">E63-E61</f>
        <v>-236</v>
      </c>
      <c r="G62" s="1"/>
      <c r="H62" s="1">
        <f t="array" ref="H62">G63-G61</f>
        <v>405</v>
      </c>
      <c r="I62" s="1"/>
    </row>
    <row r="63" spans="2:9" ht="14.4" customHeight="1" thickBot="1" x14ac:dyDescent="0.35">
      <c r="B63" s="1">
        <v>31</v>
      </c>
      <c r="C63" s="1">
        <v>2910</v>
      </c>
      <c r="D63" s="1"/>
      <c r="E63" s="1">
        <f t="array" ref="E63">D64-D62</f>
        <v>128</v>
      </c>
      <c r="F63" s="1"/>
      <c r="G63" s="1">
        <f t="array" ref="G63">F64-F62</f>
        <v>-1107</v>
      </c>
      <c r="H63" s="1"/>
      <c r="I63" s="1">
        <f t="array" ref="I63">H64-H62</f>
        <v>3718</v>
      </c>
    </row>
    <row r="64" spans="2:9" ht="14.4" customHeight="1" thickBot="1" x14ac:dyDescent="0.35">
      <c r="B64" s="1"/>
      <c r="C64" s="1"/>
      <c r="D64" s="1">
        <f t="array" ref="D64">C65-C63</f>
        <v>280</v>
      </c>
      <c r="E64" s="1"/>
      <c r="F64" s="1">
        <f t="array" ref="F64">E65-E63</f>
        <v>-1343</v>
      </c>
      <c r="G64" s="1"/>
      <c r="H64" s="1">
        <f t="array" ref="H64">G65-G63</f>
        <v>4123</v>
      </c>
      <c r="I64" s="1"/>
    </row>
    <row r="65" spans="2:9" ht="14.4" customHeight="1" thickBot="1" x14ac:dyDescent="0.35">
      <c r="B65" s="1">
        <v>32</v>
      </c>
      <c r="C65" s="1">
        <v>3190</v>
      </c>
      <c r="D65" s="1"/>
      <c r="E65" s="1">
        <f t="array" ref="E65">D66-D64</f>
        <v>-1215</v>
      </c>
      <c r="F65" s="1"/>
      <c r="G65" s="1">
        <f t="array" ref="G65">F66-F64</f>
        <v>3016</v>
      </c>
      <c r="H65" s="1"/>
      <c r="I65" s="1">
        <f t="array" ref="I65">H66-H64</f>
        <v>-8685</v>
      </c>
    </row>
    <row r="66" spans="2:9" ht="14.4" customHeight="1" thickBot="1" x14ac:dyDescent="0.35">
      <c r="B66" s="1"/>
      <c r="C66" s="1"/>
      <c r="D66" s="1">
        <f t="array" ref="D66">C67-C65</f>
        <v>-935</v>
      </c>
      <c r="E66" s="1"/>
      <c r="F66" s="1">
        <f t="array" ref="F66">E67-E65</f>
        <v>1673</v>
      </c>
      <c r="G66" s="1"/>
      <c r="H66" s="1">
        <f t="array" ref="H66">G67-G65</f>
        <v>-4562</v>
      </c>
      <c r="I66" s="1"/>
    </row>
    <row r="67" spans="2:9" ht="14.4" customHeight="1" thickBot="1" x14ac:dyDescent="0.35">
      <c r="B67" s="1">
        <v>33</v>
      </c>
      <c r="C67" s="1">
        <v>2255</v>
      </c>
      <c r="D67" s="1"/>
      <c r="E67" s="1">
        <f t="array" ref="E67">D68-D66</f>
        <v>458</v>
      </c>
      <c r="F67" s="1"/>
      <c r="G67" s="1">
        <f t="array" ref="G67">F68-F66</f>
        <v>-1546</v>
      </c>
      <c r="H67" s="1"/>
      <c r="I67" s="1">
        <f t="array" ref="I67">H68-H66</f>
        <v>6204</v>
      </c>
    </row>
    <row r="68" spans="2:9" ht="14.4" customHeight="1" thickBot="1" x14ac:dyDescent="0.35">
      <c r="B68" s="1"/>
      <c r="C68" s="1"/>
      <c r="D68" s="1">
        <f t="array" ref="D68">C69-C67</f>
        <v>-477</v>
      </c>
      <c r="E68" s="1"/>
      <c r="F68" s="1">
        <f t="array" ref="F68">E69-E67</f>
        <v>127</v>
      </c>
      <c r="G68" s="1"/>
      <c r="H68" s="1">
        <f t="array" ref="H68">G69-G67</f>
        <v>1642</v>
      </c>
      <c r="I68" s="1"/>
    </row>
    <row r="69" spans="2:9" ht="14.4" customHeight="1" thickBot="1" x14ac:dyDescent="0.35">
      <c r="B69" s="1">
        <v>34</v>
      </c>
      <c r="C69" s="1">
        <v>1778</v>
      </c>
      <c r="D69" s="1"/>
      <c r="E69" s="1">
        <f t="array" ref="E69">D70-D68</f>
        <v>585</v>
      </c>
      <c r="F69" s="1"/>
      <c r="G69" s="1">
        <f t="array" ref="G69">F70-F68</f>
        <v>96</v>
      </c>
      <c r="H69" s="1"/>
      <c r="I69" s="1">
        <f t="array" ref="I69">H70-H68</f>
        <v>-3109</v>
      </c>
    </row>
    <row r="70" spans="2:9" ht="14.4" customHeight="1" thickBot="1" x14ac:dyDescent="0.35">
      <c r="B70" s="1"/>
      <c r="C70" s="1"/>
      <c r="D70" s="1">
        <f t="array" ref="D70">C71-C69</f>
        <v>108</v>
      </c>
      <c r="E70" s="1"/>
      <c r="F70" s="1">
        <f t="array" ref="F70">E71-E69</f>
        <v>223</v>
      </c>
      <c r="G70" s="1"/>
      <c r="H70" s="1">
        <f t="array" ref="H70">G71-G69</f>
        <v>-1467</v>
      </c>
      <c r="I70" s="1"/>
    </row>
    <row r="71" spans="2:9" ht="14.4" customHeight="1" thickBot="1" x14ac:dyDescent="0.35">
      <c r="B71" s="1">
        <v>35</v>
      </c>
      <c r="C71" s="1">
        <v>1886</v>
      </c>
      <c r="D71" s="1"/>
      <c r="E71" s="1">
        <f t="array" ref="E71">D72-D70</f>
        <v>808</v>
      </c>
      <c r="F71" s="1"/>
      <c r="G71" s="1">
        <f t="array" ref="G71">F72-F70</f>
        <v>-1371</v>
      </c>
      <c r="H71" s="1"/>
      <c r="I71" s="1">
        <f t="array" ref="I71">H72-H70</f>
        <v>3870</v>
      </c>
    </row>
    <row r="72" spans="2:9" ht="14.4" customHeight="1" thickBot="1" x14ac:dyDescent="0.35">
      <c r="B72" s="1"/>
      <c r="C72" s="1"/>
      <c r="D72" s="20">
        <f t="array" ref="D72">C73-C71</f>
        <v>916</v>
      </c>
      <c r="E72" s="1"/>
      <c r="F72" s="1">
        <f t="array" ref="F72">E73-E71</f>
        <v>-1148</v>
      </c>
      <c r="G72" s="1"/>
      <c r="H72" s="1">
        <f t="array" ref="H72">G73-G71</f>
        <v>2403</v>
      </c>
      <c r="I72" s="1"/>
    </row>
    <row r="73" spans="2:9" ht="14.4" customHeight="1" thickBot="1" x14ac:dyDescent="0.35">
      <c r="B73" s="1">
        <v>36</v>
      </c>
      <c r="C73" s="1">
        <v>2802</v>
      </c>
      <c r="D73" s="20"/>
      <c r="E73" s="1">
        <f t="array" ref="E73">D74-D72</f>
        <v>-340</v>
      </c>
      <c r="F73" s="1"/>
      <c r="G73" s="1">
        <f t="array" ref="G73">F74-F72</f>
        <v>1032</v>
      </c>
      <c r="H73" s="1"/>
      <c r="I73" s="1">
        <f t="array" ref="I73">H74-H72</f>
        <v>-2025</v>
      </c>
    </row>
    <row r="74" spans="2:9" ht="14.4" customHeight="1" thickBot="1" x14ac:dyDescent="0.35">
      <c r="B74" s="1"/>
      <c r="C74" s="1"/>
      <c r="D74" s="20">
        <f t="array" ref="D74">C75-C73</f>
        <v>576</v>
      </c>
      <c r="E74" s="1"/>
      <c r="F74" s="1">
        <f t="array" ref="F74">E75-E73</f>
        <v>-116</v>
      </c>
      <c r="G74" s="1"/>
      <c r="H74" s="1">
        <f t="array" ref="H74">G75-G73</f>
        <v>378</v>
      </c>
      <c r="I74" s="1"/>
    </row>
    <row r="75" spans="2:9" ht="14.4" customHeight="1" thickBot="1" x14ac:dyDescent="0.35">
      <c r="B75" s="1">
        <v>37</v>
      </c>
      <c r="C75" s="1">
        <v>3378</v>
      </c>
      <c r="D75" s="20"/>
      <c r="E75" s="1">
        <f t="array" ref="E75">D76-D74</f>
        <v>-456</v>
      </c>
      <c r="F75" s="1"/>
      <c r="G75" s="1">
        <f t="array" ref="G75">F76-F74</f>
        <v>1410</v>
      </c>
      <c r="H75" s="1"/>
      <c r="I75" s="1"/>
    </row>
    <row r="76" spans="2:9" ht="14.4" customHeight="1" thickBot="1" x14ac:dyDescent="0.35">
      <c r="B76" s="1"/>
      <c r="C76" s="1"/>
      <c r="D76" s="20">
        <f t="array" ref="D76">C77-C75</f>
        <v>120</v>
      </c>
      <c r="E76" s="1"/>
      <c r="F76" s="2">
        <f t="array" ref="F76">E77-E75</f>
        <v>1294</v>
      </c>
      <c r="G76" s="1"/>
      <c r="H76" s="1"/>
      <c r="I76" s="1"/>
    </row>
    <row r="77" spans="2:9" ht="14.4" customHeight="1" thickBot="1" x14ac:dyDescent="0.35">
      <c r="B77" s="1">
        <v>38</v>
      </c>
      <c r="C77" s="1">
        <v>3498</v>
      </c>
      <c r="D77" s="20"/>
      <c r="E77" s="1">
        <f t="array" ref="E77">D78-D76</f>
        <v>838</v>
      </c>
      <c r="F77" s="1"/>
      <c r="G77" s="1"/>
      <c r="H77" s="1"/>
      <c r="I77" s="1"/>
    </row>
    <row r="78" spans="2:9" ht="14.4" customHeight="1" thickBot="1" x14ac:dyDescent="0.35">
      <c r="B78" s="1"/>
      <c r="C78" s="1"/>
      <c r="D78" s="20">
        <f t="array" ref="D78">C79-C77</f>
        <v>958</v>
      </c>
      <c r="E78" s="1"/>
      <c r="F78" s="1"/>
      <c r="G78" s="1"/>
      <c r="H78" s="1"/>
      <c r="I78" s="1"/>
    </row>
    <row r="79" spans="2:9" ht="14.4" customHeight="1" thickBot="1" x14ac:dyDescent="0.35">
      <c r="B79" s="1">
        <v>39</v>
      </c>
      <c r="C79" s="1">
        <v>4456</v>
      </c>
      <c r="D79" s="19"/>
      <c r="E79" s="1"/>
      <c r="F79" s="1"/>
      <c r="G79" s="1"/>
      <c r="H79" s="1"/>
      <c r="I79" s="1"/>
    </row>
    <row r="80" spans="2:9" ht="14.4" customHeight="1" thickBot="1" x14ac:dyDescent="0.35">
      <c r="B80" s="1" t="s">
        <v>44</v>
      </c>
      <c r="C80" s="1"/>
      <c r="D80" s="1">
        <f t="array" ref="D80">SUM(D4:D79)</f>
        <v>3450</v>
      </c>
      <c r="E80" s="1">
        <f t="array" ref="E80">SUM(E4:E79)</f>
        <v>846</v>
      </c>
      <c r="F80" s="1">
        <f t="array" ref="F80">SUM(F4:F79)</f>
        <v>944</v>
      </c>
      <c r="G80" s="1">
        <f t="array" ref="G80">SUM(G4:G79)</f>
        <v>1324</v>
      </c>
      <c r="H80" s="1">
        <f t="array" ref="H80">SUM(H4:H79)</f>
        <v>1226</v>
      </c>
      <c r="I80" s="1"/>
    </row>
    <row r="83" spans="3:9" ht="14.4" customHeight="1" thickBot="1" x14ac:dyDescent="0.35"/>
    <row r="84" spans="3:9" ht="14.4" customHeight="1" thickBot="1" x14ac:dyDescent="0.35">
      <c r="C84" s="2"/>
      <c r="D84" s="1" t="s">
        <v>45</v>
      </c>
      <c r="E84" s="1" t="s">
        <v>46</v>
      </c>
      <c r="F84" s="1" t="s">
        <v>47</v>
      </c>
      <c r="G84" s="1" t="s">
        <v>48</v>
      </c>
      <c r="H84" s="15" t="s">
        <v>49</v>
      </c>
      <c r="I84" s="1" t="s">
        <v>50</v>
      </c>
    </row>
    <row r="85" spans="3:9" ht="14.4" customHeight="1" thickBot="1" x14ac:dyDescent="0.35">
      <c r="C85" s="3"/>
      <c r="D85" s="1"/>
      <c r="E85" s="1"/>
      <c r="F85" s="1"/>
      <c r="G85" s="1"/>
      <c r="H85" s="15"/>
      <c r="I85" s="1"/>
    </row>
    <row r="86" spans="3:9" ht="14.4" customHeight="1" thickBot="1" x14ac:dyDescent="0.35">
      <c r="C86" s="3"/>
      <c r="D86" s="1">
        <f t="array" ref="D86">POWER(D4:D79, 2)</f>
        <v>12544</v>
      </c>
      <c r="E86" s="1"/>
      <c r="F86" s="1"/>
      <c r="G86" s="1"/>
      <c r="H86" s="15"/>
      <c r="I86" s="1"/>
    </row>
    <row r="87" spans="3:9" ht="14.4" customHeight="1" thickBot="1" x14ac:dyDescent="0.35">
      <c r="C87" s="3"/>
      <c r="D87" s="1"/>
      <c r="E87" s="1">
        <f t="array" ref="E87">POWER(E5:E77,2)</f>
        <v>11236</v>
      </c>
      <c r="F87" s="1"/>
      <c r="G87" s="1"/>
      <c r="H87" s="15"/>
      <c r="I87" s="1"/>
    </row>
    <row r="88" spans="3:9" ht="14.4" customHeight="1" thickBot="1" x14ac:dyDescent="0.35">
      <c r="C88" s="3"/>
      <c r="D88" s="1">
        <f t="array" ref="D88">POWER(D6:D81, 2)</f>
        <v>36</v>
      </c>
      <c r="E88" s="1"/>
      <c r="F88" s="1">
        <f t="array" ref="F88">POWER(F6:F76,2)</f>
        <v>900</v>
      </c>
      <c r="G88" s="1"/>
      <c r="H88" s="15"/>
      <c r="I88" s="1"/>
    </row>
    <row r="89" spans="3:9" ht="14.4" customHeight="1" thickBot="1" x14ac:dyDescent="0.35">
      <c r="C89" s="3"/>
      <c r="D89" s="1"/>
      <c r="E89" s="1">
        <f t="array" ref="E89">POWER(E7:E79,2)</f>
        <v>18496</v>
      </c>
      <c r="F89" s="1"/>
      <c r="G89" s="1">
        <f t="array" ref="G89">POWER(G7:G75,2)</f>
        <v>33856</v>
      </c>
      <c r="H89" s="15"/>
      <c r="I89" s="1"/>
    </row>
    <row r="90" spans="3:9" ht="14.4" customHeight="1" thickBot="1" x14ac:dyDescent="0.35">
      <c r="C90" s="3"/>
      <c r="D90" s="1">
        <f t="array" ref="D90">POWER(D8:D83, 2)</f>
        <v>16900</v>
      </c>
      <c r="E90" s="1"/>
      <c r="F90" s="1">
        <f t="array" ref="F90">POWER(F8:F78,2)</f>
        <v>23716</v>
      </c>
      <c r="G90" s="1"/>
      <c r="H90" s="15">
        <f t="array" ref="H90">POWER(H8:H74,2)</f>
        <v>56644</v>
      </c>
      <c r="I90" s="1"/>
    </row>
    <row r="91" spans="3:9" ht="14.4" customHeight="1" thickBot="1" x14ac:dyDescent="0.35">
      <c r="C91" s="3"/>
      <c r="D91" s="1"/>
      <c r="E91" s="1">
        <f t="array" ref="E91">POWER(E9:E81,2)</f>
        <v>324</v>
      </c>
      <c r="F91" s="1"/>
      <c r="G91" s="1">
        <f t="array" ref="G91">POWER(G9:G77,2)</f>
        <v>2916</v>
      </c>
      <c r="H91" s="15"/>
      <c r="I91" s="1">
        <f t="array" ref="I91">POWER(I9:I73,2)</f>
        <v>4489</v>
      </c>
    </row>
    <row r="92" spans="3:9" ht="14.4" customHeight="1" thickBot="1" x14ac:dyDescent="0.35">
      <c r="C92" s="3"/>
      <c r="D92" s="1">
        <f t="array" ref="D92">POWER(D10:D85, 2)</f>
        <v>12544</v>
      </c>
      <c r="E92" s="1"/>
      <c r="F92" s="1">
        <f t="array" ref="F92">POWER(F10:F80,2)</f>
        <v>10000</v>
      </c>
      <c r="G92" s="1"/>
      <c r="H92" s="15">
        <f t="array" ref="H92">POWER(H10:H76,2)</f>
        <v>29241</v>
      </c>
      <c r="I92" s="1"/>
    </row>
    <row r="93" spans="3:9" ht="14.4" customHeight="1" thickBot="1" x14ac:dyDescent="0.35">
      <c r="C93" s="3"/>
      <c r="D93" s="1"/>
      <c r="E93" s="1">
        <f t="array" ref="E93">POWER(E11:E83,2)</f>
        <v>13924</v>
      </c>
      <c r="F93" s="1"/>
      <c r="G93" s="1">
        <f t="array" ref="G93">POWER(G11:G79,2)</f>
        <v>50625</v>
      </c>
      <c r="H93" s="15"/>
      <c r="I93" s="1">
        <f t="array" ref="I93">POWER(I11:I75,2)</f>
        <v>280900</v>
      </c>
    </row>
    <row r="94" spans="3:9" ht="14.4" customHeight="1" thickBot="1" x14ac:dyDescent="0.35">
      <c r="C94" s="3"/>
      <c r="D94" s="1">
        <f t="array" ref="D94">POWER(D12:D87, 2)</f>
        <v>36</v>
      </c>
      <c r="E94" s="1"/>
      <c r="F94" s="1">
        <f t="array" ref="F94">POWER(F12:F82,2)</f>
        <v>15625</v>
      </c>
      <c r="G94" s="1"/>
      <c r="H94" s="15">
        <f t="array" ref="H94">POWER(H12:H78,2)</f>
        <v>128881</v>
      </c>
      <c r="I94" s="1"/>
    </row>
    <row r="95" spans="3:9" ht="14.4" customHeight="1" thickBot="1" x14ac:dyDescent="0.35">
      <c r="C95" s="3"/>
      <c r="D95" s="1"/>
      <c r="E95" s="1">
        <f t="array" ref="E95">POWER(E13:E85,2)</f>
        <v>49</v>
      </c>
      <c r="F95" s="1"/>
      <c r="G95" s="1">
        <f t="array" ref="G95">POWER(G13:G81,2)</f>
        <v>17956</v>
      </c>
      <c r="H95" s="15"/>
      <c r="I95" s="1">
        <f t="array" ref="I95">POWER(I13:I77,2)</f>
        <v>366025</v>
      </c>
    </row>
    <row r="96" spans="3:9" ht="14.4" customHeight="1" thickBot="1" x14ac:dyDescent="0.35">
      <c r="C96" s="3"/>
      <c r="D96" s="1">
        <f t="array" ref="D96">POWER(D14:D89, 2)</f>
        <v>1</v>
      </c>
      <c r="E96" s="1"/>
      <c r="F96" s="1">
        <f t="array" ref="F96">POWER(F14:F84,2)</f>
        <v>81</v>
      </c>
      <c r="G96" s="1"/>
      <c r="H96" s="15">
        <f t="array" ref="H96">POWER(H14:H80,2)</f>
        <v>60516</v>
      </c>
      <c r="I96" s="1"/>
    </row>
    <row r="97" spans="3:9" ht="14.4" customHeight="1" thickBot="1" x14ac:dyDescent="0.35">
      <c r="C97" s="3"/>
      <c r="D97" s="1"/>
      <c r="E97" s="1">
        <f t="array" ref="E97">POWER(E15:E87,2)</f>
        <v>4</v>
      </c>
      <c r="F97" s="1"/>
      <c r="G97" s="1">
        <f t="array" ref="G97">POWER(G15:G83,2)</f>
        <v>12544</v>
      </c>
      <c r="H97" s="15"/>
      <c r="I97" s="1">
        <f t="array" ref="I97">POWER(I15:I79,2)</f>
        <v>412164</v>
      </c>
    </row>
    <row r="98" spans="3:9" ht="14.4" customHeight="1" thickBot="1" x14ac:dyDescent="0.35">
      <c r="C98" s="3"/>
      <c r="D98" s="1">
        <f t="array" ref="D98">POWER(D16:D91, 2)</f>
        <v>1</v>
      </c>
      <c r="E98" s="1"/>
      <c r="F98" s="1">
        <f t="array" ref="F98">POWER(F16:F86,2)</f>
        <v>10609</v>
      </c>
      <c r="G98" s="1"/>
      <c r="H98" s="15">
        <f t="array" ref="H98">POWER(H16:H82,2)</f>
        <v>156816</v>
      </c>
      <c r="I98" s="1"/>
    </row>
    <row r="99" spans="3:9" ht="14.4" customHeight="1" thickBot="1" x14ac:dyDescent="0.35">
      <c r="C99" s="3"/>
      <c r="D99" s="1"/>
      <c r="E99" s="1">
        <f t="array" ref="E99">POWER(E17:E89,2)</f>
        <v>10201</v>
      </c>
      <c r="F99" s="1"/>
      <c r="G99" s="1">
        <f t="array" ref="G99">POWER(G17:G85,2)</f>
        <v>80656</v>
      </c>
      <c r="H99" s="15"/>
      <c r="I99" s="1">
        <f t="array" ref="I99">POWER(I17:I81,2)</f>
        <v>625681</v>
      </c>
    </row>
    <row r="100" spans="3:9" ht="14.4" customHeight="1" thickBot="1" x14ac:dyDescent="0.35">
      <c r="C100" s="3"/>
      <c r="D100" s="1">
        <f t="array" ref="D100">POWER(D18:D93, 2)</f>
        <v>10000</v>
      </c>
      <c r="E100" s="1"/>
      <c r="F100" s="1">
        <f t="array" ref="F100">POWER(F18:F88,2)</f>
        <v>32761</v>
      </c>
      <c r="G100" s="1"/>
      <c r="H100" s="15">
        <f t="array" ref="H100">POWER(H18:H84,2)</f>
        <v>156025</v>
      </c>
      <c r="I100" s="1"/>
    </row>
    <row r="101" spans="3:9" ht="14.4" customHeight="1" thickBot="1" x14ac:dyDescent="0.35">
      <c r="C101" s="3"/>
      <c r="D101" s="1"/>
      <c r="E101" s="1">
        <f t="array" ref="E101">POWER(E19:E91,2)</f>
        <v>6400</v>
      </c>
      <c r="F101" s="1"/>
      <c r="G101" s="1">
        <f t="array" ref="G101">POWER(G19:G87,2)</f>
        <v>12321</v>
      </c>
      <c r="H101" s="15"/>
      <c r="I101" s="1">
        <f t="array" ref="I101">POWER(I19:I83,2)</f>
        <v>139129</v>
      </c>
    </row>
    <row r="102" spans="3:9" ht="14.4" customHeight="1" thickBot="1" x14ac:dyDescent="0.35">
      <c r="C102" s="3"/>
      <c r="D102" s="1">
        <f t="array" ref="D102">POWER(D20:D95, 2)</f>
        <v>400</v>
      </c>
      <c r="E102" s="1"/>
      <c r="F102" s="1">
        <f t="array" ref="F102">POWER(F20:F90,2)</f>
        <v>4900</v>
      </c>
      <c r="G102" s="1"/>
      <c r="H102" s="15">
        <f t="array" ref="H102">POWER(H20:H86,2)</f>
        <v>484</v>
      </c>
      <c r="I102" s="1"/>
    </row>
    <row r="103" spans="3:9" ht="14.4" customHeight="1" thickBot="1" x14ac:dyDescent="0.35">
      <c r="C103" s="3"/>
      <c r="D103" s="1"/>
      <c r="E103" s="1">
        <f t="array" ref="E103">POWER(E21:E93,2)</f>
        <v>22500</v>
      </c>
      <c r="F103" s="1"/>
      <c r="G103" s="1">
        <f t="array" ref="G103">POWER(G21:G89,2)</f>
        <v>17689</v>
      </c>
      <c r="H103" s="15"/>
      <c r="I103" s="1">
        <f t="array" ref="I103">POWER(I21:I85,2)</f>
        <v>4356</v>
      </c>
    </row>
    <row r="104" spans="3:9" ht="14.4" customHeight="1" thickBot="1" x14ac:dyDescent="0.35">
      <c r="C104" s="3"/>
      <c r="D104" s="1">
        <f t="array" ref="D104">POWER(D22:D97, 2)</f>
        <v>16900</v>
      </c>
      <c r="E104" s="1"/>
      <c r="F104" s="1">
        <f t="array" ref="F104">POWER(F22:F92,2)</f>
        <v>3969</v>
      </c>
      <c r="G104" s="1"/>
      <c r="H104" s="15">
        <f t="array" ref="H104">POWER(H22:H88,2)</f>
        <v>7744</v>
      </c>
      <c r="I104" s="1"/>
    </row>
    <row r="105" spans="3:9" ht="14.4" customHeight="1" thickBot="1" x14ac:dyDescent="0.35">
      <c r="C105" s="3"/>
      <c r="D105" s="1"/>
      <c r="E105" s="1">
        <f t="array" ref="E105">POWER(E23:E95,2)</f>
        <v>7569</v>
      </c>
      <c r="F105" s="1"/>
      <c r="G105" s="1">
        <f t="array" ref="G105">POWER(G23:G91,2)</f>
        <v>48841</v>
      </c>
      <c r="H105" s="15"/>
      <c r="I105" s="1">
        <f t="array" ref="I105">POWER(I23:I87,2)</f>
        <v>546121</v>
      </c>
    </row>
    <row r="106" spans="3:9" ht="14.4" customHeight="1" thickBot="1" x14ac:dyDescent="0.35">
      <c r="C106" s="3"/>
      <c r="D106" s="1">
        <f t="array" ref="D106">POWER(D24:D99, 2)</f>
        <v>47089</v>
      </c>
      <c r="E106" s="1"/>
      <c r="F106" s="1">
        <f t="array" ref="F106">POWER(F24:F94,2)</f>
        <v>80656</v>
      </c>
      <c r="G106" s="1"/>
      <c r="H106" s="15">
        <f t="array" ref="H106">POWER(H24:H90,2)</f>
        <v>423801</v>
      </c>
      <c r="I106" s="1"/>
    </row>
    <row r="107" spans="3:9" ht="14.4" customHeight="1" thickBot="1" x14ac:dyDescent="0.35">
      <c r="C107" s="3"/>
      <c r="D107" s="1"/>
      <c r="E107" s="1">
        <f t="array" ref="E107">POWER(E25:E97,2)</f>
        <v>38809</v>
      </c>
      <c r="F107" s="1"/>
      <c r="G107" s="1">
        <f t="array" ref="G107">POWER(G25:G93,2)</f>
        <v>184900</v>
      </c>
      <c r="H107" s="15"/>
      <c r="I107" s="1">
        <f t="array" ref="I107">POWER(I25:I89,2)</f>
        <v>1570009</v>
      </c>
    </row>
    <row r="108" spans="3:9" ht="14.4" customHeight="1" thickBot="1" x14ac:dyDescent="0.35">
      <c r="C108" s="3"/>
      <c r="D108" s="1">
        <f t="array" ref="D108">POWER(D26:D101, 2)</f>
        <v>400</v>
      </c>
      <c r="E108" s="1"/>
      <c r="F108" s="1">
        <f t="array" ref="F108">POWER(F26:F96,2)</f>
        <v>21316</v>
      </c>
      <c r="G108" s="1"/>
      <c r="H108" s="15">
        <f t="array" ref="H108">POWER(H26:H92,2)</f>
        <v>362404</v>
      </c>
      <c r="I108" s="1"/>
    </row>
    <row r="109" spans="3:9" ht="14.4" customHeight="1" thickBot="1" x14ac:dyDescent="0.35">
      <c r="C109" s="3"/>
      <c r="D109" s="1"/>
      <c r="E109" s="1">
        <f t="array" ref="E109">POWER(E27:E99,2)</f>
        <v>2601</v>
      </c>
      <c r="F109" s="1"/>
      <c r="G109" s="1">
        <f t="array" ref="G109">POWER(G27:G95,2)</f>
        <v>29584</v>
      </c>
      <c r="H109" s="15"/>
      <c r="I109" s="1">
        <f t="array" ref="I109">POWER(I27:I91,2)</f>
        <v>1185921</v>
      </c>
    </row>
    <row r="110" spans="3:9" ht="14.4" customHeight="1" thickBot="1" x14ac:dyDescent="0.35">
      <c r="C110" s="3"/>
      <c r="D110" s="1">
        <f t="array" ref="D110">POWER(D28:D103, 2)</f>
        <v>961</v>
      </c>
      <c r="E110" s="1"/>
      <c r="F110" s="1">
        <f t="array" ref="F110">POWER(F28:F98,2)</f>
        <v>676</v>
      </c>
      <c r="G110" s="1"/>
      <c r="H110" s="15">
        <f t="array" ref="H110">POWER(H28:H94,2)</f>
        <v>237169</v>
      </c>
      <c r="I110" s="1"/>
    </row>
    <row r="111" spans="3:9" ht="14.4" customHeight="1" thickBot="1" x14ac:dyDescent="0.35">
      <c r="C111" s="3"/>
      <c r="D111" s="1"/>
      <c r="E111" s="1">
        <f t="array" ref="E111">POWER(E29:E101,2)</f>
        <v>5929</v>
      </c>
      <c r="F111" s="1"/>
      <c r="G111" s="1">
        <f t="array" ref="G111">POWER(G29:G97,2)</f>
        <v>99225</v>
      </c>
      <c r="H111" s="15"/>
      <c r="I111" s="1">
        <f t="array" ref="I111">POWER(I29:I93,2)</f>
        <v>2064969</v>
      </c>
    </row>
    <row r="112" spans="3:9" ht="14.4" customHeight="1" thickBot="1" x14ac:dyDescent="0.35">
      <c r="C112" s="3"/>
      <c r="D112" s="1">
        <f t="array" ref="D112">POWER(D30:D105, 2)</f>
        <v>11664</v>
      </c>
      <c r="E112" s="1"/>
      <c r="F112" s="1">
        <f t="array" ref="F112">POWER(F30:F100,2)</f>
        <v>83521</v>
      </c>
      <c r="G112" s="1"/>
      <c r="H112" s="15">
        <f t="array" ref="H112">POWER(H30:H96,2)</f>
        <v>902500</v>
      </c>
      <c r="I112" s="1"/>
    </row>
    <row r="113" spans="3:9" ht="14.4" customHeight="1" thickBot="1" x14ac:dyDescent="0.35">
      <c r="C113" s="3"/>
      <c r="D113" s="1"/>
      <c r="E113" s="1">
        <f t="array" ref="E113">POWER(E31:E103,2)</f>
        <v>44944</v>
      </c>
      <c r="F113" s="1"/>
      <c r="G113" s="1">
        <f t="array" ref="G113">POWER(G31:G99,2)</f>
        <v>403225</v>
      </c>
      <c r="H113" s="15"/>
      <c r="I113" s="1">
        <f t="array" ref="I113">POWER(I31:I95,2)</f>
        <v>3980025</v>
      </c>
    </row>
    <row r="114" spans="3:9" ht="14.4" customHeight="1" thickBot="1" x14ac:dyDescent="0.35">
      <c r="C114" s="3"/>
      <c r="D114" s="1">
        <f t="array" ref="D114">POWER(D32:D107, 2)</f>
        <v>10816</v>
      </c>
      <c r="E114" s="1"/>
      <c r="F114" s="1">
        <f t="array" ref="F114">POWER(F32:F102,2)</f>
        <v>119716</v>
      </c>
      <c r="G114" s="1"/>
      <c r="H114" s="15">
        <f t="array" ref="H114">POWER(H32:H98,2)</f>
        <v>1092025</v>
      </c>
      <c r="I114" s="1"/>
    </row>
    <row r="115" spans="3:9" ht="14.4" customHeight="1" thickBot="1" x14ac:dyDescent="0.35">
      <c r="C115" s="3"/>
      <c r="D115" s="1"/>
      <c r="E115" s="1">
        <f t="array" ref="E115">POWER(E33:E105,2)</f>
        <v>17956</v>
      </c>
      <c r="F115" s="1"/>
      <c r="G115" s="1">
        <f t="array" ref="G115">POWER(G33:G101,2)</f>
        <v>168100</v>
      </c>
      <c r="H115" s="15"/>
      <c r="I115" s="1">
        <f t="array" ref="I115">POWER(I33:I97,2)</f>
        <v>2436721</v>
      </c>
    </row>
    <row r="116" spans="3:9" ht="14.4" customHeight="1" thickBot="1" x14ac:dyDescent="0.35">
      <c r="C116" s="3"/>
      <c r="D116" s="1">
        <f t="array" ref="D116">POWER(D34:D109, 2)</f>
        <v>900</v>
      </c>
      <c r="E116" s="1"/>
      <c r="F116" s="1">
        <f t="array" ref="F116">POWER(F34:F104,2)</f>
        <v>4096</v>
      </c>
      <c r="G116" s="1"/>
      <c r="H116" s="15">
        <f t="array" ref="H116">POWER(H34:H100,2)</f>
        <v>266256</v>
      </c>
      <c r="I116" s="1"/>
    </row>
    <row r="117" spans="3:9" ht="14.4" customHeight="1" thickBot="1" x14ac:dyDescent="0.35">
      <c r="C117" s="3"/>
      <c r="D117" s="1"/>
      <c r="E117" s="1">
        <f t="array" ref="E117">POWER(E35:E107,2)</f>
        <v>4900</v>
      </c>
      <c r="F117" s="1"/>
      <c r="G117" s="1">
        <f t="array" ref="G117">POWER(G35:G103,2)</f>
        <v>11236</v>
      </c>
      <c r="H117" s="15"/>
      <c r="I117" s="1">
        <f t="array" ref="I117">POWER(I35:I99,2)</f>
        <v>1299600</v>
      </c>
    </row>
    <row r="118" spans="3:9" ht="14.4" customHeight="1" thickBot="1" x14ac:dyDescent="0.35">
      <c r="C118" s="3"/>
      <c r="D118" s="1">
        <f t="array" ref="D118">POWER(D36:D111, 2)</f>
        <v>10000</v>
      </c>
      <c r="E118" s="1"/>
      <c r="F118" s="1">
        <f t="array" ref="F118">POWER(F36:F106,2)</f>
        <v>1764</v>
      </c>
      <c r="G118" s="1"/>
      <c r="H118" s="15">
        <f t="array" ref="H118">POWER(H36:H102,2)</f>
        <v>389376</v>
      </c>
      <c r="I118" s="1"/>
    </row>
    <row r="119" spans="3:9" ht="14.4" customHeight="1" thickBot="1" x14ac:dyDescent="0.35">
      <c r="C119" s="3"/>
      <c r="D119" s="1"/>
      <c r="E119" s="1">
        <f t="array" ref="E119">POWER(E37:E109,2)</f>
        <v>12544</v>
      </c>
      <c r="F119" s="1"/>
      <c r="G119" s="1">
        <f t="array" ref="G119">POWER(G37:G105,2)</f>
        <v>268324</v>
      </c>
      <c r="H119" s="15"/>
      <c r="I119" s="1">
        <f t="array" ref="I119">POWER(I37:I101,2)</f>
        <v>4218916</v>
      </c>
    </row>
    <row r="120" spans="3:9" ht="14.4" customHeight="1" thickBot="1" x14ac:dyDescent="0.35">
      <c r="C120" s="3"/>
      <c r="D120" s="1">
        <f t="array" ref="D120">POWER(D38:D113, 2)</f>
        <v>44944</v>
      </c>
      <c r="E120" s="1"/>
      <c r="F120" s="1">
        <f t="array" ref="F120">POWER(F38:F108,2)</f>
        <v>226576</v>
      </c>
      <c r="G120" s="1"/>
      <c r="H120" s="15">
        <f t="array" ref="H120">POWER(H38:H104,2)</f>
        <v>2044900</v>
      </c>
      <c r="I120" s="1"/>
    </row>
    <row r="121" spans="3:9" ht="14.4" customHeight="1" thickBot="1" x14ac:dyDescent="0.35">
      <c r="C121" s="3"/>
      <c r="D121" s="1"/>
      <c r="E121" s="1">
        <f t="array" ref="E121">POWER(E39:E111,2)</f>
        <v>132496</v>
      </c>
      <c r="F121" s="1"/>
      <c r="G121" s="1">
        <f t="array" ref="G121">POWER(G39:G107,2)</f>
        <v>831744</v>
      </c>
      <c r="H121" s="15"/>
      <c r="I121" s="1">
        <f t="array" ref="I121">POWER(I39:I103,2)</f>
        <v>9211225</v>
      </c>
    </row>
    <row r="122" spans="3:9" ht="14.4" customHeight="1" thickBot="1" x14ac:dyDescent="0.35">
      <c r="C122" s="3"/>
      <c r="D122" s="1">
        <f t="array" ref="D122">POWER(D40:D115, 2)</f>
        <v>23104</v>
      </c>
      <c r="E122" s="1"/>
      <c r="F122" s="1">
        <f t="array" ref="F122">POWER(F40:F110,2)</f>
        <v>190096</v>
      </c>
      <c r="G122" s="1"/>
      <c r="H122" s="15">
        <f t="array" ref="H122">POWER(H40:H106,2)</f>
        <v>2576025</v>
      </c>
      <c r="I122" s="1"/>
    </row>
    <row r="123" spans="3:9" ht="14.4" customHeight="1" thickBot="1" x14ac:dyDescent="0.35">
      <c r="C123" s="3"/>
      <c r="D123" s="1"/>
      <c r="E123" s="1">
        <f t="array" ref="E123">POWER(E41:E113,2)</f>
        <v>5184</v>
      </c>
      <c r="F123" s="1"/>
      <c r="G123" s="1">
        <f t="array" ref="G123">POWER(G41:G109,2)</f>
        <v>480249</v>
      </c>
      <c r="H123" s="15"/>
      <c r="I123" s="1">
        <f t="array" ref="I123">POWER(I41:I105,2)</f>
        <v>12124324</v>
      </c>
    </row>
    <row r="124" spans="3:9" ht="14.4" customHeight="1" thickBot="1" x14ac:dyDescent="0.35">
      <c r="C124" s="3"/>
      <c r="D124" s="1">
        <f t="array" ref="D124">POWER(D42:D117, 2)</f>
        <v>6400</v>
      </c>
      <c r="E124" s="1"/>
      <c r="F124" s="1">
        <f t="array" ref="F124">POWER(F42:F112,2)</f>
        <v>66049</v>
      </c>
      <c r="G124" s="1"/>
      <c r="H124" s="15">
        <f t="array" ref="H124">POWER(H42:H108,2)</f>
        <v>3523129</v>
      </c>
      <c r="I124" s="1"/>
    </row>
    <row r="125" spans="3:9" ht="14.4" customHeight="1" thickBot="1" x14ac:dyDescent="0.35">
      <c r="C125" s="3"/>
      <c r="D125" s="1"/>
      <c r="E125" s="1">
        <f t="array" ref="E125">POWER(E43:E115,2)</f>
        <v>34225</v>
      </c>
      <c r="F125" s="1"/>
      <c r="G125" s="1">
        <f t="array" ref="G125">POWER(G43:G111,2)</f>
        <v>1401856</v>
      </c>
      <c r="H125" s="15"/>
      <c r="I125" s="1">
        <f t="array" ref="I125">POWER(I43:I107,2)</f>
        <v>28249225</v>
      </c>
    </row>
    <row r="126" spans="3:9" ht="14.4" customHeight="1" thickBot="1" x14ac:dyDescent="0.35">
      <c r="C126" s="3"/>
      <c r="D126" s="1">
        <f t="array" ref="D126">POWER(D44:D119, 2)</f>
        <v>70225</v>
      </c>
      <c r="E126" s="1"/>
      <c r="F126" s="1">
        <f t="array" ref="F126">POWER(F44:F114,2)</f>
        <v>859329</v>
      </c>
      <c r="G126" s="1"/>
      <c r="H126" s="15">
        <f t="array" ref="H126">POWER(H44:H110,2)</f>
        <v>11819844</v>
      </c>
      <c r="I126" s="1"/>
    </row>
    <row r="127" spans="3:9" ht="14.4" customHeight="1" thickBot="1" x14ac:dyDescent="0.35">
      <c r="C127" s="3"/>
      <c r="D127" s="1"/>
      <c r="E127" s="1">
        <f t="array" ref="E127">POWER(E45:E117,2)</f>
        <v>550564</v>
      </c>
      <c r="F127" s="1"/>
      <c r="G127" s="1">
        <f t="array" ref="G127">POWER(G45:G113,2)</f>
        <v>5080516</v>
      </c>
      <c r="H127" s="15"/>
      <c r="I127" s="1">
        <f t="array" ref="I127">POWER(I45:I109,2)</f>
        <v>46185616</v>
      </c>
    </row>
    <row r="128" spans="3:9" ht="14.4" customHeight="1" thickBot="1" x14ac:dyDescent="0.35">
      <c r="C128" s="3"/>
      <c r="D128" s="1">
        <f t="array" ref="D128">POWER(D46:D121, 2)</f>
        <v>227529</v>
      </c>
      <c r="E128" s="1"/>
      <c r="F128" s="1">
        <f t="array" ref="F128">POWER(F46:F116,2)</f>
        <v>1760929</v>
      </c>
      <c r="G128" s="1"/>
      <c r="H128" s="15">
        <f t="array" ref="H128">POWER(H46:H112,2)</f>
        <v>11276164</v>
      </c>
      <c r="I128" s="1"/>
    </row>
    <row r="129" spans="3:9" ht="14.4" customHeight="1" thickBot="1" x14ac:dyDescent="0.35">
      <c r="C129" s="3"/>
      <c r="D129" s="1"/>
      <c r="E129" s="1">
        <f t="array" ref="E129">POWER(E47:E119,2)</f>
        <v>342225</v>
      </c>
      <c r="F129" s="1"/>
      <c r="G129" s="1">
        <f t="array" ref="G129">POWER(G47:G115,2)</f>
        <v>1218816</v>
      </c>
      <c r="H129" s="15"/>
      <c r="I129" s="1">
        <f t="array" ref="I129">POWER(I47:I111,2)</f>
        <v>6864400</v>
      </c>
    </row>
    <row r="130" spans="3:9" ht="14.4" customHeight="1" thickBot="1" x14ac:dyDescent="0.35">
      <c r="C130" s="3"/>
      <c r="D130" s="1">
        <f t="array" ref="D130">POWER(D48:D123, 2)</f>
        <v>11664</v>
      </c>
      <c r="E130" s="1"/>
      <c r="F130" s="1">
        <f t="array" ref="F130">POWER(F48:F118,2)</f>
        <v>49729</v>
      </c>
      <c r="G130" s="1"/>
      <c r="H130" s="15">
        <f t="array" ref="H130">POWER(H48:H114,2)</f>
        <v>544644</v>
      </c>
      <c r="I130" s="1"/>
    </row>
    <row r="131" spans="3:9" ht="14.4" customHeight="1" thickBot="1" x14ac:dyDescent="0.35">
      <c r="C131" s="3"/>
      <c r="D131" s="1"/>
      <c r="E131" s="1">
        <f t="array" ref="E131">POWER(E49:E121,2)</f>
        <v>652864</v>
      </c>
      <c r="F131" s="1"/>
      <c r="G131" s="1">
        <f t="array" ref="G131">POWER(G49:G117,2)</f>
        <v>3392964</v>
      </c>
      <c r="H131" s="15"/>
      <c r="I131" s="1">
        <f t="array" ref="I131">POWER(I49:I113,2)</f>
        <v>25989604</v>
      </c>
    </row>
    <row r="132" spans="3:9" ht="14.4" customHeight="1" thickBot="1" x14ac:dyDescent="0.35">
      <c r="C132" s="3"/>
      <c r="D132" s="1">
        <f t="array" ref="D132">POWER(D50:D125, 2)</f>
        <v>839056</v>
      </c>
      <c r="E132" s="1"/>
      <c r="F132" s="1">
        <f t="array" ref="F132">POWER(F50:F120,2)</f>
        <v>2621161</v>
      </c>
      <c r="G132" s="1"/>
      <c r="H132" s="15">
        <f t="array" ref="H132">POWER(H50:H116,2)</f>
        <v>19009600</v>
      </c>
      <c r="I132" s="1"/>
    </row>
    <row r="133" spans="3:9" ht="14.4" customHeight="1" thickBot="1" x14ac:dyDescent="0.35">
      <c r="C133" s="3"/>
      <c r="D133" s="1"/>
      <c r="E133" s="1">
        <f t="array" ref="E133">POWER(E51:E123,2)</f>
        <v>657721</v>
      </c>
      <c r="F133" s="1"/>
      <c r="G133" s="1">
        <f t="array" ref="G133">POWER(G51:G119,2)</f>
        <v>6340324</v>
      </c>
      <c r="H133" s="15"/>
      <c r="I133" s="1">
        <f t="array" ref="I133">POWER(I51:I115,2)</f>
        <v>62220544</v>
      </c>
    </row>
    <row r="134" spans="3:9" ht="14.4" customHeight="1" thickBot="1" x14ac:dyDescent="0.35">
      <c r="C134" s="3"/>
      <c r="D134" s="1">
        <f t="array" ref="D134">POWER(D52:D127, 2)</f>
        <v>11025</v>
      </c>
      <c r="E134" s="1"/>
      <c r="F134" s="1">
        <f t="array" ref="F134">POWER(F52:F122,2)</f>
        <v>808201</v>
      </c>
      <c r="G134" s="1"/>
      <c r="H134" s="15">
        <f t="array" ref="H134">POWER(H52:H118,2)</f>
        <v>12446784</v>
      </c>
      <c r="I134" s="1"/>
    </row>
    <row r="135" spans="3:9" ht="14.4" customHeight="1" thickBot="1" x14ac:dyDescent="0.35">
      <c r="C135" s="3"/>
      <c r="D135" s="1"/>
      <c r="E135" s="1">
        <f t="array" ref="E135">POWER(E53:E125,2)</f>
        <v>7744</v>
      </c>
      <c r="F135" s="1"/>
      <c r="G135" s="1">
        <f t="array" ref="G135">POWER(G53:G121,2)</f>
        <v>1020100</v>
      </c>
      <c r="H135" s="15"/>
      <c r="I135" s="1">
        <f t="array" ref="I135">POWER(I53:I117,2)</f>
        <v>27060804</v>
      </c>
    </row>
    <row r="136" spans="3:9" ht="14.4" customHeight="1" thickBot="1" x14ac:dyDescent="0.35">
      <c r="C136" s="3"/>
      <c r="D136" s="1">
        <f t="array" ref="D136">POWER(D54:D129, 2)</f>
        <v>37249</v>
      </c>
      <c r="E136" s="1"/>
      <c r="F136" s="1">
        <f t="array" ref="F136">POWER(F54:F124,2)</f>
        <v>12321</v>
      </c>
      <c r="G136" s="1"/>
      <c r="H136" s="15">
        <f t="array" ref="H136">POWER(H54:H120,2)</f>
        <v>2802276</v>
      </c>
      <c r="I136" s="1"/>
    </row>
    <row r="137" spans="3:9" ht="14.4" customHeight="1" thickBot="1" x14ac:dyDescent="0.35">
      <c r="C137" s="3"/>
      <c r="D137" s="1"/>
      <c r="E137" s="1">
        <f t="array" ref="E137">POWER(E55:E127,2)</f>
        <v>529</v>
      </c>
      <c r="F137" s="1"/>
      <c r="G137" s="1">
        <f t="array" ref="G137">POWER(G55:G123,2)</f>
        <v>440896</v>
      </c>
      <c r="H137" s="15"/>
      <c r="I137" s="1">
        <f t="array" ref="I137">POWER(I55:I119,2)</f>
        <v>18774889</v>
      </c>
    </row>
    <row r="138" spans="3:9" ht="14.4" customHeight="1" thickBot="1" x14ac:dyDescent="0.35">
      <c r="C138" s="3"/>
      <c r="D138" s="1">
        <f t="array" ref="D138">POWER(D56:D131, 2)</f>
        <v>28900</v>
      </c>
      <c r="E138" s="1"/>
      <c r="F138" s="1">
        <f t="array" ref="F138">POWER(F56:F126,2)</f>
        <v>305809</v>
      </c>
      <c r="G138" s="1"/>
      <c r="H138" s="15">
        <f t="array" ref="H138">POWER(H56:H122,2)</f>
        <v>7070281</v>
      </c>
      <c r="I138" s="1"/>
    </row>
    <row r="139" spans="3:9" ht="14.4" customHeight="1" thickBot="1" x14ac:dyDescent="0.35">
      <c r="C139" s="3"/>
      <c r="D139" s="1"/>
      <c r="E139" s="1">
        <f t="array" ref="E139">POWER(E57:E129,2)</f>
        <v>280900</v>
      </c>
      <c r="F139" s="1"/>
      <c r="G139" s="1">
        <f t="array" ref="G139">POWER(G57:G125,2)</f>
        <v>3980025</v>
      </c>
      <c r="H139" s="15"/>
      <c r="I139" s="1">
        <f t="array" ref="I139">POWER(I57:I121,2)</f>
        <v>54346384</v>
      </c>
    </row>
    <row r="140" spans="3:9" ht="14.4" customHeight="1" thickBot="1" x14ac:dyDescent="0.35">
      <c r="C140" s="3"/>
      <c r="D140" s="1">
        <f t="array" ref="D140">POWER(D58:D133, 2)</f>
        <v>490000</v>
      </c>
      <c r="E140" s="1"/>
      <c r="F140" s="1">
        <f t="array" ref="F140">POWER(F58:F128,2)</f>
        <v>2079364</v>
      </c>
      <c r="G140" s="1"/>
      <c r="H140" s="15">
        <f t="array" ref="H140">POWER(H58:H124,2)</f>
        <v>22212369</v>
      </c>
      <c r="I140" s="1"/>
    </row>
    <row r="141" spans="3:9" ht="14.4" customHeight="1" thickBot="1" x14ac:dyDescent="0.35">
      <c r="C141" s="3"/>
      <c r="D141" s="1"/>
      <c r="E141" s="1">
        <f t="array" ref="E141">POWER(E59:E131,2)</f>
        <v>831744</v>
      </c>
      <c r="F141" s="1"/>
      <c r="G141" s="1">
        <f t="array" ref="G141">POWER(G59:G127,2)</f>
        <v>7387524</v>
      </c>
      <c r="H141" s="15"/>
      <c r="I141" s="1">
        <f t="array" ref="I141">POWER(I59:I123,2)</f>
        <v>79977249</v>
      </c>
    </row>
    <row r="142" spans="3:9" ht="14.4" customHeight="1" thickBot="1" x14ac:dyDescent="0.35">
      <c r="C142" s="3"/>
      <c r="D142" s="1">
        <f t="array" ref="D142">POWER(D60:D135, 2)</f>
        <v>44944</v>
      </c>
      <c r="E142" s="1"/>
      <c r="F142" s="1">
        <f t="array" ref="F142">POWER(F60:F130,2)</f>
        <v>1628176</v>
      </c>
      <c r="G142" s="1"/>
      <c r="H142" s="15">
        <f t="array" ref="H142">POWER(H60:H126,2)</f>
        <v>17892900</v>
      </c>
      <c r="I142" s="1"/>
    </row>
    <row r="143" spans="3:9" ht="14.4" customHeight="1" thickBot="1" x14ac:dyDescent="0.35">
      <c r="C143" s="3"/>
      <c r="D143" s="1"/>
      <c r="E143" s="1">
        <f t="array" ref="E143">POWER(E61:E133,2)</f>
        <v>132496</v>
      </c>
      <c r="F143" s="1"/>
      <c r="G143" s="1">
        <f t="array" ref="G143">POWER(G61:G129,2)</f>
        <v>2286144</v>
      </c>
      <c r="H143" s="15"/>
      <c r="I143" s="1">
        <f t="array" ref="I143">POWER(I61:I125,2)</f>
        <v>21483225</v>
      </c>
    </row>
    <row r="144" spans="3:9" ht="14.4" customHeight="1" thickBot="1" x14ac:dyDescent="0.35">
      <c r="C144" s="3"/>
      <c r="D144" s="1">
        <f t="array" ref="D144">POWER(D62:D137, 2)</f>
        <v>23104</v>
      </c>
      <c r="E144" s="1"/>
      <c r="F144" s="1">
        <f t="array" ref="F144">POWER(F62:F132,2)</f>
        <v>55696</v>
      </c>
      <c r="G144" s="1"/>
      <c r="H144" s="15">
        <f t="array" ref="H144">POWER(H62:H128,2)</f>
        <v>164025</v>
      </c>
      <c r="I144" s="1"/>
    </row>
    <row r="145" spans="3:9" ht="14.4" customHeight="1" thickBot="1" x14ac:dyDescent="0.35">
      <c r="C145" s="3"/>
      <c r="D145" s="1"/>
      <c r="E145" s="1">
        <f t="array" ref="E145">POWER(E63:E135,2)</f>
        <v>16384</v>
      </c>
      <c r="F145" s="1"/>
      <c r="G145" s="1">
        <f t="array" ref="G145">POWER(G63:G131,2)</f>
        <v>1225449</v>
      </c>
      <c r="H145" s="15"/>
      <c r="I145" s="1">
        <f t="array" ref="I145">POWER(I63:I127,2)</f>
        <v>13823524</v>
      </c>
    </row>
    <row r="146" spans="3:9" ht="14.4" customHeight="1" thickBot="1" x14ac:dyDescent="0.35">
      <c r="C146" s="3"/>
      <c r="D146" s="1">
        <f t="array" ref="D146">POWER(D64:D139, 2)</f>
        <v>78400</v>
      </c>
      <c r="E146" s="1"/>
      <c r="F146" s="1">
        <f t="array" ref="F146">POWER(F64:F134,2)</f>
        <v>1803649</v>
      </c>
      <c r="G146" s="1"/>
      <c r="H146" s="15">
        <f t="array" ref="H146">POWER(H64:H130,2)</f>
        <v>16999129</v>
      </c>
      <c r="I146" s="1"/>
    </row>
    <row r="147" spans="3:9" ht="14.4" customHeight="1" thickBot="1" x14ac:dyDescent="0.35">
      <c r="C147" s="3"/>
      <c r="D147" s="1"/>
      <c r="E147" s="1">
        <f t="array" ref="E147">POWER(E65:E137,2)</f>
        <v>1476225</v>
      </c>
      <c r="F147" s="1"/>
      <c r="G147" s="1">
        <f t="array" ref="G147">POWER(G65:G133,2)</f>
        <v>9096256</v>
      </c>
      <c r="H147" s="15"/>
      <c r="I147" s="1">
        <f t="array" ref="I147">POWER(I65:I129,2)</f>
        <v>75429225</v>
      </c>
    </row>
    <row r="148" spans="3:9" ht="14.4" customHeight="1" thickBot="1" x14ac:dyDescent="0.35">
      <c r="C148" s="3"/>
      <c r="D148" s="1">
        <f t="array" ref="D148">POWER(D66:D141, 2)</f>
        <v>874225</v>
      </c>
      <c r="E148" s="1"/>
      <c r="F148" s="1">
        <f t="array" ref="F148">POWER(F66:F136,2)</f>
        <v>2798929</v>
      </c>
      <c r="G148" s="1"/>
      <c r="H148" s="15">
        <f t="array" ref="H148">POWER(H66:H132,2)</f>
        <v>20811844</v>
      </c>
      <c r="I148" s="1"/>
    </row>
    <row r="149" spans="3:9" ht="14.4" customHeight="1" thickBot="1" x14ac:dyDescent="0.35">
      <c r="C149" s="3"/>
      <c r="D149" s="1"/>
      <c r="E149" s="1">
        <f t="array" ref="E149">POWER(E67:E139,2)</f>
        <v>209764</v>
      </c>
      <c r="F149" s="1"/>
      <c r="G149" s="1">
        <f t="array" ref="G149">POWER(G67:G135,2)</f>
        <v>2390116</v>
      </c>
      <c r="H149" s="15"/>
      <c r="I149" s="1">
        <f t="array" ref="I149">POWER(I67:I131,2)</f>
        <v>38489616</v>
      </c>
    </row>
    <row r="150" spans="3:9" ht="14.4" customHeight="1" thickBot="1" x14ac:dyDescent="0.35">
      <c r="C150" s="3"/>
      <c r="D150" s="1">
        <f t="array" ref="D150">POWER(D68:D143, 2)</f>
        <v>227529</v>
      </c>
      <c r="E150" s="1"/>
      <c r="F150" s="1">
        <f t="array" ref="F150">POWER(F68:F138,2)</f>
        <v>16129</v>
      </c>
      <c r="G150" s="1"/>
      <c r="H150" s="15">
        <f t="array" ref="H150">POWER(H68:H134,2)</f>
        <v>2696164</v>
      </c>
      <c r="I150" s="1"/>
    </row>
    <row r="151" spans="3:9" ht="14.4" customHeight="1" thickBot="1" x14ac:dyDescent="0.35">
      <c r="C151" s="3"/>
      <c r="D151" s="1"/>
      <c r="E151" s="1">
        <f t="array" ref="E151">POWER(E69:E141,2)</f>
        <v>342225</v>
      </c>
      <c r="F151" s="1"/>
      <c r="G151" s="1">
        <f t="array" ref="G151">POWER(G69:G137,2)</f>
        <v>9216</v>
      </c>
      <c r="H151" s="15"/>
      <c r="I151" s="1">
        <f t="array" ref="I151">POWER(I69:I133,2)</f>
        <v>9665881</v>
      </c>
    </row>
    <row r="152" spans="3:9" ht="14.4" customHeight="1" thickBot="1" x14ac:dyDescent="0.35">
      <c r="C152" s="3"/>
      <c r="D152" s="1">
        <f t="array" ref="D152">POWER(D70:D145, 2)</f>
        <v>11664</v>
      </c>
      <c r="E152" s="1"/>
      <c r="F152" s="1">
        <f t="array" ref="F152">POWER(F70:F140,2)</f>
        <v>49729</v>
      </c>
      <c r="G152" s="1"/>
      <c r="H152" s="15">
        <f t="array" ref="H152">POWER(H70:H136,2)</f>
        <v>2152089</v>
      </c>
      <c r="I152" s="1"/>
    </row>
    <row r="153" spans="3:9" ht="14.4" customHeight="1" thickBot="1" x14ac:dyDescent="0.35">
      <c r="C153" s="3"/>
      <c r="D153" s="1"/>
      <c r="E153" s="1">
        <f t="array" ref="E153">POWER(E71:E143,2)</f>
        <v>652864</v>
      </c>
      <c r="F153" s="1"/>
      <c r="G153" s="1">
        <f t="array" ref="G153">POWER(G71:G139,2)</f>
        <v>1879641</v>
      </c>
      <c r="H153" s="1"/>
      <c r="I153" s="1">
        <f t="array" ref="I153">POWER(I71:I135,2)</f>
        <v>14976900</v>
      </c>
    </row>
    <row r="154" spans="3:9" ht="14.4" customHeight="1" thickBot="1" x14ac:dyDescent="0.35">
      <c r="C154" s="3"/>
      <c r="D154" s="1">
        <f t="array" ref="D154">POWER(D72:D147, 2)</f>
        <v>839056</v>
      </c>
      <c r="E154" s="1"/>
      <c r="F154" s="1">
        <f t="array" ref="F154">POWER(F72:F142,2)</f>
        <v>1317904</v>
      </c>
      <c r="G154" s="1"/>
      <c r="H154" s="1">
        <f t="array" ref="H154">POWER(H72:H138,2)</f>
        <v>5774409</v>
      </c>
      <c r="I154" s="1"/>
    </row>
    <row r="155" spans="3:9" ht="14.4" customHeight="1" thickBot="1" x14ac:dyDescent="0.35">
      <c r="C155" s="3"/>
      <c r="D155" s="1"/>
      <c r="E155" s="1">
        <f t="array" ref="E155">POWER(E73:E145,2)</f>
        <v>115600</v>
      </c>
      <c r="F155" s="1"/>
      <c r="G155" s="1">
        <f t="array" ref="G155">POWER(G73:G141,2)</f>
        <v>1065024</v>
      </c>
      <c r="H155" s="1"/>
      <c r="I155" s="1">
        <f t="array" ref="I155">POWER(I73:I137,2)</f>
        <v>4100625</v>
      </c>
    </row>
    <row r="156" spans="3:9" ht="14.4" customHeight="1" thickBot="1" x14ac:dyDescent="0.35">
      <c r="C156" s="3"/>
      <c r="D156" s="1">
        <f t="array" ref="D156">POWER(D74:D149, 2)</f>
        <v>331776</v>
      </c>
      <c r="E156" s="1"/>
      <c r="F156" s="1">
        <f t="array" ref="F156">POWER(F74:F144,2)</f>
        <v>13456</v>
      </c>
      <c r="G156" s="1"/>
      <c r="H156" s="1">
        <f t="array" ref="H156">POWER(H74:H140,2)</f>
        <v>142884</v>
      </c>
      <c r="I156" s="1"/>
    </row>
    <row r="157" spans="3:9" ht="14.4" customHeight="1" thickBot="1" x14ac:dyDescent="0.35">
      <c r="C157" s="3"/>
      <c r="D157" s="1"/>
      <c r="E157" s="1">
        <f t="array" ref="E157">POWER(E75:E147,2)</f>
        <v>207936</v>
      </c>
      <c r="F157" s="1"/>
      <c r="G157" s="1">
        <f t="array" ref="G157">POWER(G75:G143,2)</f>
        <v>1988100</v>
      </c>
      <c r="H157" s="1"/>
      <c r="I157" s="1"/>
    </row>
    <row r="158" spans="3:9" ht="14.4" customHeight="1" thickBot="1" x14ac:dyDescent="0.35">
      <c r="C158" s="3"/>
      <c r="D158" s="1">
        <f t="array" ref="D158">POWER(D76:D151, 2)</f>
        <v>14400</v>
      </c>
      <c r="E158" s="1"/>
      <c r="F158" s="1">
        <f t="array" ref="F158">POWER(F76:F146,2)</f>
        <v>1674436</v>
      </c>
      <c r="G158" s="1"/>
      <c r="H158" s="1"/>
      <c r="I158" s="1"/>
    </row>
    <row r="159" spans="3:9" ht="14.4" customHeight="1" thickBot="1" x14ac:dyDescent="0.35">
      <c r="C159" s="3"/>
      <c r="D159" s="1"/>
      <c r="E159" s="1">
        <f t="array" ref="E159">POWER(E77:E149,2)</f>
        <v>702244</v>
      </c>
      <c r="F159" s="1"/>
      <c r="G159" s="1"/>
      <c r="H159" s="1"/>
      <c r="I159" s="1"/>
    </row>
    <row r="160" spans="3:9" ht="14.4" customHeight="1" thickBot="1" x14ac:dyDescent="0.35">
      <c r="C160" s="4"/>
      <c r="D160" s="1">
        <f t="array" ref="D160">POWER(D78:D153, 2)</f>
        <v>917764</v>
      </c>
      <c r="E160" s="1"/>
      <c r="F160" s="1"/>
      <c r="G160" s="1"/>
      <c r="H160" s="1"/>
      <c r="I160" s="1"/>
    </row>
    <row r="161" spans="3:9" ht="14.4" customHeight="1" thickBot="1" x14ac:dyDescent="0.35">
      <c r="C161" s="1" t="s">
        <v>44</v>
      </c>
      <c r="D161" s="1">
        <f t="array" ref="D161">SUM(D86:D160)</f>
        <v>5304150</v>
      </c>
      <c r="E161" s="1">
        <f t="array" ref="E161">SUM(E86:E160)</f>
        <v>7570320</v>
      </c>
      <c r="F161" s="1">
        <f t="array" ref="F161">SUM(F86:F160)</f>
        <v>18751974</v>
      </c>
      <c r="G161" s="1">
        <f t="array" ref="G161">SUM(G86:G160)</f>
        <v>52956958</v>
      </c>
      <c r="H161" s="1">
        <f t="array" ref="H161">SUM(H86:H160)</f>
        <v>166229342</v>
      </c>
      <c r="I161" s="1">
        <f t="array" ref="I161">SUM(I86:I160)</f>
        <v>568108286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5" workbookViewId="0">
      <selection activeCell="I33" sqref="I33:J35"/>
    </sheetView>
  </sheetViews>
  <sheetFormatPr defaultRowHeight="14.4" x14ac:dyDescent="0.3"/>
  <cols>
    <col min="6" max="6" width="19.44140625" customWidth="1"/>
  </cols>
  <sheetData>
    <row r="1" spans="1:14" ht="15" thickBot="1" x14ac:dyDescent="0.35"/>
    <row r="2" spans="1:14" ht="15" thickBot="1" x14ac:dyDescent="0.35">
      <c r="A2" s="23"/>
      <c r="B2" s="39" t="s">
        <v>57</v>
      </c>
      <c r="C2" s="38"/>
      <c r="D2" s="21"/>
      <c r="E2" s="22"/>
      <c r="F2" s="28" t="s">
        <v>58</v>
      </c>
      <c r="G2" s="27"/>
      <c r="H2" s="27"/>
      <c r="I2" s="30"/>
      <c r="J2" s="24"/>
      <c r="K2" s="24"/>
      <c r="L2" s="24"/>
      <c r="M2" s="24"/>
      <c r="N2" s="24"/>
    </row>
    <row r="3" spans="1:14" ht="15" thickBot="1" x14ac:dyDescent="0.35">
      <c r="A3" s="23"/>
      <c r="B3" s="1" t="s">
        <v>19</v>
      </c>
      <c r="C3" s="1" t="s">
        <v>20</v>
      </c>
      <c r="D3" s="22"/>
      <c r="E3" s="25"/>
      <c r="F3" s="29" t="s">
        <v>60</v>
      </c>
      <c r="I3" s="26" t="s">
        <v>61</v>
      </c>
      <c r="J3" s="26">
        <f t="array" ref="J3">2/31</f>
        <v>6.4516129032258063E-2</v>
      </c>
      <c r="K3" s="24"/>
      <c r="L3" s="24"/>
      <c r="M3" s="24"/>
      <c r="N3" s="24"/>
    </row>
    <row r="4" spans="1:14" ht="15" thickBot="1" x14ac:dyDescent="0.35">
      <c r="A4" s="23"/>
      <c r="B4" s="29">
        <v>1990</v>
      </c>
      <c r="C4" s="28">
        <v>23832</v>
      </c>
      <c r="D4" s="22"/>
      <c r="E4" s="22"/>
      <c r="F4" s="29">
        <f t="array" ref="F4">MEDIAN($C$4:$C$18)</f>
        <v>28846</v>
      </c>
      <c r="I4" s="26" t="s">
        <v>62</v>
      </c>
      <c r="J4" s="26">
        <f t="array" ref="J4">1-J3</f>
        <v>0.93548387096774199</v>
      </c>
      <c r="K4" s="24"/>
      <c r="L4" s="24"/>
      <c r="M4" s="24"/>
      <c r="N4" s="24"/>
    </row>
    <row r="5" spans="1:14" ht="15" thickBot="1" x14ac:dyDescent="0.35">
      <c r="A5" s="23"/>
      <c r="B5" s="29">
        <v>1991</v>
      </c>
      <c r="C5" s="28">
        <v>26410</v>
      </c>
      <c r="D5" s="22"/>
      <c r="E5" s="22"/>
      <c r="F5" s="29">
        <f t="array" ref="F5">$J$3*C4+$J$4*F4</f>
        <v>28522.516129032258</v>
      </c>
      <c r="G5" s="26"/>
      <c r="H5" s="26"/>
      <c r="I5" s="24"/>
      <c r="J5" s="24"/>
      <c r="K5" s="24"/>
      <c r="L5" s="24"/>
      <c r="M5" s="24"/>
      <c r="N5" s="24"/>
    </row>
    <row r="6" spans="1:14" ht="15" thickBot="1" x14ac:dyDescent="0.35">
      <c r="A6" s="23"/>
      <c r="B6" s="29">
        <v>1992</v>
      </c>
      <c r="C6" s="28">
        <v>24735</v>
      </c>
      <c r="D6" s="22"/>
      <c r="E6" s="22"/>
      <c r="F6" s="29">
        <f t="array" ref="F6">$J$3*C5+$J$4*F5</f>
        <v>28386.224765868887</v>
      </c>
      <c r="G6" s="26"/>
      <c r="H6" s="26"/>
      <c r="I6" s="24"/>
      <c r="J6" s="24"/>
      <c r="K6" s="24"/>
      <c r="L6" s="24"/>
      <c r="M6" s="24"/>
      <c r="N6" s="24"/>
    </row>
    <row r="7" spans="1:14" ht="15" thickBot="1" x14ac:dyDescent="0.35">
      <c r="A7" s="23"/>
      <c r="B7" s="29">
        <v>1993</v>
      </c>
      <c r="C7" s="28">
        <v>21778</v>
      </c>
      <c r="D7" s="22"/>
      <c r="E7" s="22"/>
      <c r="F7" s="29">
        <f t="array" ref="F7">$J$3*C6+$J$4*F6</f>
        <v>28150.661877748313</v>
      </c>
      <c r="G7" s="26"/>
      <c r="H7" s="26"/>
      <c r="I7" s="24"/>
      <c r="J7" s="24"/>
      <c r="K7" s="24"/>
      <c r="L7" s="24"/>
      <c r="M7" s="24"/>
      <c r="N7" s="24"/>
    </row>
    <row r="8" spans="1:14" ht="15" thickBot="1" x14ac:dyDescent="0.35">
      <c r="A8" s="23"/>
      <c r="B8" s="29">
        <v>1994</v>
      </c>
      <c r="C8" s="28">
        <v>24104</v>
      </c>
      <c r="D8" s="22"/>
      <c r="E8" s="22"/>
      <c r="F8" s="29">
        <f t="array" ref="F8">$J$3*C7+$J$4*F7</f>
        <v>27739.522401764552</v>
      </c>
      <c r="G8" s="26"/>
      <c r="H8" s="26"/>
      <c r="I8" s="24"/>
      <c r="J8" s="24"/>
      <c r="K8" s="24"/>
      <c r="L8" s="24"/>
      <c r="M8" s="24"/>
      <c r="N8" s="24"/>
    </row>
    <row r="9" spans="1:14" ht="15" thickBot="1" x14ac:dyDescent="0.35">
      <c r="A9" s="23"/>
      <c r="B9" s="29">
        <v>1995</v>
      </c>
      <c r="C9" s="28">
        <v>28846</v>
      </c>
      <c r="D9" s="22"/>
      <c r="E9" s="22"/>
      <c r="F9" s="29">
        <f t="array" ref="F9">$J$3*C8+$J$4*F8</f>
        <v>27504.972569392648</v>
      </c>
      <c r="G9" s="26"/>
      <c r="H9" s="26"/>
      <c r="I9" s="24"/>
      <c r="J9" s="24"/>
      <c r="K9" s="24"/>
      <c r="L9" s="24"/>
      <c r="M9" s="24"/>
      <c r="N9" s="24"/>
    </row>
    <row r="10" spans="1:14" ht="15" thickBot="1" x14ac:dyDescent="0.35">
      <c r="A10" s="23"/>
      <c r="B10" s="29">
        <v>1996</v>
      </c>
      <c r="C10" s="28">
        <v>29010</v>
      </c>
      <c r="D10" s="22"/>
      <c r="E10" s="22"/>
      <c r="F10" s="29">
        <f t="array" ref="F10">$J$3*C9+$J$4*F9</f>
        <v>27591.49046814151</v>
      </c>
      <c r="G10" s="26"/>
      <c r="H10" s="26"/>
      <c r="I10" s="24"/>
      <c r="J10" s="24"/>
      <c r="K10" s="24"/>
      <c r="L10" s="24"/>
      <c r="M10" s="24"/>
      <c r="N10" s="24"/>
    </row>
    <row r="11" spans="1:14" ht="15" thickBot="1" x14ac:dyDescent="0.35">
      <c r="A11" s="23"/>
      <c r="B11" s="29">
        <v>1997</v>
      </c>
      <c r="C11" s="28">
        <v>31749</v>
      </c>
      <c r="D11" s="22"/>
      <c r="E11" s="22"/>
      <c r="F11" s="29">
        <f t="array" ref="F11">$J$3*C10+$J$4*F10</f>
        <v>27683.007212132383</v>
      </c>
      <c r="G11" s="26"/>
      <c r="H11" s="26"/>
      <c r="I11" s="24"/>
      <c r="J11" s="24"/>
      <c r="K11" s="24"/>
      <c r="L11" s="24"/>
      <c r="M11" s="24"/>
      <c r="N11" s="24"/>
    </row>
    <row r="12" spans="1:14" ht="15" thickBot="1" x14ac:dyDescent="0.35">
      <c r="A12" s="23"/>
      <c r="B12" s="29">
        <v>1998</v>
      </c>
      <c r="C12" s="28">
        <v>35508</v>
      </c>
      <c r="D12" s="22"/>
      <c r="E12" s="22"/>
      <c r="F12" s="29">
        <f t="array" ref="F12">$J$3*C11+$J$4*F11</f>
        <v>27945.329327478685</v>
      </c>
      <c r="G12" s="26"/>
      <c r="H12" s="26"/>
      <c r="I12" s="24"/>
      <c r="J12" s="24"/>
      <c r="K12" s="24"/>
      <c r="L12" s="24"/>
      <c r="M12" s="24"/>
      <c r="N12" s="24"/>
    </row>
    <row r="13" spans="1:14" ht="15" thickBot="1" x14ac:dyDescent="0.35">
      <c r="A13" s="23"/>
      <c r="B13" s="29">
        <v>1999</v>
      </c>
      <c r="C13" s="28">
        <v>31830</v>
      </c>
      <c r="D13" s="22"/>
      <c r="E13" s="22"/>
      <c r="F13" s="29">
        <f t="array" ref="F13">$J$3*C12+$J$4*F12</f>
        <v>28433.243564415545</v>
      </c>
      <c r="G13" s="26"/>
      <c r="H13" s="29" t="s">
        <v>19</v>
      </c>
      <c r="I13" s="29" t="s">
        <v>59</v>
      </c>
      <c r="J13" s="24"/>
      <c r="K13" s="24"/>
      <c r="L13" s="24"/>
      <c r="M13" s="24"/>
      <c r="N13" s="24"/>
    </row>
    <row r="14" spans="1:14" ht="15" thickBot="1" x14ac:dyDescent="0.35">
      <c r="A14" s="23"/>
      <c r="B14" s="29">
        <v>2000</v>
      </c>
      <c r="C14" s="28">
        <v>25510</v>
      </c>
      <c r="D14" s="22"/>
      <c r="E14" s="22"/>
      <c r="F14" s="29">
        <f t="array" ref="F14">$J$3*C13+$J$4*F13</f>
        <v>28652.389140904867</v>
      </c>
      <c r="G14" s="26"/>
      <c r="H14" s="29">
        <v>2020</v>
      </c>
      <c r="I14" s="29">
        <f t="array" ref="I14:I16">F34:F36</f>
        <v>38397.275467681175</v>
      </c>
      <c r="J14" s="24"/>
      <c r="K14" s="24"/>
      <c r="L14" s="24"/>
      <c r="M14" s="24"/>
      <c r="N14" s="24"/>
    </row>
    <row r="15" spans="1:14" ht="15" thickBot="1" x14ac:dyDescent="0.35">
      <c r="A15" s="23"/>
      <c r="B15" s="29">
        <v>2001</v>
      </c>
      <c r="C15" s="28">
        <v>24333</v>
      </c>
      <c r="D15" s="22"/>
      <c r="E15" s="22"/>
      <c r="F15" s="29">
        <f t="array" ref="F15">$J$3*C14+$J$4*F14</f>
        <v>28449.654357620682</v>
      </c>
      <c r="G15" s="26"/>
      <c r="H15" s="29">
        <v>2021</v>
      </c>
      <c r="I15" s="29">
        <v>39136.160921379167</v>
      </c>
      <c r="J15" s="24"/>
      <c r="K15" s="24"/>
      <c r="L15" s="24"/>
      <c r="M15" s="24"/>
      <c r="N15" s="24"/>
    </row>
    <row r="16" spans="1:14" ht="15" thickBot="1" x14ac:dyDescent="0.35">
      <c r="A16" s="23"/>
      <c r="B16" s="29">
        <v>2002</v>
      </c>
      <c r="C16" s="28">
        <v>29709</v>
      </c>
      <c r="D16" s="22"/>
      <c r="E16" s="22"/>
      <c r="F16" s="29">
        <f t="array" ref="F16">$J$3*C15+$J$4*F15</f>
        <v>28184.063753903221</v>
      </c>
      <c r="G16" s="26"/>
      <c r="H16" s="29">
        <v>2022</v>
      </c>
      <c r="I16" s="29">
        <v>39827.376345806319</v>
      </c>
      <c r="J16" s="24"/>
      <c r="K16" s="24"/>
      <c r="L16" s="24"/>
      <c r="M16" s="24"/>
      <c r="N16" s="24"/>
    </row>
    <row r="17" spans="1:17" ht="15" thickBot="1" x14ac:dyDescent="0.35">
      <c r="A17" s="23"/>
      <c r="B17" s="29">
        <v>2003</v>
      </c>
      <c r="C17" s="28">
        <v>36543</v>
      </c>
      <c r="D17" s="22"/>
      <c r="E17" s="22"/>
      <c r="F17" s="29">
        <f t="array" ref="F17">$J$3*C16+$J$4*F16</f>
        <v>28282.446737522372</v>
      </c>
      <c r="G17" s="26"/>
      <c r="H17" s="26"/>
      <c r="I17" s="24"/>
      <c r="J17" s="24"/>
      <c r="K17" s="24"/>
      <c r="L17" s="24"/>
      <c r="M17" s="24"/>
      <c r="N17" s="24"/>
    </row>
    <row r="18" spans="1:17" ht="15" thickBot="1" x14ac:dyDescent="0.35">
      <c r="A18" s="23"/>
      <c r="B18" s="29">
        <v>2004</v>
      </c>
      <c r="C18" s="28">
        <v>45218</v>
      </c>
      <c r="D18" s="21"/>
      <c r="E18" s="21"/>
      <c r="F18" s="29">
        <f t="array" ref="F18">$J$3*C17+$J$4*F17</f>
        <v>28815.385657682222</v>
      </c>
      <c r="G18" s="26"/>
      <c r="H18" s="26"/>
      <c r="I18" s="24"/>
      <c r="J18" s="24"/>
      <c r="K18" s="24"/>
      <c r="L18" s="24"/>
      <c r="M18" s="24"/>
      <c r="N18" s="24"/>
    </row>
    <row r="19" spans="1:17" ht="15" thickBot="1" x14ac:dyDescent="0.35">
      <c r="A19" s="23"/>
      <c r="B19" s="29">
        <v>2005</v>
      </c>
      <c r="C19" s="28">
        <v>22432</v>
      </c>
      <c r="D19" s="21"/>
      <c r="E19" s="21"/>
      <c r="F19" s="29">
        <f t="array" ref="F19">$J$3*C18+$J$4*F18</f>
        <v>29873.618841057563</v>
      </c>
      <c r="G19" s="21"/>
      <c r="H19" s="21"/>
      <c r="I19" s="24"/>
      <c r="J19" s="24"/>
      <c r="K19" s="24"/>
      <c r="L19" s="24"/>
      <c r="M19" s="24"/>
      <c r="N19" s="24"/>
    </row>
    <row r="20" spans="1:17" ht="15" thickBot="1" x14ac:dyDescent="0.35">
      <c r="A20" s="23"/>
      <c r="B20" s="29">
        <v>2006</v>
      </c>
      <c r="C20" s="28">
        <v>32146</v>
      </c>
      <c r="D20" s="21"/>
      <c r="E20" s="21"/>
      <c r="F20" s="29">
        <f t="array" ref="F20">$J$3*C19+$J$4*F19</f>
        <v>29393.514399699012</v>
      </c>
      <c r="G20" s="21"/>
      <c r="H20" s="21"/>
      <c r="I20" s="24"/>
      <c r="J20" s="24"/>
      <c r="K20" s="24"/>
      <c r="L20" s="24"/>
      <c r="M20" s="24"/>
      <c r="N20" s="24"/>
    </row>
    <row r="21" spans="1:17" ht="15" thickBot="1" x14ac:dyDescent="0.35">
      <c r="A21" s="23"/>
      <c r="B21" s="29">
        <v>2007</v>
      </c>
      <c r="C21" s="28">
        <v>44452</v>
      </c>
      <c r="F21" s="29">
        <f t="array" ref="F21">$J$3*C20+$J$4*F20</f>
        <v>29571.094115847467</v>
      </c>
      <c r="G21" s="21"/>
      <c r="H21" s="21"/>
      <c r="I21" s="24"/>
      <c r="J21" s="24"/>
      <c r="K21" s="24"/>
      <c r="L21" s="24"/>
      <c r="M21" s="24"/>
      <c r="N21" s="24"/>
    </row>
    <row r="22" spans="1:17" ht="15" thickBot="1" x14ac:dyDescent="0.35">
      <c r="A22" s="23"/>
      <c r="B22" s="29">
        <v>2008</v>
      </c>
      <c r="C22" s="28">
        <v>26111</v>
      </c>
      <c r="F22" s="29">
        <f t="array" ref="F22">$J$3*C21+$J$4*F21</f>
        <v>30531.152559986342</v>
      </c>
      <c r="G22" s="21"/>
      <c r="H22" s="21"/>
      <c r="I22" s="24"/>
      <c r="J22" s="24"/>
      <c r="K22" s="24"/>
      <c r="L22" s="24"/>
      <c r="M22" s="24"/>
      <c r="N22" s="24"/>
    </row>
    <row r="23" spans="1:17" ht="15" thickBot="1" x14ac:dyDescent="0.35">
      <c r="A23" s="23"/>
      <c r="B23" s="29">
        <v>2009</v>
      </c>
      <c r="C23" s="28">
        <v>50675</v>
      </c>
      <c r="F23" s="29">
        <f t="array" ref="F23">$J$3*C22+$J$4*F22</f>
        <v>30245.981427084</v>
      </c>
      <c r="G23" s="21"/>
      <c r="H23" s="21"/>
      <c r="I23" s="24"/>
      <c r="J23" s="24"/>
      <c r="K23" s="24"/>
      <c r="L23" s="24"/>
      <c r="M23" s="24"/>
      <c r="P23" s="26"/>
      <c r="Q23" s="26"/>
    </row>
    <row r="24" spans="1:17" ht="15" thickBot="1" x14ac:dyDescent="0.35">
      <c r="A24" s="23"/>
      <c r="B24" s="29">
        <v>2010</v>
      </c>
      <c r="C24" s="28">
        <v>36313</v>
      </c>
      <c r="F24" s="29">
        <f t="array" ref="F24">$J$3*C23+$J$4*F23</f>
        <v>31563.982625336648</v>
      </c>
      <c r="G24" s="21"/>
      <c r="H24" s="21"/>
      <c r="I24" s="24"/>
      <c r="J24" s="24"/>
      <c r="K24" s="24"/>
      <c r="L24" s="24"/>
      <c r="M24" s="24"/>
      <c r="P24" s="26"/>
      <c r="Q24" s="26"/>
    </row>
    <row r="25" spans="1:17" ht="15" thickBot="1" x14ac:dyDescent="0.35">
      <c r="A25" s="23"/>
      <c r="B25" s="29">
        <v>2011</v>
      </c>
      <c r="C25" s="28">
        <v>37552</v>
      </c>
      <c r="D25" s="23"/>
      <c r="E25" s="23"/>
      <c r="F25" s="29">
        <f t="array" ref="F25">$J$3*C24+$J$4*F24</f>
        <v>31870.370843056866</v>
      </c>
      <c r="G25" s="23"/>
      <c r="H25" s="24"/>
      <c r="I25" s="24"/>
      <c r="J25" s="24"/>
      <c r="K25" s="24"/>
      <c r="L25" s="24"/>
      <c r="M25" s="24"/>
      <c r="P25" s="26"/>
      <c r="Q25" s="26"/>
    </row>
    <row r="26" spans="1:17" ht="15" thickBot="1" x14ac:dyDescent="0.35">
      <c r="A26" s="23"/>
      <c r="B26" s="29">
        <v>2012</v>
      </c>
      <c r="C26" s="28">
        <v>42794</v>
      </c>
      <c r="D26" s="23"/>
      <c r="E26" s="23"/>
      <c r="F26" s="29">
        <f t="array" ref="F26">$J$3*C25+$J$4*F25</f>
        <v>32236.927562859652</v>
      </c>
      <c r="G26" s="23"/>
      <c r="H26" s="24"/>
      <c r="I26" s="24"/>
      <c r="J26" s="24"/>
      <c r="K26" s="24"/>
      <c r="L26" s="24"/>
      <c r="M26" s="24"/>
      <c r="P26" s="26"/>
      <c r="Q26" s="26"/>
    </row>
    <row r="27" spans="1:17" ht="15" thickBot="1" x14ac:dyDescent="0.35">
      <c r="A27" s="23"/>
      <c r="B27" s="29">
        <v>2013</v>
      </c>
      <c r="C27" s="28">
        <v>45476</v>
      </c>
      <c r="D27" s="23"/>
      <c r="E27" s="23"/>
      <c r="F27" s="29">
        <f t="array" ref="F27">$J$3*C26+$J$4*F26</f>
        <v>32918.029010417093</v>
      </c>
      <c r="G27" s="24"/>
      <c r="H27" s="24"/>
      <c r="I27" s="24"/>
      <c r="J27" s="24"/>
      <c r="K27" s="24"/>
      <c r="L27" s="24"/>
      <c r="M27" s="24"/>
      <c r="N27" s="24"/>
    </row>
    <row r="28" spans="1:17" ht="15" thickBot="1" x14ac:dyDescent="0.35">
      <c r="A28" s="23"/>
      <c r="B28" s="29">
        <v>2014</v>
      </c>
      <c r="C28" s="1">
        <v>44069</v>
      </c>
      <c r="D28" s="23"/>
      <c r="E28" s="23"/>
      <c r="F28" s="29">
        <f t="array" ref="F28">$J$3*C27+$J$4*F27</f>
        <v>33728.220687164379</v>
      </c>
      <c r="G28" s="24"/>
      <c r="H28" s="24"/>
      <c r="I28" s="24"/>
      <c r="J28" s="24"/>
      <c r="K28" s="24"/>
      <c r="L28" s="24"/>
      <c r="M28" s="24"/>
      <c r="N28" s="24"/>
    </row>
    <row r="29" spans="1:17" ht="15" thickBot="1" x14ac:dyDescent="0.35">
      <c r="A29" s="23"/>
      <c r="B29" s="29">
        <v>2015</v>
      </c>
      <c r="C29" s="1">
        <v>47052</v>
      </c>
      <c r="D29" s="23"/>
      <c r="E29" s="23"/>
      <c r="F29" s="29">
        <f t="array" ref="F29">$J$3*C28+$J$4*F28</f>
        <v>34395.36773960539</v>
      </c>
      <c r="G29" s="24"/>
      <c r="H29" s="24"/>
      <c r="I29" s="24"/>
      <c r="J29" s="24"/>
      <c r="K29" s="24"/>
      <c r="L29" s="24"/>
      <c r="M29" s="24"/>
      <c r="N29" s="24"/>
    </row>
    <row r="30" spans="1:17" ht="15" thickBot="1" x14ac:dyDescent="0.35">
      <c r="A30" s="23"/>
      <c r="B30" s="29">
        <v>2016</v>
      </c>
      <c r="C30" s="1">
        <v>44333</v>
      </c>
      <c r="D30" s="23"/>
      <c r="E30" s="23"/>
      <c r="F30" s="29">
        <f t="array" ref="F30">$J$3*C29+$J$4*F29</f>
        <v>35211.924659630851</v>
      </c>
      <c r="G30" s="24"/>
      <c r="H30" s="24"/>
      <c r="I30" s="24"/>
      <c r="J30" s="24"/>
      <c r="K30" s="24"/>
      <c r="L30" s="24"/>
      <c r="M30" s="24"/>
      <c r="N30" s="24"/>
    </row>
    <row r="31" spans="1:17" ht="15" thickBot="1" x14ac:dyDescent="0.35">
      <c r="A31" s="23"/>
      <c r="B31" s="29">
        <v>2017</v>
      </c>
      <c r="C31" s="1">
        <v>46169</v>
      </c>
      <c r="D31" s="23"/>
      <c r="E31" s="23"/>
      <c r="F31" s="29">
        <f t="array" ref="F31">$J$3*C30+$J$4*F30</f>
        <v>35800.38113320306</v>
      </c>
      <c r="G31" s="24"/>
      <c r="H31" s="24"/>
      <c r="I31" s="24"/>
      <c r="J31" s="24"/>
      <c r="K31" s="24"/>
      <c r="L31" s="24"/>
      <c r="M31" s="24"/>
      <c r="N31" s="24"/>
    </row>
    <row r="32" spans="1:17" ht="15" thickBot="1" x14ac:dyDescent="0.35">
      <c r="A32" s="23"/>
      <c r="B32" s="29">
        <v>2018</v>
      </c>
      <c r="C32" s="1">
        <v>54110</v>
      </c>
      <c r="D32" s="23"/>
      <c r="E32" s="23"/>
      <c r="F32" s="29">
        <f t="array" ref="F32">$J$3*C31+$J$4*F31</f>
        <v>36469.324285899645</v>
      </c>
      <c r="G32" s="24"/>
      <c r="H32" s="24"/>
      <c r="I32" s="24"/>
      <c r="J32" s="24"/>
      <c r="K32" s="24"/>
      <c r="L32" s="24"/>
      <c r="M32" s="24"/>
      <c r="N32" s="24"/>
    </row>
    <row r="33" spans="1:14" ht="15" thickBot="1" x14ac:dyDescent="0.35">
      <c r="A33" s="24"/>
      <c r="B33" s="29">
        <v>2019</v>
      </c>
      <c r="C33" s="1">
        <v>49850</v>
      </c>
      <c r="D33" s="23"/>
      <c r="E33" s="24"/>
      <c r="F33" s="29">
        <f t="array" ref="F33">$J$3*C32+$J$4*F32</f>
        <v>37607.432396486765</v>
      </c>
      <c r="G33" s="24"/>
      <c r="H33" s="24"/>
      <c r="I33" s="31">
        <v>2020</v>
      </c>
      <c r="J33" s="29">
        <f t="array" ref="J33">$J$3*$C$33+$J$4*J32</f>
        <v>3216.1290322580644</v>
      </c>
      <c r="K33" s="24"/>
      <c r="L33" s="24"/>
      <c r="M33" s="24"/>
      <c r="N33" s="24"/>
    </row>
    <row r="34" spans="1:14" ht="15" thickBot="1" x14ac:dyDescent="0.35">
      <c r="A34" s="24"/>
      <c r="B34" s="31">
        <v>2020</v>
      </c>
      <c r="C34" s="32"/>
      <c r="D34" s="23"/>
      <c r="E34" s="24"/>
      <c r="F34" s="29">
        <f t="array" ref="F34">$J$3*$C$33+$J$4*F33</f>
        <v>38397.275467681175</v>
      </c>
      <c r="G34" s="24"/>
      <c r="H34" s="24"/>
      <c r="I34" s="31">
        <v>2021</v>
      </c>
      <c r="J34" s="29">
        <f t="array" ref="J34">$J$3*$C$33+$J$4*J33</f>
        <v>6224.7658688865758</v>
      </c>
      <c r="K34" s="24"/>
      <c r="L34" s="24"/>
      <c r="M34" s="24"/>
      <c r="N34" s="24"/>
    </row>
    <row r="35" spans="1:14" ht="15" thickBot="1" x14ac:dyDescent="0.35">
      <c r="A35" s="24"/>
      <c r="B35" s="31">
        <v>2021</v>
      </c>
      <c r="C35" s="1"/>
      <c r="D35" s="23"/>
      <c r="E35" s="24"/>
      <c r="F35" s="29">
        <f t="array" ref="F35">$J$3*$C$33+$J$4*F34</f>
        <v>39136.160921379167</v>
      </c>
      <c r="G35" s="24"/>
      <c r="H35" s="24"/>
      <c r="I35" s="31">
        <v>2022</v>
      </c>
      <c r="J35" s="29">
        <f t="array" ref="J35">$J$3*$C$33+$J$4*J34</f>
        <v>9039.2971031519592</v>
      </c>
      <c r="K35" s="24"/>
      <c r="L35" s="24"/>
      <c r="M35" s="24"/>
      <c r="N35" s="24"/>
    </row>
    <row r="36" spans="1:14" ht="15" thickBot="1" x14ac:dyDescent="0.35">
      <c r="B36" s="31">
        <v>2022</v>
      </c>
      <c r="C36" s="1"/>
      <c r="F36" s="29">
        <f t="array" ref="F36">$J$3*$C$33+$J$4*F35</f>
        <v>39827.376345806319</v>
      </c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2015-06-05T18:17:20Z</dcterms:created>
  <dcterms:modified xsi:type="dcterms:W3CDTF">2020-12-02T16:55:33Z</dcterms:modified>
</cp:coreProperties>
</file>