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C24" i="1" a="1"/>
  <c r="C24" i="1" s="1"/>
  <c r="Q17" i="1" a="1"/>
  <c r="Q17" i="1" s="1"/>
  <c r="N23" i="1" a="1"/>
  <c r="N23" i="1"/>
  <c r="M23" i="1" a="1"/>
  <c r="M23" i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/>
  <c r="F23" i="1" a="1"/>
  <c r="F23" i="1" s="1"/>
  <c r="E23" i="1" a="1"/>
  <c r="E23" i="1" s="1"/>
  <c r="D23" i="1" a="1"/>
  <c r="D23" i="1" s="1"/>
  <c r="C23" i="1" a="1"/>
  <c r="C23" i="1" s="1"/>
  <c r="Q16" i="1" a="1"/>
  <c r="Q16" i="1" s="1"/>
  <c r="Q15" i="1" a="1"/>
  <c r="Q15" i="1" s="1"/>
  <c r="D22" i="1" a="1"/>
  <c r="D22" i="1" s="1"/>
  <c r="E22" i="1" a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D19" i="1" a="1"/>
  <c r="D19" i="1" s="1"/>
  <c r="E18" i="1" a="1"/>
  <c r="E18" i="1"/>
  <c r="F18" i="1" a="1"/>
  <c r="F18" i="1" s="1"/>
  <c r="G18" i="1" a="1"/>
  <c r="G18" i="1"/>
  <c r="H18" i="1" a="1"/>
  <c r="H18" i="1" s="1"/>
  <c r="I18" i="1" a="1"/>
  <c r="I18" i="1"/>
  <c r="J18" i="1" a="1"/>
  <c r="J18" i="1" s="1"/>
  <c r="K18" i="1" a="1"/>
  <c r="K18" i="1"/>
  <c r="L18" i="1" a="1"/>
  <c r="L18" i="1" s="1"/>
  <c r="M18" i="1" a="1"/>
  <c r="M18" i="1"/>
  <c r="N18" i="1" a="1"/>
  <c r="N18" i="1" s="1"/>
  <c r="D18" i="1" a="1"/>
  <c r="D18" i="1" s="1"/>
  <c r="C18" i="1" a="1"/>
  <c r="C18" i="1" s="1"/>
  <c r="C21" i="1" s="1"/>
  <c r="D21" i="1" a="1"/>
  <c r="E21" i="1" a="1"/>
  <c r="F21" i="1" a="1"/>
  <c r="G21" i="1" a="1"/>
  <c r="H21" i="1" a="1"/>
  <c r="I21" i="1" a="1"/>
  <c r="J21" i="1" a="1"/>
  <c r="K21" i="1" a="1"/>
  <c r="L21" i="1" a="1"/>
  <c r="M21" i="1" a="1"/>
  <c r="N21" i="1" a="1"/>
  <c r="C21" i="1" a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D20" i="1" a="1"/>
  <c r="D20" i="1" s="1"/>
  <c r="C20" i="1" a="1"/>
  <c r="C20" i="1"/>
  <c r="C19" i="1" a="1"/>
  <c r="C19" i="1" s="1"/>
  <c r="E17" i="1" a="1"/>
  <c r="E17" i="1" s="1"/>
  <c r="F17" i="1" a="1"/>
  <c r="F17" i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D17" i="1" a="1"/>
  <c r="D17" i="1"/>
  <c r="C17" i="1" a="1"/>
  <c r="C17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D16" i="1" a="1"/>
  <c r="D16" i="1"/>
  <c r="C16" i="1" a="1"/>
  <c r="C16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D15" i="1" a="1"/>
  <c r="D15" i="1" s="1"/>
  <c r="E22" i="1" l="1"/>
  <c r="F22" i="1" s="1" a="1"/>
  <c r="F22" i="1" s="1"/>
  <c r="G22" i="1" s="1" a="1"/>
  <c r="G22" i="1" s="1"/>
  <c r="H22" i="1" s="1" a="1"/>
  <c r="H22" i="1" s="1"/>
  <c r="I22" i="1" s="1" a="1"/>
  <c r="I22" i="1" s="1"/>
  <c r="J22" i="1" s="1" a="1"/>
  <c r="J22" i="1" s="1"/>
  <c r="K22" i="1" s="1" a="1"/>
  <c r="K22" i="1" s="1"/>
  <c r="L22" i="1" s="1" a="1"/>
  <c r="L22" i="1" s="1"/>
  <c r="M22" i="1" s="1" a="1"/>
  <c r="M22" i="1" s="1"/>
  <c r="N22" i="1" s="1" a="1"/>
  <c r="N22" i="1" s="1"/>
  <c r="K21" i="1"/>
  <c r="L21" i="1"/>
  <c r="N21" i="1"/>
  <c r="J21" i="1"/>
  <c r="F21" i="1"/>
  <c r="I21" i="1"/>
  <c r="E21" i="1"/>
  <c r="D21" i="1"/>
  <c r="G21" i="1"/>
  <c r="M21" i="1"/>
  <c r="H21" i="1"/>
</calcChain>
</file>

<file path=xl/sharedStrings.xml><?xml version="1.0" encoding="utf-8"?>
<sst xmlns="http://schemas.openxmlformats.org/spreadsheetml/2006/main" count="36" uniqueCount="23">
  <si>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</si>
  <si>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</si>
  <si>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</si>
  <si>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</si>
  <si>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</si>
  <si>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</si>
  <si>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</si>
  <si>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</si>
  <si>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</si>
  <si>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</si>
  <si>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</si>
  <si>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</si>
  <si>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</si>
  <si>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CONSUMPTION OF MILK (in '000 ltrs)</t>
  </si>
  <si>
    <t xml:space="preserve">New C.R. for January = </t>
  </si>
  <si>
    <t>d=</t>
  </si>
  <si>
    <t>Avg. L.R.</t>
  </si>
  <si>
    <t>LINK RELATIVES (L.R.)</t>
  </si>
  <si>
    <t>C.R.</t>
  </si>
  <si>
    <t>Adj_C.R.</t>
  </si>
  <si>
    <t>C.R.-&gt; Chain Relatives</t>
  </si>
  <si>
    <t>Avg. of adjusted C.R.=</t>
  </si>
  <si>
    <t>Adj_S.I.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</si>
</sst>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/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7" xfId="0" applyBorder="1"/>
    <xf numFmtId="2" fontId="0" fillId="0" borderId="7" xfId="0" applyNumberFormat="1" applyBorder="1"/>
    <xf numFmtId="2" fontId="0" fillId="0" borderId="1" xfId="0" applyNumberFormat="1" applyFill="1" applyBorder="1"/>
    <xf numFmtId="0" fontId="0" fillId="2" borderId="0" xfId="0" applyFill="1"/>
    <xf numFmtId="165" fontId="0" fillId="2" borderId="0" xfId="0" applyNumberFormat="1" applyFill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Seasonal Indices</a:t>
            </a:r>
            <a:endParaRPr lang="en-US"/>
          </a:p>
        </c:rich>
      </c:tx>
      <c:layout/>
      <c:overlay val="0"/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Adj_S.I.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5"/>
            <c:spPr>
              <a:solidFill>
                <a:schemeClr val="accent1"/>
              </a:solidFill>
            </c:spPr>
          </c:marker>
          <c:cat>
            <c:strRef>
              <c:f>Sheet1!$C$14:$N$14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Sheet1!$C$24:$N$24</c:f>
              <c:numCache>
                <c:formatCode>0.00</c:formatCode>
                <c:ptCount val="12"/>
                <c:pt idx="0">
                  <c:v>36.73993172782469</c:v>
                </c:pt>
                <c:pt idx="1">
                  <c:v>46.054653039246332</c:v>
                </c:pt>
                <c:pt idx="2">
                  <c:v>77.15037899307903</c:v>
                </c:pt>
                <c:pt idx="3">
                  <c:v>127.96552529640121</c:v>
                </c:pt>
                <c:pt idx="4">
                  <c:v>176.22010674236788</c:v>
                </c:pt>
                <c:pt idx="5">
                  <c:v>188.07057422862835</c:v>
                </c:pt>
                <c:pt idx="6">
                  <c:v>147.55428685472899</c:v>
                </c:pt>
                <c:pt idx="7">
                  <c:v>115.72459084000293</c:v>
                </c:pt>
                <c:pt idx="8">
                  <c:v>114.34207702013825</c:v>
                </c:pt>
                <c:pt idx="9">
                  <c:v>68.320512282907742</c:v>
                </c:pt>
                <c:pt idx="10">
                  <c:v>62.266225910042074</c:v>
                </c:pt>
                <c:pt idx="11">
                  <c:v>39.591137064632463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upDownBars>
          <c:gapWidth val="0"/>
          <c:upBars/>
          <c:downBars/>
        </c:upDownBars>
        <c:marker val="1"/>
        <c:smooth val="0"/>
        <c:axId val="166779136"/>
        <c:axId val="167002112"/>
      </c:lineChart>
      <c:catAx>
        <c:axId val="16677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Months</a:t>
                </a:r>
              </a:p>
            </c:rich>
          </c:tx>
          <c:layout/>
          <c:overlay val="0"/>
        </c:title>
        <c:majorTickMark val="none"/>
        <c:minorTickMark val="cross"/>
        <c:tickLblPos val="nextTo"/>
        <c:crossAx val="167002112"/>
        <c:crosses val="autoZero"/>
        <c:auto val="1"/>
        <c:lblAlgn val="ctr"/>
        <c:lblOffset val="100"/>
        <c:tickMarkSkip val="1"/>
        <c:noMultiLvlLbl val="0"/>
      </c:catAx>
      <c:valAx>
        <c:axId val="167002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Seasonal Indices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66779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pattFill prst="pct50">
      <a:fgClr>
        <a:schemeClr val="accent1"/>
      </a:fgClr>
      <a:bgClr>
        <a:schemeClr val="bg1"/>
      </a:bgClr>
    </a:pattFill>
    <a:ln w="0"/>
    <a:scene3d>
      <a:camera prst="orthographicFront"/>
      <a:lightRig rig="threePt" dir="t"/>
    </a:scene3d>
    <a:sp3d>
      <a:bevelT w="0" h="0"/>
    </a:sp3d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28</xdr:row>
      <xdr:rowOff>45720</xdr:rowOff>
    </xdr:from>
    <xdr:to>
      <xdr:col>10</xdr:col>
      <xdr:colOff>312420</xdr:colOff>
      <xdr:row>43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4"/>
  <sheetViews>
    <sheetView tabSelected="1" workbookViewId="0">
      <selection activeCell="P30" sqref="P30"/>
    </sheetView>
  </sheetViews>
  <sheetFormatPr defaultRowHeight="14.4" x14ac:dyDescent="0.3"/>
  <cols>
    <col min="3" max="14" width="8.88671875" customWidth="1"/>
    <col min="16" max="16" width="20.44140625" customWidth="1"/>
  </cols>
  <sheetData>
    <row r="3" spans="1:17" x14ac:dyDescent="0.3">
      <c r="A3" s="4"/>
      <c r="B3" s="1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7" x14ac:dyDescent="0.3">
      <c r="B4" s="6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8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7" t="s">
        <v>12</v>
      </c>
    </row>
    <row r="5" spans="1:17" x14ac:dyDescent="0.3">
      <c r="B5" s="5">
        <v>2000</v>
      </c>
      <c r="C5" s="9">
        <v>29.7</v>
      </c>
      <c r="D5" s="9">
        <v>44.6</v>
      </c>
      <c r="E5" s="10">
        <v>74.400000000000006</v>
      </c>
      <c r="F5" s="10">
        <v>178.4</v>
      </c>
      <c r="G5" s="10">
        <v>237.9</v>
      </c>
      <c r="H5" s="10">
        <v>282.5</v>
      </c>
      <c r="I5" s="10">
        <v>252.8</v>
      </c>
      <c r="J5" s="11">
        <v>237.9</v>
      </c>
      <c r="K5" s="10">
        <v>208.2</v>
      </c>
      <c r="L5" s="10">
        <v>148.69999999999999</v>
      </c>
      <c r="M5" s="10">
        <v>104.1</v>
      </c>
      <c r="N5" s="9">
        <v>44.6</v>
      </c>
    </row>
    <row r="6" spans="1:17" x14ac:dyDescent="0.3">
      <c r="B6" s="5">
        <v>2001</v>
      </c>
      <c r="C6" s="9">
        <v>37.200000000000003</v>
      </c>
      <c r="D6" s="9">
        <v>59.5</v>
      </c>
      <c r="E6" s="10">
        <v>119</v>
      </c>
      <c r="F6" s="10">
        <v>208.2</v>
      </c>
      <c r="G6" s="10">
        <v>267.7</v>
      </c>
      <c r="H6" s="10">
        <v>297.39999999999998</v>
      </c>
      <c r="I6" s="10">
        <v>252.8</v>
      </c>
      <c r="J6" s="11">
        <v>208.2</v>
      </c>
      <c r="K6" s="10">
        <v>178.4</v>
      </c>
      <c r="L6" s="10">
        <v>104.1</v>
      </c>
      <c r="M6" s="10">
        <v>101.1</v>
      </c>
      <c r="N6" s="9">
        <v>86.2</v>
      </c>
    </row>
    <row r="7" spans="1:17" x14ac:dyDescent="0.3">
      <c r="B7" s="5">
        <v>2002</v>
      </c>
      <c r="C7" s="9">
        <v>59.5</v>
      </c>
      <c r="D7" s="9">
        <v>74.400000000000006</v>
      </c>
      <c r="E7" s="10">
        <v>148.69999999999999</v>
      </c>
      <c r="F7" s="10">
        <v>230.5</v>
      </c>
      <c r="G7" s="10">
        <v>297.39999999999998</v>
      </c>
      <c r="H7" s="10">
        <v>327.10000000000002</v>
      </c>
      <c r="I7" s="10">
        <v>267.7</v>
      </c>
      <c r="J7" s="11">
        <v>223.1</v>
      </c>
      <c r="K7" s="10">
        <v>208.2</v>
      </c>
      <c r="L7" s="10">
        <v>119</v>
      </c>
      <c r="M7" s="10">
        <v>119</v>
      </c>
      <c r="N7" s="9">
        <v>89.2</v>
      </c>
    </row>
    <row r="8" spans="1:17" x14ac:dyDescent="0.3">
      <c r="B8" s="5">
        <v>2003</v>
      </c>
      <c r="C8" s="10">
        <v>116</v>
      </c>
      <c r="D8" s="10">
        <v>138.80000000000001</v>
      </c>
      <c r="E8" s="10">
        <v>185.9</v>
      </c>
      <c r="F8" s="10">
        <v>282.5</v>
      </c>
      <c r="G8" s="10">
        <v>371.8</v>
      </c>
      <c r="H8" s="10">
        <v>416.4</v>
      </c>
      <c r="I8" s="10">
        <v>297.39999999999998</v>
      </c>
      <c r="J8" s="11">
        <v>208.2</v>
      </c>
      <c r="K8" s="10">
        <v>233.5</v>
      </c>
      <c r="L8" s="10">
        <v>148.69999999999999</v>
      </c>
      <c r="M8" s="10">
        <v>178.4</v>
      </c>
      <c r="N8" s="10">
        <v>119</v>
      </c>
    </row>
    <row r="9" spans="1:17" x14ac:dyDescent="0.3">
      <c r="B9" s="5">
        <v>2004</v>
      </c>
      <c r="C9" s="10">
        <v>188.8</v>
      </c>
      <c r="D9" s="10">
        <v>148.69999999999999</v>
      </c>
      <c r="E9" s="10">
        <v>208.2</v>
      </c>
      <c r="F9" s="10">
        <v>297.39999999999998</v>
      </c>
      <c r="G9" s="10">
        <v>416.4</v>
      </c>
      <c r="H9" s="10">
        <v>446.1</v>
      </c>
      <c r="I9" s="10">
        <v>327.10000000000002</v>
      </c>
      <c r="J9" s="11">
        <v>193.3</v>
      </c>
      <c r="K9" s="10">
        <v>267.7</v>
      </c>
      <c r="L9" s="10">
        <v>208.2</v>
      </c>
      <c r="M9" s="10">
        <v>160.6</v>
      </c>
      <c r="N9" s="10">
        <v>178.4</v>
      </c>
    </row>
    <row r="10" spans="1:17" x14ac:dyDescent="0.3">
      <c r="B10" s="5">
        <v>2005</v>
      </c>
      <c r="C10" s="9">
        <v>83.3</v>
      </c>
      <c r="D10" s="10">
        <v>119</v>
      </c>
      <c r="E10" s="10">
        <v>203</v>
      </c>
      <c r="F10" s="10">
        <v>258</v>
      </c>
      <c r="G10" s="10">
        <v>420</v>
      </c>
      <c r="H10" s="10">
        <v>356.9</v>
      </c>
      <c r="I10" s="10">
        <v>282.5</v>
      </c>
      <c r="J10" s="11">
        <v>267.7</v>
      </c>
      <c r="K10" s="10">
        <v>223.1</v>
      </c>
      <c r="L10" s="10">
        <v>133.80000000000001</v>
      </c>
      <c r="M10" s="10">
        <v>136.80000000000001</v>
      </c>
      <c r="N10" s="9">
        <v>74.400000000000006</v>
      </c>
    </row>
    <row r="13" spans="1:17" x14ac:dyDescent="0.3">
      <c r="B13" s="1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17" x14ac:dyDescent="0.3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8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P14" s="17" t="s">
        <v>20</v>
      </c>
      <c r="Q14" s="17"/>
    </row>
    <row r="15" spans="1:17" x14ac:dyDescent="0.3">
      <c r="B15" s="5">
        <v>2000</v>
      </c>
      <c r="C15" s="12"/>
      <c r="D15" s="13">
        <f t="array" ref="D15">(D5/C5)*100</f>
        <v>150.16835016835017</v>
      </c>
      <c r="E15" s="13">
        <f t="array" ref="E15">(E5/D5)*100</f>
        <v>166.81614349775785</v>
      </c>
      <c r="F15" s="13">
        <f t="array" ref="F15">(F5/E5)*100</f>
        <v>239.78494623655914</v>
      </c>
      <c r="G15" s="13">
        <f t="array" ref="G15">(G5/F5)*100</f>
        <v>133.35201793721973</v>
      </c>
      <c r="H15" s="13">
        <f t="array" ref="H15">(H5/G5)*100</f>
        <v>118.74737284573349</v>
      </c>
      <c r="I15" s="13">
        <f t="array" ref="I15">(I5/H5)*100</f>
        <v>89.486725663716811</v>
      </c>
      <c r="J15" s="13">
        <f t="array" ref="J15">(J5/I5)*100</f>
        <v>94.10601265822784</v>
      </c>
      <c r="K15" s="13">
        <f t="array" ref="K15">(K5/J5)*100</f>
        <v>87.515762925598978</v>
      </c>
      <c r="L15" s="13">
        <f t="array" ref="L15">(L5/K5)*100</f>
        <v>71.42170989433238</v>
      </c>
      <c r="M15" s="13">
        <f t="array" ref="M15">(M5/L5)*100</f>
        <v>70.00672494956288</v>
      </c>
      <c r="N15" s="13">
        <f t="array" ref="N15">(N5/M5)*100</f>
        <v>42.843419788664747</v>
      </c>
      <c r="P15" s="17" t="s">
        <v>14</v>
      </c>
      <c r="Q15" s="18">
        <f t="array" ref="Q15">(C21*N22)/100</f>
        <v>148.62150786526425</v>
      </c>
    </row>
    <row r="16" spans="1:17" x14ac:dyDescent="0.3">
      <c r="B16" s="5">
        <v>2001</v>
      </c>
      <c r="C16" s="13">
        <f t="array" ref="C16">C6/N5*100</f>
        <v>83.408071748878925</v>
      </c>
      <c r="D16" s="13">
        <f t="array" ref="D16">D6/C6*100</f>
        <v>159.94623655913978</v>
      </c>
      <c r="E16" s="13">
        <f t="array" ref="E16">E6/D6*100</f>
        <v>200</v>
      </c>
      <c r="F16" s="13">
        <f t="array" ref="F16">F6/E6*100</f>
        <v>174.9579831932773</v>
      </c>
      <c r="G16" s="13">
        <f t="array" ref="G16">G6/F6*100</f>
        <v>128.57829010566763</v>
      </c>
      <c r="H16" s="13">
        <f t="array" ref="H16">H6/G6*100</f>
        <v>111.09450877848337</v>
      </c>
      <c r="I16" s="13">
        <f t="array" ref="I16">I6/H6*100</f>
        <v>85.003362474781454</v>
      </c>
      <c r="J16" s="13">
        <f t="array" ref="J16">J6/I6*100</f>
        <v>82.35759493670885</v>
      </c>
      <c r="K16" s="13">
        <f t="array" ref="K16">K6/J6*100</f>
        <v>85.686839577329494</v>
      </c>
      <c r="L16" s="13">
        <f t="array" ref="L16">L6/K6*100</f>
        <v>58.352017937219728</v>
      </c>
      <c r="M16" s="13">
        <f t="array" ref="M16">M6/L6*100</f>
        <v>97.11815561959655</v>
      </c>
      <c r="N16" s="13">
        <f t="array" ref="N16">N6/M6*100</f>
        <v>85.262116716122662</v>
      </c>
      <c r="P16" s="17" t="s">
        <v>15</v>
      </c>
      <c r="Q16" s="17">
        <f t="array" ref="Q16">(Q15-100)/12</f>
        <v>4.0517923221053538</v>
      </c>
    </row>
    <row r="17" spans="2:17" x14ac:dyDescent="0.3">
      <c r="B17" s="5">
        <v>2002</v>
      </c>
      <c r="C17" s="13">
        <f t="array" ref="C17">C7/N6*100</f>
        <v>69.025522041763338</v>
      </c>
      <c r="D17" s="13">
        <f t="array" ref="D17">D7/C7*100</f>
        <v>125.04201680672269</v>
      </c>
      <c r="E17" s="13">
        <f t="array" ref="E17">E7/D7*100</f>
        <v>199.86559139784944</v>
      </c>
      <c r="F17" s="13">
        <f t="array" ref="F17">F7/E7*100</f>
        <v>155.01008742434433</v>
      </c>
      <c r="G17" s="13">
        <f t="array" ref="G17">G7/F7*100</f>
        <v>129.0238611713666</v>
      </c>
      <c r="H17" s="13">
        <f t="array" ref="H17">H7/G7*100</f>
        <v>109.98655010087425</v>
      </c>
      <c r="I17" s="13">
        <f t="array" ref="I17">I7/H7*100</f>
        <v>81.840415774992351</v>
      </c>
      <c r="J17" s="13">
        <f t="array" ref="J17">J7/I7*100</f>
        <v>83.339559208068735</v>
      </c>
      <c r="K17" s="13">
        <f t="array" ref="K17">K7/J7*100</f>
        <v>93.321380546839976</v>
      </c>
      <c r="L17" s="13">
        <f t="array" ref="L17">L7/K7*100</f>
        <v>57.15658021133526</v>
      </c>
      <c r="M17" s="13">
        <f t="array" ref="M17">M7/L7*100</f>
        <v>100</v>
      </c>
      <c r="N17" s="13">
        <f t="array" ref="N17">N7/M7*100</f>
        <v>74.957983193277315</v>
      </c>
      <c r="P17" s="17" t="s">
        <v>21</v>
      </c>
      <c r="Q17" s="17">
        <f t="array" ref="Q17">AVERAGE(C23:N23)</f>
        <v>272.1834126987934</v>
      </c>
    </row>
    <row r="18" spans="2:17" x14ac:dyDescent="0.3">
      <c r="B18" s="5">
        <v>2003</v>
      </c>
      <c r="C18" s="13">
        <f t="array" ref="C18">C8/N7*100</f>
        <v>130.04484304932734</v>
      </c>
      <c r="D18" s="13">
        <f t="array" ref="D18">D8/C8*100</f>
        <v>119.65517241379311</v>
      </c>
      <c r="E18" s="13">
        <f t="array" ref="E18">E8/D8*100</f>
        <v>133.93371757925073</v>
      </c>
      <c r="F18" s="13">
        <f t="array" ref="F18">F8/E8*100</f>
        <v>151.96342119419043</v>
      </c>
      <c r="G18" s="13">
        <f t="array" ref="G18">G8/F8*100</f>
        <v>131.61061946902655</v>
      </c>
      <c r="H18" s="13">
        <f t="array" ref="H18">H8/G8*100</f>
        <v>111.99569661108121</v>
      </c>
      <c r="I18" s="13">
        <f t="array" ref="I18">I8/H8*100</f>
        <v>71.42170989433238</v>
      </c>
      <c r="J18" s="13">
        <f t="array" ref="J18">J8/I8*100</f>
        <v>70.00672494956288</v>
      </c>
      <c r="K18" s="13">
        <f t="array" ref="K18">K8/J8*100</f>
        <v>112.15177713736793</v>
      </c>
      <c r="L18" s="13">
        <f t="array" ref="L18">L8/K8*100</f>
        <v>63.683083511777298</v>
      </c>
      <c r="M18" s="13">
        <f t="array" ref="M18">M8/L8*100</f>
        <v>119.97310020174849</v>
      </c>
      <c r="N18" s="13">
        <f t="array" ref="N18">N8/M8*100</f>
        <v>66.704035874439455</v>
      </c>
    </row>
    <row r="19" spans="2:17" x14ac:dyDescent="0.3">
      <c r="B19" s="5">
        <v>2004</v>
      </c>
      <c r="C19" s="13">
        <f t="array" ref="C19">C9/N8*100</f>
        <v>158.65546218487395</v>
      </c>
      <c r="D19" s="13">
        <f t="array" ref="D19">D9/C9*100</f>
        <v>78.760593220338976</v>
      </c>
      <c r="E19" s="13">
        <f t="array" ref="E19">E9/D9*100</f>
        <v>140.01344989912576</v>
      </c>
      <c r="F19" s="13">
        <f t="array" ref="F19">F9/E9*100</f>
        <v>142.84341978866476</v>
      </c>
      <c r="G19" s="13">
        <f t="array" ref="G19">G9/F9*100</f>
        <v>140.01344989912576</v>
      </c>
      <c r="H19" s="13">
        <f t="array" ref="H19">H9/G9*100</f>
        <v>107.13256484149858</v>
      </c>
      <c r="I19" s="13">
        <f t="array" ref="I19">I9/H9*100</f>
        <v>73.324366733916165</v>
      </c>
      <c r="J19" s="13">
        <f t="array" ref="J19">J9/I9*100</f>
        <v>59.095077957811071</v>
      </c>
      <c r="K19" s="13">
        <f t="array" ref="K19">K9/J9*100</f>
        <v>138.48939472322812</v>
      </c>
      <c r="L19" s="13">
        <f t="array" ref="L19">L9/K9*100</f>
        <v>77.773627194620843</v>
      </c>
      <c r="M19" s="13">
        <f t="array" ref="M19">M9/L9*100</f>
        <v>77.137367915465902</v>
      </c>
      <c r="N19" s="13">
        <f t="array" ref="N19">N9/M9*100</f>
        <v>111.08343711083437</v>
      </c>
    </row>
    <row r="20" spans="2:17" x14ac:dyDescent="0.3">
      <c r="B20" s="14">
        <v>2005</v>
      </c>
      <c r="C20" s="15">
        <f t="array" ref="C20">C10/N9*100</f>
        <v>46.69282511210762</v>
      </c>
      <c r="D20" s="15">
        <f t="array" ref="D20">D10/C10*100</f>
        <v>142.85714285714286</v>
      </c>
      <c r="E20" s="15">
        <f t="array" ref="E20">E10/D10*100</f>
        <v>170.58823529411765</v>
      </c>
      <c r="F20" s="15">
        <f t="array" ref="F20">F10/E10*100</f>
        <v>127.0935960591133</v>
      </c>
      <c r="G20" s="15">
        <f t="array" ref="G20">G10/F10*100</f>
        <v>162.7906976744186</v>
      </c>
      <c r="H20" s="15">
        <f t="array" ref="H20">H10/G10*100</f>
        <v>84.976190476190467</v>
      </c>
      <c r="I20" s="15">
        <f t="array" ref="I20">I10/H10*100</f>
        <v>79.153824600728498</v>
      </c>
      <c r="J20" s="15">
        <f t="array" ref="J20">J10/I10*100</f>
        <v>94.761061946902643</v>
      </c>
      <c r="K20" s="15">
        <f t="array" ref="K20">K10/J10*100</f>
        <v>83.339559208068735</v>
      </c>
      <c r="L20" s="15">
        <f t="array" ref="L20">L10/K10*100</f>
        <v>59.973106230389959</v>
      </c>
      <c r="M20" s="15">
        <f t="array" ref="M20">M10/L10*100</f>
        <v>102.24215246636771</v>
      </c>
      <c r="N20" s="15">
        <f t="array" ref="N20">N10/M10*100</f>
        <v>54.385964912280706</v>
      </c>
    </row>
    <row r="21" spans="2:17" x14ac:dyDescent="0.3">
      <c r="B21" s="5" t="s">
        <v>16</v>
      </c>
      <c r="C21" s="16">
        <f t="array" ref="C21">AVERAGE(C15:C20)</f>
        <v>97.565344827390248</v>
      </c>
      <c r="D21" s="16">
        <f t="array" ref="D21">AVERAGE(D15:D20)</f>
        <v>129.40491867091461</v>
      </c>
      <c r="E21" s="16">
        <f t="array" ref="E21">AVERAGE(E15:E20)</f>
        <v>168.53618961135024</v>
      </c>
      <c r="F21" s="16">
        <f t="array" ref="F21">AVERAGE(F15:F20)</f>
        <v>165.27557564935822</v>
      </c>
      <c r="G21" s="16">
        <f t="array" ref="G21">AVERAGE(G15:G20)</f>
        <v>137.5614893761375</v>
      </c>
      <c r="H21" s="16">
        <f t="array" ref="H21">AVERAGE(H15:H20)</f>
        <v>107.32214727564356</v>
      </c>
      <c r="I21" s="16">
        <f t="array" ref="I21">AVERAGE(I15:I20)</f>
        <v>80.038400857077946</v>
      </c>
      <c r="J21" s="16">
        <f t="array" ref="J21">AVERAGE(J15:J20)</f>
        <v>80.611005276213675</v>
      </c>
      <c r="K21" s="16">
        <f t="array" ref="K21">AVERAGE(K15:K20)</f>
        <v>100.08411901973886</v>
      </c>
      <c r="L21" s="16">
        <f t="array" ref="L21">AVERAGE(L15:L20)</f>
        <v>64.72668749661257</v>
      </c>
      <c r="M21" s="16">
        <f t="array" ref="M21">AVERAGE(M15:M20)</f>
        <v>94.412916858790254</v>
      </c>
      <c r="N21" s="16">
        <f t="array" ref="N21">AVERAGE(N15:N20)</f>
        <v>72.53949293260321</v>
      </c>
    </row>
    <row r="22" spans="2:17" x14ac:dyDescent="0.3">
      <c r="B22" s="5" t="s">
        <v>18</v>
      </c>
      <c r="C22" s="5">
        <v>100</v>
      </c>
      <c r="D22" s="13">
        <f t="array" ref="D22">(D21*100)/100</f>
        <v>129.40491867091461</v>
      </c>
      <c r="E22" s="13">
        <f t="array" ref="E22">(E21*D22)/100</f>
        <v>218.09411909762622</v>
      </c>
      <c r="F22" s="13">
        <f t="array" ref="F22">(F21*E22)/100</f>
        <v>360.45631079599866</v>
      </c>
      <c r="G22" s="13">
        <f t="array" ref="G22">(G21*F22)/100</f>
        <v>495.84906968125483</v>
      </c>
      <c r="H22" s="13">
        <f t="array" ref="H22">(H21*G22)/100</f>
        <v>532.15586882822481</v>
      </c>
      <c r="I22" s="13">
        <f t="array" ref="I22">(I21*H22)/100</f>
        <v>425.92904747720053</v>
      </c>
      <c r="J22" s="13">
        <f t="array" ref="J22">(J21*I22)/100</f>
        <v>343.34568693477274</v>
      </c>
      <c r="K22" s="13">
        <f t="array" ref="K22">(K21*J22)/100</f>
        <v>343.63450596093799</v>
      </c>
      <c r="L22" s="13">
        <f t="array" ref="L22">(L21*K22)/100</f>
        <v>222.42323280386481</v>
      </c>
      <c r="M22" s="13">
        <f t="array" ref="M22">(M21*L22)/100</f>
        <v>209.99626186174638</v>
      </c>
      <c r="N22" s="13">
        <f t="array" ref="N22">(N21*M22)/100</f>
        <v>152.33022353193243</v>
      </c>
    </row>
    <row r="23" spans="2:17" x14ac:dyDescent="0.3">
      <c r="B23" s="5" t="s">
        <v>19</v>
      </c>
      <c r="C23" s="5">
        <f t="array" ref="C23">C22</f>
        <v>100</v>
      </c>
      <c r="D23" s="13">
        <f t="array" ref="D23">D22-(Q16)</f>
        <v>125.35312634880925</v>
      </c>
      <c r="E23" s="13">
        <f t="array" ref="E23">E22-2*Q16</f>
        <v>209.99053445341551</v>
      </c>
      <c r="F23" s="13">
        <f t="array" ref="F23">F22-3*Q16</f>
        <v>348.30093382968261</v>
      </c>
      <c r="G23" s="13">
        <f t="array" ref="G23">G22-4*Q16</f>
        <v>479.64190039283341</v>
      </c>
      <c r="H23" s="13">
        <f t="array" ref="H23">H22-5*Q16</f>
        <v>511.89690721769807</v>
      </c>
      <c r="I23" s="13">
        <f t="array" ref="I23">I22-6*Q16</f>
        <v>401.61829354456842</v>
      </c>
      <c r="J23" s="13">
        <f t="array" ref="J23">J22-7*Q16</f>
        <v>314.98314068003526</v>
      </c>
      <c r="K23" s="13">
        <f t="array" ref="K23">K22-8*Q16</f>
        <v>311.22016738409513</v>
      </c>
      <c r="L23" s="13">
        <f t="array" ref="L23">L22-9*Q16</f>
        <v>185.95710190491661</v>
      </c>
      <c r="M23" s="13">
        <f t="array" ref="M23">M22-10*Q16</f>
        <v>169.47833864069284</v>
      </c>
      <c r="N23" s="13">
        <f t="array" ref="N23">N22-11*Q16</f>
        <v>107.76050798877354</v>
      </c>
    </row>
    <row r="24" spans="2:17" x14ac:dyDescent="0.3">
      <c r="B24" s="19" t="s">
        <v>22</v>
      </c>
      <c r="C24" s="20">
        <f t="array" ref="C24">C23:N23/$Q$17*100</f>
        <v>36.73993172782469</v>
      </c>
      <c r="D24" s="20">
        <f t="array" ref="D24">D23:O23/$Q$17*100</f>
        <v>46.054653039246332</v>
      </c>
      <c r="E24" s="20">
        <f t="array" ref="E24">E23:P23/$Q$17*100</f>
        <v>77.15037899307903</v>
      </c>
      <c r="F24" s="20">
        <f t="array" ref="F24">F23:Q23/$Q$17*100</f>
        <v>127.96552529640121</v>
      </c>
      <c r="G24" s="20">
        <f t="array" ref="G24">G23:R23/$Q$17*100</f>
        <v>176.22010674236788</v>
      </c>
      <c r="H24" s="20">
        <f t="array" ref="H24">H23:S23/$Q$17*100</f>
        <v>188.07057422862835</v>
      </c>
      <c r="I24" s="20">
        <f t="array" ref="I24">I23:T23/$Q$17*100</f>
        <v>147.55428685472899</v>
      </c>
      <c r="J24" s="20">
        <f t="array" ref="J24">J23:U23/$Q$17*100</f>
        <v>115.72459084000293</v>
      </c>
      <c r="K24" s="20">
        <f t="array" ref="K24">K23:V23/$Q$17*100</f>
        <v>114.34207702013825</v>
      </c>
      <c r="L24" s="20">
        <f t="array" ref="L24">L23:W23/$Q$17*100</f>
        <v>68.320512282907742</v>
      </c>
      <c r="M24" s="20">
        <f t="array" ref="M24">M23:X23/$Q$17*100</f>
        <v>62.266225910042074</v>
      </c>
      <c r="N24" s="20">
        <f t="array" ref="N24">N23:Y23/$Q$17*100</f>
        <v>39.591137064632463</v>
      </c>
    </row>
  </sheetData>
  <mergeCells count="2">
    <mergeCell ref="B3:N3"/>
    <mergeCell ref="B13:N1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2020-09-07T17:25:44Z</dcterms:modified>
</cp:coreProperties>
</file>