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 a="1"/>
  <c r="F4" i="1" a="1"/>
  <c r="F5" i="1" a="1"/>
  <c r="F6" i="1" a="1"/>
  <c r="F7" i="1" a="1"/>
  <c r="F8" i="1" a="1"/>
  <c r="F9" i="1" a="1"/>
  <c r="F10" i="1" a="1"/>
  <c r="F11" i="1" a="1"/>
  <c r="F12" i="1" a="1"/>
  <c r="F13" i="1" a="1"/>
  <c r="F14" i="1" a="1"/>
  <c r="F15" i="1" a="1"/>
  <c r="F16" i="1" a="1"/>
  <c r="F17" i="1" a="1"/>
  <c r="F18" i="1" a="1"/>
  <c r="F19" i="1" a="1"/>
  <c r="F20" i="1" a="1"/>
  <c r="F21" i="1" a="1"/>
  <c r="F22" i="1" a="1"/>
  <c r="F23" i="1" a="1"/>
  <c r="F24" i="1" a="1"/>
  <c r="F25" i="1" a="1"/>
  <c r="F26" i="1" a="1"/>
  <c r="F27" i="1" a="1"/>
  <c r="F28" i="1" a="1"/>
  <c r="F29" i="1" a="1"/>
  <c r="F30" i="1" a="1"/>
  <c r="F31" i="1" a="1"/>
  <c r="F32" i="1" a="1"/>
  <c r="F33" i="1" a="1"/>
  <c r="F34" i="1" a="1"/>
  <c r="F3" i="1" a="1"/>
  <c r="I5" i="1" a="1"/>
  <c r="I5" i="1" s="1"/>
  <c r="I3" i="1" a="1"/>
  <c r="I3" i="1" s="1"/>
  <c r="I4" i="1" s="1" a="1"/>
  <c r="I4" i="1" s="1"/>
  <c r="L8" i="1" s="1" a="1"/>
  <c r="L8" i="1" s="1"/>
  <c r="I9" i="1" a="1"/>
  <c r="I9" i="1" s="1"/>
  <c r="I8" i="1" a="1"/>
  <c r="I8" i="1" s="1"/>
  <c r="I7" i="1" a="1"/>
  <c r="I7" i="1" s="1"/>
  <c r="D3" i="1" a="1"/>
  <c r="D3" i="1" s="1"/>
  <c r="B4" i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B24" i="1" s="1" a="1"/>
  <c r="B24" i="1" s="1"/>
  <c r="B25" i="1" s="1" a="1"/>
  <c r="B25" i="1" s="1"/>
  <c r="B26" i="1" s="1" a="1"/>
  <c r="B26" i="1" s="1"/>
  <c r="B27" i="1" s="1" a="1"/>
  <c r="B27" i="1" s="1"/>
  <c r="B28" i="1" s="1" a="1"/>
  <c r="B28" i="1" s="1"/>
  <c r="B29" i="1" s="1" a="1"/>
  <c r="B29" i="1" s="1"/>
  <c r="B30" i="1" s="1" a="1"/>
  <c r="B30" i="1" s="1"/>
  <c r="B31" i="1" s="1" a="1"/>
  <c r="B31" i="1" s="1"/>
  <c r="B32" i="1" s="1" a="1"/>
  <c r="B32" i="1" s="1"/>
  <c r="B33" i="1" s="1" a="1"/>
  <c r="B33" i="1" s="1"/>
  <c r="B34" i="1" s="1" a="1"/>
  <c r="B34" i="1" s="1"/>
  <c r="E13" i="1" l="1" a="1"/>
  <c r="E13" i="1" s="1"/>
  <c r="F13" i="1" s="1"/>
  <c r="E34" i="1" a="1"/>
  <c r="E34" i="1" s="1"/>
  <c r="F34" i="1" s="1"/>
  <c r="E26" i="1" a="1"/>
  <c r="E26" i="1" s="1"/>
  <c r="E21" i="1" a="1"/>
  <c r="E21" i="1" s="1"/>
  <c r="F21" i="1" s="1"/>
  <c r="E18" i="1" a="1"/>
  <c r="E18" i="1" s="1"/>
  <c r="E10" i="1" a="1"/>
  <c r="E10" i="1" s="1"/>
  <c r="F10" i="1" s="1"/>
  <c r="E5" i="1" a="1"/>
  <c r="E5" i="1" s="1"/>
  <c r="F5" i="1" s="1"/>
  <c r="L7" i="1" a="1"/>
  <c r="L7" i="1" s="1"/>
  <c r="E31" i="1" a="1"/>
  <c r="E31" i="1" s="1"/>
  <c r="F31" i="1" s="1"/>
  <c r="E28" i="1" a="1"/>
  <c r="E28" i="1" s="1"/>
  <c r="F28" i="1" s="1"/>
  <c r="E23" i="1" a="1"/>
  <c r="E23" i="1" s="1"/>
  <c r="F23" i="1" s="1"/>
  <c r="E20" i="1" a="1"/>
  <c r="E20" i="1" s="1"/>
  <c r="F20" i="1" s="1"/>
  <c r="E15" i="1" a="1"/>
  <c r="E15" i="1" s="1"/>
  <c r="F15" i="1" s="1"/>
  <c r="E12" i="1" a="1"/>
  <c r="E12" i="1" s="1"/>
  <c r="F12" i="1" s="1"/>
  <c r="E7" i="1" a="1"/>
  <c r="E7" i="1" s="1"/>
  <c r="F7" i="1" s="1"/>
  <c r="E4" i="1" a="1"/>
  <c r="E4" i="1" s="1"/>
  <c r="E33" i="1" a="1"/>
  <c r="E33" i="1" s="1"/>
  <c r="F33" i="1" s="1"/>
  <c r="E30" i="1" a="1"/>
  <c r="E30" i="1" s="1"/>
  <c r="F30" i="1" s="1"/>
  <c r="E25" i="1" a="1"/>
  <c r="E25" i="1" s="1"/>
  <c r="F25" i="1" s="1"/>
  <c r="E22" i="1" a="1"/>
  <c r="E22" i="1" s="1"/>
  <c r="F22" i="1" s="1"/>
  <c r="E17" i="1" a="1"/>
  <c r="E17" i="1" s="1"/>
  <c r="F17" i="1" s="1"/>
  <c r="E14" i="1" a="1"/>
  <c r="E14" i="1" s="1"/>
  <c r="F14" i="1" s="1"/>
  <c r="E9" i="1" a="1"/>
  <c r="E9" i="1" s="1"/>
  <c r="F9" i="1" s="1"/>
  <c r="E6" i="1" a="1"/>
  <c r="E6" i="1" s="1"/>
  <c r="F6" i="1" s="1"/>
  <c r="E3" i="1" a="1"/>
  <c r="E3" i="1" s="1"/>
  <c r="F3" i="1" s="1"/>
  <c r="E32" i="1" a="1"/>
  <c r="E32" i="1" s="1"/>
  <c r="F32" i="1" s="1"/>
  <c r="E27" i="1" a="1"/>
  <c r="E27" i="1" s="1"/>
  <c r="F27" i="1" s="1"/>
  <c r="E24" i="1" a="1"/>
  <c r="E24" i="1" s="1"/>
  <c r="F24" i="1" s="1"/>
  <c r="E19" i="1" a="1"/>
  <c r="E19" i="1" s="1"/>
  <c r="F19" i="1" s="1"/>
  <c r="E16" i="1" a="1"/>
  <c r="E16" i="1" s="1"/>
  <c r="F16" i="1" s="1"/>
  <c r="E11" i="1" a="1"/>
  <c r="E11" i="1" s="1"/>
  <c r="F11" i="1" s="1"/>
  <c r="E8" i="1" a="1"/>
  <c r="E8" i="1" s="1"/>
  <c r="F8" i="1" s="1"/>
  <c r="F26" i="1"/>
  <c r="F18" i="1"/>
  <c r="E29" i="1" a="1"/>
  <c r="E29" i="1" s="1"/>
  <c r="F29" i="1" s="1"/>
  <c r="F4" i="1"/>
  <c r="D26" i="1"/>
  <c r="D22" i="1"/>
  <c r="D18" i="1"/>
  <c r="D14" i="1"/>
  <c r="D10" i="1"/>
  <c r="D6" i="1"/>
  <c r="D29" i="1"/>
  <c r="D25" i="1"/>
  <c r="D21" i="1"/>
  <c r="D17" i="1"/>
  <c r="D13" i="1"/>
  <c r="D9" i="1"/>
  <c r="D5" i="1"/>
  <c r="D28" i="1"/>
  <c r="D24" i="1"/>
  <c r="D20" i="1"/>
  <c r="D16" i="1"/>
  <c r="D12" i="1"/>
  <c r="D8" i="1"/>
  <c r="D4" i="1"/>
  <c r="D27" i="1"/>
  <c r="D23" i="1"/>
  <c r="D19" i="1"/>
  <c r="D15" i="1"/>
  <c r="D11" i="1"/>
  <c r="D7" i="1"/>
  <c r="F37" i="1" l="1"/>
</calcChain>
</file>

<file path=xl/sharedStrings.xml><?xml version="1.0" encoding="utf-8"?>
<sst xmlns="http://schemas.openxmlformats.org/spreadsheetml/2006/main" count="15" uniqueCount="15">
  <si>
    <t>YEAR</t>
  </si>
  <si>
    <t>Amount(y)</t>
  </si>
  <si>
    <t>t</t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</si>
  <si>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</si>
  <si>
    <t>S1=</t>
  </si>
  <si>
    <t>S2=</t>
  </si>
  <si>
    <t>S3=</t>
  </si>
  <si>
    <t>c=</t>
  </si>
  <si>
    <t>B=</t>
  </si>
  <si>
    <t>A=</t>
  </si>
  <si>
    <t>Yt(estimated)</t>
  </si>
  <si>
    <t xml:space="preserve">Estimated Amount(y) </t>
  </si>
  <si>
    <t>a=</t>
  </si>
  <si>
    <t>b=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</si>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</sst>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2" borderId="0" xfId="0" applyFill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GROMPERTZ CURVE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Amount(y)</c:v>
                </c:pt>
              </c:strCache>
            </c:strRef>
          </c:tx>
          <c:marker>
            <c:symbol val="none"/>
          </c:marker>
          <c:cat>
            <c:numRef>
              <c:f>Sheet1!$B$3:$B$29</c:f>
              <c:numCache>
                <c:formatCode>General</c:formatCode>
                <c:ptCount val="27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</c:numCache>
            </c:numRef>
          </c:cat>
          <c:val>
            <c:numRef>
              <c:f>Sheet1!$C$3:$C$29</c:f>
              <c:numCache>
                <c:formatCode>General</c:formatCode>
                <c:ptCount val="27"/>
                <c:pt idx="0">
                  <c:v>7.4</c:v>
                </c:pt>
                <c:pt idx="1">
                  <c:v>8.5</c:v>
                </c:pt>
                <c:pt idx="2">
                  <c:v>9.8000000000000007</c:v>
                </c:pt>
                <c:pt idx="3">
                  <c:v>11</c:v>
                </c:pt>
                <c:pt idx="4">
                  <c:v>12.5</c:v>
                </c:pt>
                <c:pt idx="5">
                  <c:v>14</c:v>
                </c:pt>
                <c:pt idx="6">
                  <c:v>16.100000000000001</c:v>
                </c:pt>
                <c:pt idx="7">
                  <c:v>19.2</c:v>
                </c:pt>
                <c:pt idx="8">
                  <c:v>22.3</c:v>
                </c:pt>
                <c:pt idx="9">
                  <c:v>27.3</c:v>
                </c:pt>
                <c:pt idx="10">
                  <c:v>32.1</c:v>
                </c:pt>
                <c:pt idx="11">
                  <c:v>37.1</c:v>
                </c:pt>
                <c:pt idx="12">
                  <c:v>41.9</c:v>
                </c:pt>
                <c:pt idx="13">
                  <c:v>48</c:v>
                </c:pt>
                <c:pt idx="14">
                  <c:v>54.6</c:v>
                </c:pt>
                <c:pt idx="15">
                  <c:v>62.1</c:v>
                </c:pt>
                <c:pt idx="16">
                  <c:v>70.900000000000006</c:v>
                </c:pt>
                <c:pt idx="17">
                  <c:v>80.2</c:v>
                </c:pt>
                <c:pt idx="18">
                  <c:v>91.3</c:v>
                </c:pt>
                <c:pt idx="19">
                  <c:v>101.9</c:v>
                </c:pt>
                <c:pt idx="20">
                  <c:v>110.4</c:v>
                </c:pt>
                <c:pt idx="21">
                  <c:v>114</c:v>
                </c:pt>
                <c:pt idx="22">
                  <c:v>124.5</c:v>
                </c:pt>
                <c:pt idx="23">
                  <c:v>131.6</c:v>
                </c:pt>
                <c:pt idx="24">
                  <c:v>135.5</c:v>
                </c:pt>
                <c:pt idx="25">
                  <c:v>146.4</c:v>
                </c:pt>
                <c:pt idx="26">
                  <c:v>174.5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Estimated Amount(y) </c:v>
                </c:pt>
              </c:strCache>
            </c:strRef>
          </c:tx>
          <c:marker>
            <c:symbol val="none"/>
          </c:marker>
          <c:cat>
            <c:numRef>
              <c:f>Sheet1!$B$3:$B$29</c:f>
              <c:numCache>
                <c:formatCode>General</c:formatCode>
                <c:ptCount val="27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</c:numCache>
            </c:numRef>
          </c:cat>
          <c:val>
            <c:numRef>
              <c:f>Sheet1!$F$3:$F$29</c:f>
              <c:numCache>
                <c:formatCode>General</c:formatCode>
                <c:ptCount val="27"/>
                <c:pt idx="0">
                  <c:v>6.13287679843629</c:v>
                </c:pt>
                <c:pt idx="1">
                  <c:v>7.4633410897263506</c:v>
                </c:pt>
                <c:pt idx="2">
                  <c:v>9.0180508476075261</c:v>
                </c:pt>
                <c:pt idx="3">
                  <c:v>10.82217021569139</c:v>
                </c:pt>
                <c:pt idx="4">
                  <c:v>12.90167885553557</c:v>
                </c:pt>
                <c:pt idx="5">
                  <c:v>15.283128551990288</c:v>
                </c:pt>
                <c:pt idx="6">
                  <c:v>17.993377620302628</c:v>
                </c:pt>
                <c:pt idx="7">
                  <c:v>21.0593081116047</c:v>
                </c:pt>
                <c:pt idx="8">
                  <c:v>24.507531271935065</c:v>
                </c:pt>
                <c:pt idx="9">
                  <c:v>28.364086989895345</c:v>
                </c:pt>
                <c:pt idx="10">
                  <c:v>32.654143067113026</c:v>
                </c:pt>
                <c:pt idx="11">
                  <c:v>37.40170006918158</c:v>
                </c:pt>
                <c:pt idx="12">
                  <c:v>42.629307274711543</c:v>
                </c:pt>
                <c:pt idx="13">
                  <c:v>48.357794854146334</c:v>
                </c:pt>
                <c:pt idx="14">
                  <c:v>54.606026899921666</c:v>
                </c:pt>
                <c:pt idx="15">
                  <c:v>61.390679320095181</c:v>
                </c:pt>
                <c:pt idx="16">
                  <c:v>68.726045924996782</c:v>
                </c:pt>
                <c:pt idx="17">
                  <c:v>76.623875307257492</c:v>
                </c:pt>
                <c:pt idx="18">
                  <c:v>85.093240365432408</c:v>
                </c:pt>
                <c:pt idx="19">
                  <c:v>94.140441574225278</c:v>
                </c:pt>
                <c:pt idx="20">
                  <c:v>103.76894438142182</c:v>
                </c:pt>
                <c:pt idx="21">
                  <c:v>113.97935043138808</c:v>
                </c:pt>
                <c:pt idx="22">
                  <c:v>124.76940169238404</c:v>
                </c:pt>
                <c:pt idx="23">
                  <c:v>136.13401601148001</c:v>
                </c:pt>
                <c:pt idx="24">
                  <c:v>148.06535214461849</c:v>
                </c:pt>
                <c:pt idx="25">
                  <c:v>160.55290191507012</c:v>
                </c:pt>
                <c:pt idx="26">
                  <c:v>173.58360684297028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506368"/>
        <c:axId val="178385280"/>
      </c:lineChart>
      <c:catAx>
        <c:axId val="240506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385280"/>
        <c:crosses val="autoZero"/>
        <c:auto val="1"/>
        <c:lblAlgn val="ctr"/>
        <c:lblOffset val="100"/>
        <c:noMultiLvlLbl val="0"/>
      </c:catAx>
      <c:valAx>
        <c:axId val="178385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Amount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506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13</xdr:row>
      <xdr:rowOff>53340</xdr:rowOff>
    </xdr:from>
    <xdr:to>
      <xdr:col>15</xdr:col>
      <xdr:colOff>594360</xdr:colOff>
      <xdr:row>28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abSelected="1" topLeftCell="A4" workbookViewId="0">
      <selection activeCell="E37" sqref="E37:F37"/>
    </sheetView>
  </sheetViews>
  <sheetFormatPr defaultRowHeight="14.4" x14ac:dyDescent="0.3"/>
  <cols>
    <col min="5" max="5" width="12" customWidth="1"/>
    <col min="6" max="6" width="18.21875" customWidth="1"/>
  </cols>
  <sheetData>
    <row r="2" spans="1:12" ht="16.2" thickBot="1" x14ac:dyDescent="0.4">
      <c r="A2" s="1" t="s">
        <v>2</v>
      </c>
      <c r="B2" s="1" t="s">
        <v>0</v>
      </c>
      <c r="C2" s="1" t="s">
        <v>1</v>
      </c>
      <c r="D2" s="5" t="s">
        <v>3</v>
      </c>
      <c r="E2" s="1" t="s">
        <v>10</v>
      </c>
      <c r="F2" s="1" t="s">
        <v>11</v>
      </c>
    </row>
    <row r="3" spans="1:12" x14ac:dyDescent="0.3">
      <c r="A3" s="2">
        <v>1</v>
      </c>
      <c r="B3" s="2">
        <v>1945</v>
      </c>
      <c r="C3" s="2">
        <v>7.4</v>
      </c>
      <c r="D3" s="2">
        <f t="array" ref="D3:D29">LN(C3:C29)</f>
        <v>2.0014800002101243</v>
      </c>
      <c r="E3" s="4">
        <f t="array" ref="E3">$I$5+$I$4*POWER($I$3,A3)</f>
        <v>1.813663938138844</v>
      </c>
      <c r="F3" s="4">
        <f t="array" ref="F3">EXP(E3:E34)</f>
        <v>6.13287679843629</v>
      </c>
      <c r="H3" s="7" t="s">
        <v>7</v>
      </c>
      <c r="I3" s="8">
        <f t="array" ref="I3">POWER((I9-I8)/(I8-I7), (1/9))</f>
        <v>0.9637657468426083</v>
      </c>
    </row>
    <row r="4" spans="1:12" x14ac:dyDescent="0.3">
      <c r="A4" s="2">
        <v>2</v>
      </c>
      <c r="B4" s="2">
        <f t="array" ref="B4">B3+1</f>
        <v>1946</v>
      </c>
      <c r="C4" s="2">
        <v>8.5</v>
      </c>
      <c r="D4" s="2">
        <v>2.1400661634962708</v>
      </c>
      <c r="E4" s="2">
        <f t="array" ref="E4">$I$5+$I$4*POWER($I$3,A4)</f>
        <v>2.0100031812086083</v>
      </c>
      <c r="F4" s="2">
        <f t="array" ref="F4">EXP(E4:E35)</f>
        <v>7.4633410897263506</v>
      </c>
      <c r="H4" s="9" t="s">
        <v>8</v>
      </c>
      <c r="I4" s="10">
        <f t="array" ref="I4">((I3-1)*POWER((I8-I7),3))/(I3*POWER((I9-2*I8+I7),2))</f>
        <v>-5.6223297197719972</v>
      </c>
    </row>
    <row r="5" spans="1:12" ht="15" thickBot="1" x14ac:dyDescent="0.35">
      <c r="A5" s="2">
        <v>3</v>
      </c>
      <c r="B5" s="2">
        <f t="array" ref="B5">B4+1</f>
        <v>1947</v>
      </c>
      <c r="C5" s="2">
        <v>9.8000000000000007</v>
      </c>
      <c r="D5" s="2">
        <v>2.2823823856765264</v>
      </c>
      <c r="E5" s="2">
        <f t="array" ref="E5">$I$5+$I$4*POWER($I$3,A5)</f>
        <v>2.1992282184402514</v>
      </c>
      <c r="F5" s="2">
        <f t="array" ref="F5">EXP(E5:E36)</f>
        <v>9.0180508476075261</v>
      </c>
      <c r="H5" s="11" t="s">
        <v>9</v>
      </c>
      <c r="I5" s="12">
        <f t="array" ref="I5">(1/9)*(((I7*I9)-POWER(I8,2))/(I9-2*I8+I7))</f>
        <v>7.2322727395102957</v>
      </c>
    </row>
    <row r="6" spans="1:12" ht="15" thickBot="1" x14ac:dyDescent="0.35">
      <c r="A6" s="2">
        <v>4</v>
      </c>
      <c r="B6" s="2">
        <f t="array" ref="B6">B5+1</f>
        <v>1948</v>
      </c>
      <c r="C6" s="2">
        <v>11</v>
      </c>
      <c r="D6" s="2">
        <v>2.3978952727983707</v>
      </c>
      <c r="E6" s="2">
        <f t="array" ref="E6">$I$5+$I$4*POWER($I$3,A6)</f>
        <v>2.3815968277691271</v>
      </c>
      <c r="F6" s="2">
        <f t="array" ref="F6">EXP(E6:E37)</f>
        <v>10.82217021569139</v>
      </c>
    </row>
    <row r="7" spans="1:12" x14ac:dyDescent="0.3">
      <c r="A7" s="2">
        <v>5</v>
      </c>
      <c r="B7" s="2">
        <f t="array" ref="B7">B6+1</f>
        <v>1949</v>
      </c>
      <c r="C7" s="2">
        <v>12.5</v>
      </c>
      <c r="D7" s="2">
        <v>2.5257286443082556</v>
      </c>
      <c r="E7" s="2">
        <f t="array" ref="E7">$I$5+$I$4*POWER($I$3,A7)</f>
        <v>2.5573574467396183</v>
      </c>
      <c r="F7" s="2">
        <f t="array" ref="F7">EXP(E7:E38)</f>
        <v>12.90167885553557</v>
      </c>
      <c r="H7" s="7" t="s">
        <v>4</v>
      </c>
      <c r="I7" s="8">
        <f t="array" ref="I7">SUM(D3:D11)</f>
        <v>22.824926025595033</v>
      </c>
      <c r="K7" s="7" t="s">
        <v>12</v>
      </c>
      <c r="L7" s="8">
        <f t="array" ref="L7">EXP(I5)</f>
        <v>1383.3629576697658</v>
      </c>
    </row>
    <row r="8" spans="1:12" ht="15" thickBot="1" x14ac:dyDescent="0.35">
      <c r="A8" s="2">
        <v>6</v>
      </c>
      <c r="B8" s="2">
        <f t="array" ref="B8">B7+1</f>
        <v>1950</v>
      </c>
      <c r="C8" s="2">
        <v>14</v>
      </c>
      <c r="D8" s="2">
        <v>2.6390573296152584</v>
      </c>
      <c r="E8" s="2">
        <f t="array" ref="E8">$I$5+$I$4*POWER($I$3,A8)</f>
        <v>2.7267495109472328</v>
      </c>
      <c r="F8" s="2">
        <f t="array" ref="F8">EXP(E8:E39)</f>
        <v>15.283128551990288</v>
      </c>
      <c r="H8" s="9" t="s">
        <v>5</v>
      </c>
      <c r="I8" s="10">
        <f t="array" ref="I8">SUM(D12:D20)</f>
        <v>34.7704203598771</v>
      </c>
      <c r="K8" s="11" t="s">
        <v>13</v>
      </c>
      <c r="L8" s="12">
        <f t="array" ref="L8">EXP(I4)</f>
        <v>3.6162065398140167E-3</v>
      </c>
    </row>
    <row r="9" spans="1:12" ht="15" thickBot="1" x14ac:dyDescent="0.35">
      <c r="A9" s="2">
        <v>7</v>
      </c>
      <c r="B9" s="2">
        <f t="array" ref="B9">B8+1</f>
        <v>1951</v>
      </c>
      <c r="C9" s="2">
        <v>16.100000000000001</v>
      </c>
      <c r="D9" s="2">
        <v>2.7788192719904172</v>
      </c>
      <c r="E9" s="2">
        <f t="array" ref="E9">$I$5+$I$4*POWER($I$3,A9)</f>
        <v>2.8900037802174952</v>
      </c>
      <c r="F9" s="2">
        <f t="array" ref="F9">EXP(E9:E40)</f>
        <v>17.993377620302628</v>
      </c>
      <c r="H9" s="11" t="s">
        <v>6</v>
      </c>
      <c r="I9" s="12">
        <f t="array" ref="I9">SUM(D21:D29)</f>
        <v>43.339763028352522</v>
      </c>
    </row>
    <row r="10" spans="1:12" x14ac:dyDescent="0.3">
      <c r="A10" s="2">
        <v>8</v>
      </c>
      <c r="B10" s="2">
        <f t="array" ref="B10">B9+1</f>
        <v>1952</v>
      </c>
      <c r="C10" s="2">
        <v>19.2</v>
      </c>
      <c r="D10" s="2">
        <v>2.954910279033736</v>
      </c>
      <c r="E10" s="2">
        <f t="array" ref="E10">$I$5+$I$4*POWER($I$3,A10)</f>
        <v>3.0473426529659946</v>
      </c>
      <c r="F10" s="2">
        <f t="array" ref="F10">EXP(E10:E41)</f>
        <v>21.0593081116047</v>
      </c>
    </row>
    <row r="11" spans="1:12" x14ac:dyDescent="0.3">
      <c r="A11" s="2">
        <v>9</v>
      </c>
      <c r="B11" s="2">
        <f t="array" ref="B11">B10+1</f>
        <v>1953</v>
      </c>
      <c r="C11" s="2">
        <v>22.3</v>
      </c>
      <c r="D11" s="2">
        <v>3.1045866784660729</v>
      </c>
      <c r="E11" s="2">
        <f t="array" ref="E11">$I$5+$I$4*POWER($I$3,A11)</f>
        <v>3.1989804691678261</v>
      </c>
      <c r="F11" s="2">
        <f t="array" ref="F11">EXP(E11:E42)</f>
        <v>24.507531271935065</v>
      </c>
    </row>
    <row r="12" spans="1:12" x14ac:dyDescent="0.3">
      <c r="A12" s="2">
        <v>10</v>
      </c>
      <c r="B12" s="2">
        <f t="array" ref="B12">B11+1</f>
        <v>1954</v>
      </c>
      <c r="C12" s="2">
        <v>27.3</v>
      </c>
      <c r="D12" s="2">
        <v>3.3068867021909143</v>
      </c>
      <c r="E12" s="2">
        <f t="array" ref="E12">$I$5+$I$4*POWER($I$3,A12)</f>
        <v>3.3451238023491663</v>
      </c>
      <c r="F12" s="2">
        <f t="array" ref="F12">EXP(E12:E43)</f>
        <v>28.364086989895345</v>
      </c>
    </row>
    <row r="13" spans="1:12" x14ac:dyDescent="0.3">
      <c r="A13" s="2">
        <v>11</v>
      </c>
      <c r="B13" s="2">
        <f t="array" ref="B13">B12+1</f>
        <v>1955</v>
      </c>
      <c r="C13" s="2">
        <v>32.1</v>
      </c>
      <c r="D13" s="2">
        <v>3.4688560301359703</v>
      </c>
      <c r="E13" s="2">
        <f t="array" ref="E13">$I$5+$I$4*POWER($I$3,A13)</f>
        <v>3.4859717409987487</v>
      </c>
      <c r="F13" s="2">
        <f t="array" ref="F13">EXP(E13:E44)</f>
        <v>32.654143067113026</v>
      </c>
    </row>
    <row r="14" spans="1:12" x14ac:dyDescent="0.3">
      <c r="A14" s="2">
        <v>12</v>
      </c>
      <c r="B14" s="2">
        <f t="array" ref="B14">B13+1</f>
        <v>1956</v>
      </c>
      <c r="C14" s="2">
        <v>37.1</v>
      </c>
      <c r="D14" s="2">
        <v>3.6136169696133895</v>
      </c>
      <c r="E14" s="2">
        <f t="array" ref="E14">$I$5+$I$4*POWER($I$3,A14)</f>
        <v>3.6217161597826051</v>
      </c>
      <c r="F14" s="2">
        <f t="array" ref="F14">EXP(E14:E45)</f>
        <v>37.40170006918158</v>
      </c>
    </row>
    <row r="15" spans="1:12" x14ac:dyDescent="0.3">
      <c r="A15" s="2">
        <v>13</v>
      </c>
      <c r="B15" s="2">
        <f t="array" ref="B15">B14+1</f>
        <v>1957</v>
      </c>
      <c r="C15" s="2">
        <v>41.9</v>
      </c>
      <c r="D15" s="2">
        <v>3.735285826928092</v>
      </c>
      <c r="E15" s="2">
        <f t="array" ref="E15">$I$5+$I$4*POWER($I$3,A15)</f>
        <v>3.7525419809315452</v>
      </c>
      <c r="F15" s="2">
        <f t="array" ref="F15">EXP(E15:E46)</f>
        <v>42.629307274711543</v>
      </c>
    </row>
    <row r="16" spans="1:12" x14ac:dyDescent="0.3">
      <c r="A16" s="2">
        <v>14</v>
      </c>
      <c r="B16" s="2">
        <f t="array" ref="B16">B15+1</f>
        <v>1958</v>
      </c>
      <c r="C16" s="2">
        <v>48</v>
      </c>
      <c r="D16" s="2">
        <v>3.8712010109078911</v>
      </c>
      <c r="E16" s="2">
        <f t="array" ref="E16">$I$5+$I$4*POWER($I$3,A16)</f>
        <v>3.8786274261574496</v>
      </c>
      <c r="F16" s="2">
        <f t="array" ref="F16">EXP(E16:E47)</f>
        <v>48.357794854146334</v>
      </c>
    </row>
    <row r="17" spans="1:6" x14ac:dyDescent="0.3">
      <c r="A17" s="2">
        <v>15</v>
      </c>
      <c r="B17" s="2">
        <f t="array" ref="B17">B16+1</f>
        <v>1959</v>
      </c>
      <c r="C17" s="2">
        <v>54.6</v>
      </c>
      <c r="D17" s="2">
        <v>4.0000338827508592</v>
      </c>
      <c r="E17" s="2">
        <f t="array" ref="E17">$I$5+$I$4*POWER($I$3,A17)</f>
        <v>4.0001442594415764</v>
      </c>
      <c r="F17" s="2">
        <f t="array" ref="F17">EXP(E17:E48)</f>
        <v>54.606026899921666</v>
      </c>
    </row>
    <row r="18" spans="1:6" x14ac:dyDescent="0.3">
      <c r="A18" s="2">
        <v>16</v>
      </c>
      <c r="B18" s="2">
        <f t="array" ref="B18">B17+1</f>
        <v>1960</v>
      </c>
      <c r="C18" s="2">
        <v>62.1</v>
      </c>
      <c r="D18" s="2">
        <v>4.1287459889394329</v>
      </c>
      <c r="E18" s="2">
        <f t="array" ref="E18">$I$5+$I$4*POWER($I$3,A18)</f>
        <v>4.1172580210256022</v>
      </c>
      <c r="F18" s="2">
        <f t="array" ref="F18">EXP(E18:E49)</f>
        <v>61.390679320095181</v>
      </c>
    </row>
    <row r="19" spans="1:6" x14ac:dyDescent="0.3">
      <c r="A19" s="2">
        <v>17</v>
      </c>
      <c r="B19" s="2">
        <f t="array" ref="B19">B18+1</f>
        <v>1961</v>
      </c>
      <c r="C19" s="2">
        <v>70.900000000000006</v>
      </c>
      <c r="D19" s="2">
        <v>4.2612704335380815</v>
      </c>
      <c r="E19" s="2">
        <f t="array" ref="E19">$I$5+$I$4*POWER($I$3,A19)</f>
        <v>4.2301282529241782</v>
      </c>
      <c r="F19" s="2">
        <f t="array" ref="F19">EXP(E19:E50)</f>
        <v>68.726045924996782</v>
      </c>
    </row>
    <row r="20" spans="1:6" x14ac:dyDescent="0.3">
      <c r="A20" s="2">
        <v>18</v>
      </c>
      <c r="B20" s="2">
        <f t="array" ref="B20">B19+1</f>
        <v>1962</v>
      </c>
      <c r="C20" s="2">
        <v>80.2</v>
      </c>
      <c r="D20" s="2">
        <v>4.3845235148724688</v>
      </c>
      <c r="E20" s="2">
        <f t="array" ref="E20">$I$5+$I$4*POWER($I$3,A20)</f>
        <v>4.3389087162662072</v>
      </c>
      <c r="F20" s="2">
        <f t="array" ref="F20">EXP(E20:E51)</f>
        <v>76.623875307257492</v>
      </c>
    </row>
    <row r="21" spans="1:6" x14ac:dyDescent="0.3">
      <c r="A21" s="2">
        <v>19</v>
      </c>
      <c r="B21" s="2">
        <f t="array" ref="B21">B20+1</f>
        <v>1963</v>
      </c>
      <c r="C21" s="2">
        <v>91.3</v>
      </c>
      <c r="D21" s="2">
        <v>4.514150787600923</v>
      </c>
      <c r="E21" s="2">
        <f t="array" ref="E21">$I$5+$I$4*POWER($I$3,A21)</f>
        <v>4.4437476007609229</v>
      </c>
      <c r="F21" s="2">
        <f t="array" ref="F21">EXP(E21:E52)</f>
        <v>85.093240365432408</v>
      </c>
    </row>
    <row r="22" spans="1:6" x14ac:dyDescent="0.3">
      <c r="A22" s="2">
        <v>20</v>
      </c>
      <c r="B22" s="2">
        <f t="array" ref="B22">B21+1</f>
        <v>1964</v>
      </c>
      <c r="C22" s="2">
        <v>101.9</v>
      </c>
      <c r="D22" s="2">
        <v>4.6239919402286791</v>
      </c>
      <c r="E22" s="2">
        <f t="array" ref="E22">$I$5+$I$4*POWER($I$3,A22)</f>
        <v>4.5447877265741186</v>
      </c>
      <c r="F22" s="2">
        <f t="array" ref="F22">EXP(E22:E53)</f>
        <v>94.140441574225278</v>
      </c>
    </row>
    <row r="23" spans="1:6" x14ac:dyDescent="0.3">
      <c r="A23" s="2">
        <v>21</v>
      </c>
      <c r="B23" s="2">
        <f t="array" ref="B23">B22+1</f>
        <v>1965</v>
      </c>
      <c r="C23" s="2">
        <v>110.4</v>
      </c>
      <c r="D23" s="2">
        <v>4.7041101338429954</v>
      </c>
      <c r="E23" s="2">
        <f t="array" ref="E23">$I$5+$I$4*POWER($I$3,A23)</f>
        <v>4.6421667388895447</v>
      </c>
      <c r="F23" s="2">
        <f t="array" ref="F23">EXP(E23:E54)</f>
        <v>103.76894438142182</v>
      </c>
    </row>
    <row r="24" spans="1:6" x14ac:dyDescent="0.3">
      <c r="A24" s="2">
        <v>22</v>
      </c>
      <c r="B24" s="2">
        <f t="array" ref="B24">B23+1</f>
        <v>1966</v>
      </c>
      <c r="C24" s="2">
        <v>114</v>
      </c>
      <c r="D24" s="2">
        <v>4.7361984483944957</v>
      </c>
      <c r="E24" s="2">
        <f t="array" ref="E24">$I$5+$I$4*POWER($I$3,A24)</f>
        <v>4.7360172954205151</v>
      </c>
      <c r="F24" s="2">
        <f t="array" ref="F24">EXP(E24:E55)</f>
        <v>113.97935043138808</v>
      </c>
    </row>
    <row r="25" spans="1:6" x14ac:dyDescent="0.3">
      <c r="A25" s="2">
        <v>23</v>
      </c>
      <c r="B25" s="2">
        <f t="array" ref="B25">B24+1</f>
        <v>1967</v>
      </c>
      <c r="C25" s="2">
        <v>124.5</v>
      </c>
      <c r="D25" s="2">
        <v>4.824305715904762</v>
      </c>
      <c r="E25" s="2">
        <f t="array" ref="E25">$I$5+$I$4*POWER($I$3,A25)</f>
        <v>4.8264672471271819</v>
      </c>
      <c r="F25" s="2">
        <f t="array" ref="F25">EXP(E25:E56)</f>
        <v>124.76940169238404</v>
      </c>
    </row>
    <row r="26" spans="1:6" x14ac:dyDescent="0.3">
      <c r="A26" s="2">
        <v>24</v>
      </c>
      <c r="B26" s="2">
        <f t="array" ref="B26">B25+1</f>
        <v>1968</v>
      </c>
      <c r="C26" s="2">
        <v>131.6</v>
      </c>
      <c r="D26" s="2">
        <v>4.8797670188912168</v>
      </c>
      <c r="E26" s="2">
        <f t="array" ref="E26">$I$5+$I$4*POWER($I$3,A26)</f>
        <v>4.9136398123856351</v>
      </c>
      <c r="F26" s="2">
        <f t="array" ref="F26">EXP(E26:E57)</f>
        <v>136.13401601148001</v>
      </c>
    </row>
    <row r="27" spans="1:6" x14ac:dyDescent="0.3">
      <c r="A27" s="2">
        <v>25</v>
      </c>
      <c r="B27" s="2">
        <f t="array" ref="B27">B26+1</f>
        <v>1969</v>
      </c>
      <c r="C27" s="2">
        <v>135.5</v>
      </c>
      <c r="D27" s="2">
        <v>4.9089716403197556</v>
      </c>
      <c r="E27" s="2">
        <f t="array" ref="E27">$I$5+$I$4*POWER($I$3,A27)</f>
        <v>4.9976537448461347</v>
      </c>
      <c r="F27" s="2">
        <f t="array" ref="F27">EXP(E27:E58)</f>
        <v>148.06535214461849</v>
      </c>
    </row>
    <row r="28" spans="1:6" x14ac:dyDescent="0.3">
      <c r="A28" s="2">
        <v>26</v>
      </c>
      <c r="B28" s="2">
        <f t="array" ref="B28">B27+1</f>
        <v>1970</v>
      </c>
      <c r="C28" s="2">
        <v>146.4</v>
      </c>
      <c r="D28" s="2">
        <v>4.9863426015272116</v>
      </c>
      <c r="E28" s="2">
        <f t="array" ref="E28">$I$5+$I$4*POWER($I$3,A28)</f>
        <v>5.0786234952091114</v>
      </c>
      <c r="F28" s="2">
        <f t="array" ref="F28">EXP(E28:E59)</f>
        <v>160.55290191507012</v>
      </c>
    </row>
    <row r="29" spans="1:6" x14ac:dyDescent="0.3">
      <c r="A29" s="2">
        <v>27</v>
      </c>
      <c r="B29" s="2">
        <f t="array" ref="B29">B28+1</f>
        <v>1971</v>
      </c>
      <c r="C29" s="2">
        <v>174.5</v>
      </c>
      <c r="D29" s="2">
        <v>5.1619247416424816</v>
      </c>
      <c r="E29" s="2">
        <f t="array" ref="E29">$I$5+$I$4*POWER($I$3,A29)</f>
        <v>5.1566593671393459</v>
      </c>
      <c r="F29" s="2">
        <f t="array" ref="F29">EXP(E29:E60)</f>
        <v>173.58360684297028</v>
      </c>
    </row>
    <row r="30" spans="1:6" x14ac:dyDescent="0.3">
      <c r="A30" s="2">
        <v>28</v>
      </c>
      <c r="B30" s="2">
        <f t="array" ref="B30">B29+1</f>
        <v>1972</v>
      </c>
      <c r="C30" s="2"/>
      <c r="D30" s="2"/>
      <c r="E30" s="2">
        <f t="array" ref="E30">$I$5+$I$4*POWER($I$3,A30)</f>
        <v>5.2318676675307021</v>
      </c>
      <c r="F30" s="2">
        <f t="array" ref="F30">EXP(E30:E61)</f>
        <v>187.14199636083274</v>
      </c>
    </row>
    <row r="31" spans="1:6" x14ac:dyDescent="0.3">
      <c r="A31" s="2">
        <v>29</v>
      </c>
      <c r="B31" s="2">
        <f t="array" ref="B31">B30+1</f>
        <v>1973</v>
      </c>
      <c r="C31" s="2"/>
      <c r="D31" s="2"/>
      <c r="E31" s="2">
        <f t="array" ref="E31">$I$5+$I$4*POWER($I$3,A31)</f>
        <v>5.3043508513261415</v>
      </c>
      <c r="F31" s="2">
        <f t="array" ref="F31">EXP(E31:E62)</f>
        <v>201.21034458175336</v>
      </c>
    </row>
    <row r="32" spans="1:6" x14ac:dyDescent="0.3">
      <c r="A32" s="2">
        <v>30</v>
      </c>
      <c r="B32" s="2">
        <f t="array" ref="B32">B31+1</f>
        <v>1974</v>
      </c>
      <c r="C32" s="2"/>
      <c r="D32" s="2"/>
      <c r="E32" s="2">
        <f t="array" ref="E32">$I$5+$I$4*POWER($I$3,A32)</f>
        <v>5.3742076610902831</v>
      </c>
      <c r="F32" s="2">
        <f t="array" ref="F32">EXP(E32:E63)</f>
        <v>215.76884251335238</v>
      </c>
    </row>
    <row r="33" spans="1:6" x14ac:dyDescent="0.3">
      <c r="A33" s="2">
        <v>31</v>
      </c>
      <c r="B33" s="2">
        <f t="array" ref="B33">B32+1</f>
        <v>1975</v>
      </c>
      <c r="C33" s="2"/>
      <c r="D33" s="2"/>
      <c r="E33" s="2">
        <f t="array" ref="E33">$I$5+$I$4*POWER($I$3,A33)</f>
        <v>5.4415332615246621</v>
      </c>
      <c r="F33" s="2">
        <f t="array" ref="F33">EXP(E33:E64)</f>
        <v>230.79578260491022</v>
      </c>
    </row>
    <row r="34" spans="1:6" x14ac:dyDescent="0.3">
      <c r="A34" s="3">
        <v>32</v>
      </c>
      <c r="B34" s="3">
        <f t="array" ref="B34">B33+1</f>
        <v>1976</v>
      </c>
      <c r="C34" s="3"/>
      <c r="D34" s="3"/>
      <c r="E34" s="3">
        <f t="array" ref="E34">$I$5+$I$4*POWER($I$3,A34)</f>
        <v>5.5064193691089294</v>
      </c>
      <c r="F34" s="3">
        <f t="array" ref="F34">EXP(E34:E65)</f>
        <v>246.26775257009535</v>
      </c>
    </row>
    <row r="37" spans="1:6" ht="16.2" x14ac:dyDescent="0.3">
      <c r="E37" t="s">
        <v>14</v>
      </c>
      <c r="F37" s="6">
        <f t="array" ref="F37">CORREL(C3:C29,F3:F29)</f>
        <v>0.99615589520520809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2020-09-20T18:25:55Z</dcterms:modified>
</cp:coreProperties>
</file>