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Bsc hon statistics\SEM-6\DOE\Practicals_doe\practicals\"/>
    </mc:Choice>
  </mc:AlternateContent>
  <xr:revisionPtr revIDLastSave="0" documentId="13_ncr:1_{1ADB0E4E-5E80-4BCF-A0CC-1B630F91030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7" sheetId="2" r:id="rId1"/>
    <sheet name="Sheet8" sheetId="3" r:id="rId2"/>
    <sheet name="Sheet9" sheetId="4" r:id="rId3"/>
    <sheet name="Practical 10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5" l="1"/>
  <c r="H21" i="5"/>
  <c r="D21" i="5"/>
  <c r="C16" i="5"/>
  <c r="M12" i="5"/>
  <c r="N9" i="5"/>
  <c r="P9" i="5" s="1"/>
  <c r="Q9" i="5" s="1"/>
  <c r="M9" i="5"/>
  <c r="T9" i="5" s="1"/>
  <c r="T8" i="5"/>
  <c r="N8" i="5"/>
  <c r="O8" i="5" s="1"/>
  <c r="M8" i="5"/>
  <c r="N7" i="5"/>
  <c r="P7" i="5" s="1"/>
  <c r="Q7" i="5" s="1"/>
  <c r="M7" i="5"/>
  <c r="T7" i="5" s="1"/>
  <c r="T6" i="5"/>
  <c r="N6" i="5"/>
  <c r="O6" i="5" s="1"/>
  <c r="M6" i="5"/>
  <c r="N5" i="5"/>
  <c r="P8" i="5" s="1"/>
  <c r="Q8" i="5" s="1"/>
  <c r="R8" i="5" s="1"/>
  <c r="S8" i="5" s="1"/>
  <c r="M5" i="5"/>
  <c r="T5" i="5" s="1"/>
  <c r="T4" i="5"/>
  <c r="N4" i="5"/>
  <c r="O4" i="5" s="1"/>
  <c r="M4" i="5"/>
  <c r="N3" i="5"/>
  <c r="P6" i="5" s="1"/>
  <c r="Q6" i="5" s="1"/>
  <c r="R6" i="5" s="1"/>
  <c r="S6" i="5" s="1"/>
  <c r="M3" i="5"/>
  <c r="M11" i="5" s="1"/>
  <c r="M13" i="5" s="1"/>
  <c r="D22" i="4"/>
  <c r="D23" i="4" s="1"/>
  <c r="D24" i="4" s="1"/>
  <c r="H21" i="4"/>
  <c r="D21" i="4"/>
  <c r="C16" i="4"/>
  <c r="M12" i="4"/>
  <c r="N9" i="4"/>
  <c r="O9" i="4" s="1"/>
  <c r="M9" i="4"/>
  <c r="T9" i="4" s="1"/>
  <c r="T8" i="4"/>
  <c r="Q8" i="4"/>
  <c r="R8" i="4" s="1"/>
  <c r="S8" i="4" s="1"/>
  <c r="P8" i="4"/>
  <c r="O8" i="4"/>
  <c r="N8" i="4"/>
  <c r="M8" i="4"/>
  <c r="N7" i="4"/>
  <c r="O7" i="4" s="1"/>
  <c r="M7" i="4"/>
  <c r="T7" i="4" s="1"/>
  <c r="T6" i="4"/>
  <c r="Q6" i="4"/>
  <c r="R6" i="4" s="1"/>
  <c r="S6" i="4" s="1"/>
  <c r="P6" i="4"/>
  <c r="O6" i="4"/>
  <c r="N6" i="4"/>
  <c r="P9" i="4" s="1"/>
  <c r="Q9" i="4" s="1"/>
  <c r="M6" i="4"/>
  <c r="N5" i="4"/>
  <c r="O5" i="4" s="1"/>
  <c r="M5" i="4"/>
  <c r="T5" i="4" s="1"/>
  <c r="T4" i="4"/>
  <c r="Q4" i="4"/>
  <c r="R4" i="4" s="1"/>
  <c r="S4" i="4" s="1"/>
  <c r="P4" i="4"/>
  <c r="O4" i="4"/>
  <c r="N4" i="4"/>
  <c r="P7" i="4" s="1"/>
  <c r="Q7" i="4" s="1"/>
  <c r="M4" i="4"/>
  <c r="N3" i="4"/>
  <c r="P3" i="4" s="1"/>
  <c r="Q3" i="4" s="1"/>
  <c r="M3" i="4"/>
  <c r="M11" i="4" s="1"/>
  <c r="M13" i="4" s="1"/>
  <c r="I27" i="3"/>
  <c r="I26" i="3" s="1"/>
  <c r="I25" i="3"/>
  <c r="I24" i="3"/>
  <c r="I23" i="3"/>
  <c r="C23" i="3"/>
  <c r="L20" i="3"/>
  <c r="K20" i="3"/>
  <c r="J20" i="3"/>
  <c r="I20" i="3"/>
  <c r="F20" i="3"/>
  <c r="D20" i="3"/>
  <c r="C20" i="3"/>
  <c r="B20" i="3"/>
  <c r="G19" i="3"/>
  <c r="G18" i="3"/>
  <c r="G16" i="3"/>
  <c r="G15" i="3"/>
  <c r="C10" i="3"/>
  <c r="I7" i="3"/>
  <c r="G7" i="3"/>
  <c r="E7" i="3"/>
  <c r="C11" i="3" s="1"/>
  <c r="G4" i="3"/>
  <c r="C12" i="3" s="1"/>
  <c r="H14" i="2"/>
  <c r="C11" i="2"/>
  <c r="C12" i="2" s="1"/>
  <c r="C10" i="2"/>
  <c r="C14" i="2" s="1"/>
  <c r="I12" i="2" s="1"/>
  <c r="J12" i="2" s="1"/>
  <c r="C9" i="2"/>
  <c r="K7" i="2"/>
  <c r="J7" i="2"/>
  <c r="I7" i="2"/>
  <c r="H7" i="2"/>
  <c r="F6" i="2"/>
  <c r="E6" i="2"/>
  <c r="D6" i="2"/>
  <c r="C6" i="2"/>
  <c r="B6" i="2"/>
  <c r="F5" i="2"/>
  <c r="F4" i="2"/>
  <c r="F3" i="2"/>
  <c r="F2" i="2"/>
  <c r="D24" i="5" l="1"/>
  <c r="I15" i="2"/>
  <c r="M17" i="3"/>
  <c r="M20" i="3" s="1"/>
  <c r="E17" i="3"/>
  <c r="M14" i="5"/>
  <c r="M14" i="4"/>
  <c r="O3" i="5"/>
  <c r="M15" i="5" s="1"/>
  <c r="E22" i="5" s="1"/>
  <c r="F22" i="5" s="1"/>
  <c r="O5" i="5"/>
  <c r="O7" i="5"/>
  <c r="O9" i="5"/>
  <c r="O3" i="4"/>
  <c r="M15" i="4" s="1"/>
  <c r="E22" i="4" s="1"/>
  <c r="F22" i="4" s="1"/>
  <c r="R7" i="5"/>
  <c r="S7" i="5" s="1"/>
  <c r="R9" i="5"/>
  <c r="S9" i="5" s="1"/>
  <c r="C13" i="2"/>
  <c r="I11" i="2" s="1"/>
  <c r="J11" i="2" s="1"/>
  <c r="P5" i="4"/>
  <c r="Q5" i="4" s="1"/>
  <c r="C15" i="2"/>
  <c r="I13" i="2" s="1"/>
  <c r="J13" i="2" s="1"/>
  <c r="T3" i="5"/>
  <c r="R3" i="4"/>
  <c r="S3" i="4" s="1"/>
  <c r="M16" i="4" s="1"/>
  <c r="E21" i="4" s="1"/>
  <c r="F21" i="4" s="1"/>
  <c r="R5" i="4"/>
  <c r="S5" i="4" s="1"/>
  <c r="R7" i="4"/>
  <c r="S7" i="4" s="1"/>
  <c r="R9" i="4"/>
  <c r="S9" i="4" s="1"/>
  <c r="P5" i="5"/>
  <c r="Q5" i="5" s="1"/>
  <c r="R5" i="5" s="1"/>
  <c r="S5" i="5" s="1"/>
  <c r="D23" i="5"/>
  <c r="P3" i="5"/>
  <c r="Q3" i="5" s="1"/>
  <c r="R3" i="5" s="1"/>
  <c r="S3" i="5" s="1"/>
  <c r="M16" i="5" s="1"/>
  <c r="E21" i="5" s="1"/>
  <c r="F21" i="5" s="1"/>
  <c r="T3" i="4"/>
  <c r="P4" i="5"/>
  <c r="Q4" i="5" s="1"/>
  <c r="R4" i="5" s="1"/>
  <c r="S4" i="5" s="1"/>
  <c r="M17" i="4" l="1"/>
  <c r="E23" i="4" s="1"/>
  <c r="F23" i="4" s="1"/>
  <c r="G22" i="4" s="1"/>
  <c r="M17" i="5"/>
  <c r="E23" i="5" s="1"/>
  <c r="F23" i="5" s="1"/>
  <c r="G22" i="5" s="1"/>
  <c r="G17" i="3"/>
  <c r="G20" i="3"/>
  <c r="C24" i="3" s="1"/>
  <c r="C25" i="3"/>
  <c r="E20" i="3"/>
  <c r="C16" i="2"/>
  <c r="I14" i="2" s="1"/>
  <c r="J14" i="2" s="1"/>
  <c r="K12" i="2" s="1"/>
  <c r="C26" i="3" l="1"/>
  <c r="K11" i="2"/>
  <c r="K13" i="2"/>
  <c r="G21" i="5"/>
  <c r="C28" i="3"/>
  <c r="J24" i="3" s="1"/>
  <c r="K24" i="3" s="1"/>
  <c r="C29" i="3"/>
  <c r="J25" i="3" s="1"/>
  <c r="K25" i="3" s="1"/>
  <c r="C27" i="3"/>
  <c r="J23" i="3" s="1"/>
  <c r="K23" i="3" s="1"/>
  <c r="G21" i="4"/>
  <c r="L23" i="3" l="1"/>
  <c r="C30" i="3"/>
  <c r="J26" i="3" s="1"/>
  <c r="K26" i="3" s="1"/>
  <c r="L25" i="3" s="1"/>
  <c r="J27" i="3"/>
  <c r="L24" i="3" l="1"/>
</calcChain>
</file>

<file path=xl/sharedStrings.xml><?xml version="1.0" encoding="utf-8"?>
<sst xmlns="http://schemas.openxmlformats.org/spreadsheetml/2006/main" count="161" uniqueCount="82">
  <si>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</si>
  <si>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</si>
  <si>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</si>
  <si>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</si>
  <si>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t>Total</t>
  </si>
  <si>
    <t>Treatments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</si>
  <si>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</si>
  <si>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t>A</t>
  </si>
  <si>
    <t>B</t>
  </si>
  <si>
    <t>C</t>
  </si>
  <si>
    <t>D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</si>
  <si>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</si>
  <si>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</si>
  <si>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</si>
  <si>
    <t>m =</t>
  </si>
  <si>
    <t>N =</t>
  </si>
  <si>
    <t>C.F =</t>
  </si>
  <si>
    <t>S,V</t>
  </si>
  <si>
    <t>d.f</t>
  </si>
  <si>
    <t>S.S</t>
  </si>
  <si>
    <t>M.S.S</t>
  </si>
  <si>
    <t>Variance ratio</t>
  </si>
  <si>
    <t>Calculated</t>
  </si>
  <si>
    <t>R.S.S =</t>
  </si>
  <si>
    <t>ROWS</t>
  </si>
  <si>
    <t>&lt; 4.76</t>
  </si>
  <si>
    <t>T.S.S =</t>
  </si>
  <si>
    <t>COLUMNS</t>
  </si>
  <si>
    <t>S.S.R =</t>
  </si>
  <si>
    <t>TREATMENTS</t>
  </si>
  <si>
    <t>&gt; 4.76</t>
  </si>
  <si>
    <t>S.S.C=</t>
  </si>
  <si>
    <t>ERROR</t>
  </si>
  <si>
    <t>S.S.T =</t>
  </si>
  <si>
    <t>TOTAL</t>
  </si>
  <si>
    <r>
      <t>F</t>
    </r>
    <r>
      <rPr>
        <vertAlign val="subscript"/>
        <sz val="11"/>
        <color theme="1"/>
        <rFont val="Calibri"/>
        <family val="2"/>
        <scheme val="minor"/>
      </rPr>
      <t>3,6</t>
    </r>
    <r>
      <rPr>
        <sz val="11"/>
        <color theme="1"/>
        <rFont val="Calibri"/>
        <family val="2"/>
        <scheme val="minor"/>
      </rPr>
      <t>(0.05) =</t>
    </r>
  </si>
  <si>
    <t>S.S.E =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</si>
  <si>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</si>
  <si>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t>E</t>
  </si>
  <si>
    <t>----</t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</si>
  <si>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</si>
  <si>
    <t>x =</t>
  </si>
  <si>
    <t>Bias =</t>
  </si>
  <si>
    <t>TREATMENTS(Aud.)</t>
  </si>
  <si>
    <t>Blocks</t>
  </si>
  <si>
    <t>Treatment total (Ti) (2)</t>
  </si>
  <si>
    <t>Block Total(Bj)(3)</t>
  </si>
  <si>
    <t>Bj^2  (4)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</si>
  <si>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Nij*Bj (5)</t>
    </r>
  </si>
  <si>
    <t>∑Nij*Bj /k (6)</t>
  </si>
  <si>
    <t>Qi (7)</t>
  </si>
  <si>
    <t>Qi^2 (8)</t>
  </si>
  <si>
    <t>Ti^2 (9)</t>
  </si>
  <si>
    <t>v=</t>
  </si>
  <si>
    <t>here r=k and b=v, so this is symmetric BIBD</t>
  </si>
  <si>
    <t>G=</t>
  </si>
  <si>
    <t>b=</t>
  </si>
  <si>
    <t>N=</t>
  </si>
  <si>
    <t>r=</t>
  </si>
  <si>
    <t>C.F.=</t>
  </si>
  <si>
    <t>k=</t>
  </si>
  <si>
    <t>T.S.S.=</t>
  </si>
  <si>
    <t>lambda=</t>
  </si>
  <si>
    <t>S.S.B.=</t>
  </si>
  <si>
    <t>E=</t>
  </si>
  <si>
    <t>S.S.T.=</t>
  </si>
  <si>
    <t>S.S.E.=</t>
  </si>
  <si>
    <t>S.V.</t>
  </si>
  <si>
    <t>D.F.</t>
  </si>
  <si>
    <t>S.S.</t>
  </si>
  <si>
    <t>M.S.S.</t>
  </si>
  <si>
    <t>V.R.</t>
  </si>
  <si>
    <t>BLOCKS</t>
  </si>
  <si>
    <r>
      <t>Treatment total (T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(2)</t>
    </r>
  </si>
  <si>
    <r>
      <t>Block Total(B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)(3)</t>
    </r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</si>
  <si>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>*B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(5)</t>
    </r>
  </si>
  <si>
    <r>
      <t>∑N</t>
    </r>
    <r>
      <rPr>
        <b/>
        <vertAlign val="subscript"/>
        <sz val="11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>*B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/k (6)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</si>
  <si>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(7)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</si>
  <si>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(8)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</si>
  <si>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(9)</t>
    </r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</si>
  <si>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>=</t>
    </r>
  </si>
  <si>
    <t>F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</si>
</sst>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ADE0-C782-49F0-B742-69B82155FA54}">
  <dimension ref="A1:L16"/>
  <sheetViews>
    <sheetView workbookViewId="0">
      <selection activeCell="P12" sqref="P12"/>
    </sheetView>
  </sheetViews>
  <sheetFormatPr defaultRowHeight="14.4" x14ac:dyDescent="0.3"/>
  <sheetData>
    <row r="1" spans="1:12" ht="15.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3" t="s">
        <v>5</v>
      </c>
      <c r="I1" s="3"/>
      <c r="J1" s="3"/>
      <c r="K1" s="3"/>
    </row>
    <row r="2" spans="1:12" ht="15.6" x14ac:dyDescent="0.35">
      <c r="A2" s="2" t="s">
        <v>6</v>
      </c>
      <c r="B2" s="4">
        <v>12</v>
      </c>
      <c r="C2" s="5">
        <v>19</v>
      </c>
      <c r="D2" s="5">
        <v>10</v>
      </c>
      <c r="E2" s="5">
        <v>8</v>
      </c>
      <c r="F2" s="2">
        <f>SUM(B2:E2)</f>
        <v>49</v>
      </c>
      <c r="G2" s="1"/>
      <c r="H2" s="6" t="s">
        <v>7</v>
      </c>
      <c r="I2" s="6" t="s">
        <v>8</v>
      </c>
      <c r="J2" s="6" t="s">
        <v>9</v>
      </c>
      <c r="K2" s="6" t="s">
        <v>10</v>
      </c>
    </row>
    <row r="3" spans="1:12" ht="15.6" x14ac:dyDescent="0.35">
      <c r="A3" s="2" t="s">
        <v>11</v>
      </c>
      <c r="B3" s="7">
        <v>18</v>
      </c>
      <c r="C3" s="1">
        <v>12</v>
      </c>
      <c r="D3" s="1">
        <v>6</v>
      </c>
      <c r="E3" s="1">
        <v>7</v>
      </c>
      <c r="F3" s="2">
        <f t="shared" ref="F3:F5" si="0">SUM(B3:E3)</f>
        <v>43</v>
      </c>
      <c r="G3" s="1"/>
      <c r="H3" s="6">
        <v>12</v>
      </c>
      <c r="I3" s="6">
        <v>10</v>
      </c>
      <c r="J3" s="6">
        <v>19</v>
      </c>
      <c r="K3" s="6">
        <v>8</v>
      </c>
    </row>
    <row r="4" spans="1:12" ht="15.6" x14ac:dyDescent="0.35">
      <c r="A4" s="2" t="s">
        <v>12</v>
      </c>
      <c r="B4" s="7">
        <v>22</v>
      </c>
      <c r="C4" s="1">
        <v>10</v>
      </c>
      <c r="D4" s="1">
        <v>5</v>
      </c>
      <c r="E4" s="1">
        <v>21</v>
      </c>
      <c r="F4" s="2">
        <f t="shared" si="0"/>
        <v>58</v>
      </c>
      <c r="G4" s="1"/>
      <c r="H4" s="8">
        <v>7</v>
      </c>
      <c r="I4" s="8">
        <v>12</v>
      </c>
      <c r="J4" s="8">
        <v>18</v>
      </c>
      <c r="K4" s="8">
        <v>6</v>
      </c>
    </row>
    <row r="5" spans="1:12" ht="15.6" x14ac:dyDescent="0.35">
      <c r="A5" s="2" t="s">
        <v>13</v>
      </c>
      <c r="B5" s="9">
        <v>12</v>
      </c>
      <c r="C5" s="10">
        <v>7</v>
      </c>
      <c r="D5" s="10">
        <v>27</v>
      </c>
      <c r="E5" s="10">
        <v>17</v>
      </c>
      <c r="F5" s="2">
        <f t="shared" si="0"/>
        <v>63</v>
      </c>
      <c r="G5" s="1"/>
      <c r="H5" s="8">
        <v>5</v>
      </c>
      <c r="I5" s="8">
        <v>22</v>
      </c>
      <c r="J5" s="8">
        <v>21</v>
      </c>
      <c r="K5" s="8">
        <v>10</v>
      </c>
    </row>
    <row r="6" spans="1:12" x14ac:dyDescent="0.3">
      <c r="A6" s="11" t="s">
        <v>4</v>
      </c>
      <c r="B6" s="2">
        <f>SUM(B2:B5)</f>
        <v>64</v>
      </c>
      <c r="C6" s="2">
        <f t="shared" ref="C6:E6" si="1">SUM(C2:C5)</f>
        <v>48</v>
      </c>
      <c r="D6" s="2">
        <f t="shared" si="1"/>
        <v>48</v>
      </c>
      <c r="E6" s="2">
        <f t="shared" si="1"/>
        <v>53</v>
      </c>
      <c r="F6" s="2">
        <f>SUM(B2:E5)</f>
        <v>213</v>
      </c>
      <c r="G6" s="1"/>
      <c r="H6" s="8">
        <v>7</v>
      </c>
      <c r="I6" s="8">
        <v>17</v>
      </c>
      <c r="J6" s="8">
        <v>27</v>
      </c>
      <c r="K6" s="8">
        <v>12</v>
      </c>
    </row>
    <row r="7" spans="1:12" x14ac:dyDescent="0.3">
      <c r="A7" s="1"/>
      <c r="B7" s="1"/>
      <c r="C7" s="1"/>
      <c r="D7" s="1"/>
      <c r="E7" s="1"/>
      <c r="F7" s="1"/>
      <c r="G7" s="1"/>
      <c r="H7" s="12">
        <f>SUM(H3:H6)</f>
        <v>31</v>
      </c>
      <c r="I7" s="12">
        <f t="shared" ref="I7:K7" si="2">SUM(I3:I6)</f>
        <v>61</v>
      </c>
      <c r="J7" s="12">
        <f t="shared" si="2"/>
        <v>85</v>
      </c>
      <c r="K7" s="12">
        <f t="shared" si="2"/>
        <v>36</v>
      </c>
    </row>
    <row r="8" spans="1:12" x14ac:dyDescent="0.3">
      <c r="B8" s="13" t="s">
        <v>14</v>
      </c>
      <c r="C8" s="14">
        <v>4</v>
      </c>
    </row>
    <row r="9" spans="1:12" x14ac:dyDescent="0.3">
      <c r="B9" s="13" t="s">
        <v>15</v>
      </c>
      <c r="C9" s="14">
        <f>C8*C8</f>
        <v>16</v>
      </c>
    </row>
    <row r="10" spans="1:12" x14ac:dyDescent="0.3">
      <c r="B10" s="13" t="s">
        <v>16</v>
      </c>
      <c r="C10" s="14">
        <f>(F6^2)/16</f>
        <v>2835.5625</v>
      </c>
      <c r="G10" s="2" t="s">
        <v>17</v>
      </c>
      <c r="H10" s="2" t="s">
        <v>18</v>
      </c>
      <c r="I10" s="2" t="s">
        <v>19</v>
      </c>
      <c r="J10" s="2" t="s">
        <v>20</v>
      </c>
      <c r="K10" s="15" t="s">
        <v>21</v>
      </c>
      <c r="L10" s="2" t="s">
        <v>22</v>
      </c>
    </row>
    <row r="11" spans="1:12" x14ac:dyDescent="0.3">
      <c r="B11" s="13" t="s">
        <v>23</v>
      </c>
      <c r="C11" s="14">
        <f>SUMSQ(B2:E5)</f>
        <v>3483</v>
      </c>
      <c r="G11" s="2" t="s">
        <v>24</v>
      </c>
      <c r="H11" s="4">
        <v>3</v>
      </c>
      <c r="I11" s="5">
        <f>C13</f>
        <v>60.1875</v>
      </c>
      <c r="J11" s="5">
        <f>I11/H11</f>
        <v>20.0625</v>
      </c>
      <c r="K11" s="16">
        <f>J11/J$14</f>
        <v>1.5165354330708662</v>
      </c>
      <c r="L11" s="17" t="s">
        <v>25</v>
      </c>
    </row>
    <row r="12" spans="1:12" x14ac:dyDescent="0.3">
      <c r="B12" s="13" t="s">
        <v>26</v>
      </c>
      <c r="C12" s="14">
        <f>C11-C10</f>
        <v>647.4375</v>
      </c>
      <c r="G12" s="2" t="s">
        <v>27</v>
      </c>
      <c r="H12" s="7">
        <v>3</v>
      </c>
      <c r="I12" s="1">
        <f>C14</f>
        <v>42.6875</v>
      </c>
      <c r="J12" s="1">
        <f t="shared" ref="J12:J14" si="3">I12/H12</f>
        <v>14.229166666666666</v>
      </c>
      <c r="K12">
        <f t="shared" ref="K12:K13" si="4">J12/J$14</f>
        <v>1.0755905511811024</v>
      </c>
      <c r="L12" s="18" t="s">
        <v>25</v>
      </c>
    </row>
    <row r="13" spans="1:12" x14ac:dyDescent="0.3">
      <c r="B13" s="13" t="s">
        <v>28</v>
      </c>
      <c r="C13" s="14">
        <f>(SUMSQ(F2:F5)/4)-C10</f>
        <v>60.1875</v>
      </c>
      <c r="G13" s="2" t="s">
        <v>29</v>
      </c>
      <c r="H13" s="7">
        <v>3</v>
      </c>
      <c r="I13" s="1">
        <f>C15</f>
        <v>465.1875</v>
      </c>
      <c r="J13" s="1">
        <f t="shared" si="3"/>
        <v>155.0625</v>
      </c>
      <c r="K13">
        <f t="shared" si="4"/>
        <v>11.721259842519686</v>
      </c>
      <c r="L13" s="18" t="s">
        <v>30</v>
      </c>
    </row>
    <row r="14" spans="1:12" x14ac:dyDescent="0.3">
      <c r="B14" s="13" t="s">
        <v>31</v>
      </c>
      <c r="C14" s="14">
        <f>(SUMSQ(B6:E6)/C8)-C10</f>
        <v>42.6875</v>
      </c>
      <c r="G14" s="2" t="s">
        <v>32</v>
      </c>
      <c r="H14" s="9">
        <f>H15-(H11+H12+H13)</f>
        <v>6</v>
      </c>
      <c r="I14" s="10">
        <f>C16</f>
        <v>79.375</v>
      </c>
      <c r="J14" s="10">
        <f t="shared" si="3"/>
        <v>13.229166666666666</v>
      </c>
      <c r="K14" s="19"/>
      <c r="L14" s="20"/>
    </row>
    <row r="15" spans="1:12" ht="15.6" x14ac:dyDescent="0.35">
      <c r="B15" s="13" t="s">
        <v>33</v>
      </c>
      <c r="C15" s="14">
        <f>(SUMSQ(H7:K7)/C8)-C10</f>
        <v>465.1875</v>
      </c>
      <c r="G15" s="2" t="s">
        <v>34</v>
      </c>
      <c r="H15" s="11">
        <v>15</v>
      </c>
      <c r="I15" s="21">
        <f>C12</f>
        <v>647.4375</v>
      </c>
      <c r="J15" s="22"/>
      <c r="K15" s="23" t="s">
        <v>35</v>
      </c>
      <c r="L15" s="24">
        <v>4.76</v>
      </c>
    </row>
    <row r="16" spans="1:12" x14ac:dyDescent="0.3">
      <c r="B16" s="13" t="s">
        <v>36</v>
      </c>
      <c r="C16" s="14">
        <f>C12-(C13+C14+C15)</f>
        <v>79.375</v>
      </c>
    </row>
  </sheetData>
  <mergeCells count="1"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4F28-50B4-4EB2-9BE7-209315442F44}">
  <dimension ref="A1:M30"/>
  <sheetViews>
    <sheetView workbookViewId="0">
      <selection activeCell="P12" sqref="P12"/>
    </sheetView>
  </sheetViews>
  <sheetFormatPr defaultRowHeight="14.4" x14ac:dyDescent="0.3"/>
  <sheetData>
    <row r="1" spans="1:13" ht="15.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37</v>
      </c>
      <c r="G1" s="6" t="s">
        <v>4</v>
      </c>
      <c r="I1" s="2" t="s">
        <v>38</v>
      </c>
    </row>
    <row r="2" spans="1:13" ht="15.6" x14ac:dyDescent="0.35">
      <c r="A2" s="2" t="s">
        <v>6</v>
      </c>
      <c r="B2" s="1">
        <v>57.8</v>
      </c>
      <c r="C2" s="1">
        <v>48.6</v>
      </c>
      <c r="D2" s="1">
        <v>33.4</v>
      </c>
      <c r="E2" s="1">
        <v>53.5</v>
      </c>
      <c r="F2" s="1">
        <v>41.8</v>
      </c>
      <c r="G2" s="15"/>
      <c r="I2" s="6">
        <v>41.8</v>
      </c>
    </row>
    <row r="3" spans="1:13" ht="15.6" x14ac:dyDescent="0.35">
      <c r="A3" s="2" t="s">
        <v>11</v>
      </c>
      <c r="B3" s="1">
        <v>50.5</v>
      </c>
      <c r="C3" s="1">
        <v>45.5</v>
      </c>
      <c r="D3" s="1">
        <v>51.8</v>
      </c>
      <c r="E3" s="1">
        <v>52.6</v>
      </c>
      <c r="F3" s="1">
        <v>31.9</v>
      </c>
      <c r="G3" s="15"/>
      <c r="I3" s="8">
        <v>45.5</v>
      </c>
    </row>
    <row r="4" spans="1:13" ht="15.6" x14ac:dyDescent="0.35">
      <c r="A4" s="2" t="s">
        <v>12</v>
      </c>
      <c r="B4" s="1">
        <v>46.1</v>
      </c>
      <c r="C4" s="1">
        <v>47.9</v>
      </c>
      <c r="D4" s="1">
        <v>55.6</v>
      </c>
      <c r="E4" s="25" t="s">
        <v>39</v>
      </c>
      <c r="F4" s="1">
        <v>53.3</v>
      </c>
      <c r="G4" s="15">
        <f>SUM(B4:F4)</f>
        <v>202.89999999999998</v>
      </c>
      <c r="I4" s="26" t="s">
        <v>39</v>
      </c>
    </row>
    <row r="5" spans="1:13" ht="15.6" x14ac:dyDescent="0.35">
      <c r="A5" s="2" t="s">
        <v>13</v>
      </c>
      <c r="B5" s="1">
        <v>58.2</v>
      </c>
      <c r="C5" s="1">
        <v>55.1</v>
      </c>
      <c r="D5" s="1">
        <v>43.2</v>
      </c>
      <c r="E5" s="1">
        <v>38.799999999999997</v>
      </c>
      <c r="F5" s="1">
        <v>53.3</v>
      </c>
      <c r="G5" s="15"/>
      <c r="I5" s="8">
        <v>43.2</v>
      </c>
    </row>
    <row r="6" spans="1:13" ht="15.6" x14ac:dyDescent="0.35">
      <c r="A6" s="2" t="s">
        <v>40</v>
      </c>
      <c r="B6" s="1">
        <v>53</v>
      </c>
      <c r="C6" s="1">
        <v>41</v>
      </c>
      <c r="D6" s="1">
        <v>48.7</v>
      </c>
      <c r="E6" s="1">
        <v>54.6</v>
      </c>
      <c r="F6" s="1">
        <v>55.7</v>
      </c>
      <c r="G6" s="15"/>
      <c r="I6" s="8">
        <v>53</v>
      </c>
    </row>
    <row r="7" spans="1:13" x14ac:dyDescent="0.3">
      <c r="A7" s="11" t="s">
        <v>4</v>
      </c>
      <c r="B7" s="15"/>
      <c r="C7" s="15"/>
      <c r="D7" s="15"/>
      <c r="E7" s="15">
        <f>SUM(E2:E6)</f>
        <v>199.49999999999997</v>
      </c>
      <c r="F7" s="15"/>
      <c r="G7" s="15">
        <f>SUM(B2:F6)</f>
        <v>1171.8999999999999</v>
      </c>
      <c r="I7" s="12">
        <f>SUM(I2:I6)</f>
        <v>183.5</v>
      </c>
    </row>
    <row r="9" spans="1:13" x14ac:dyDescent="0.3">
      <c r="B9" s="13" t="s">
        <v>14</v>
      </c>
      <c r="C9" s="14">
        <v>5</v>
      </c>
    </row>
    <row r="10" spans="1:13" x14ac:dyDescent="0.3">
      <c r="B10" s="13" t="s">
        <v>15</v>
      </c>
      <c r="C10" s="14">
        <f>C9^2</f>
        <v>25</v>
      </c>
    </row>
    <row r="11" spans="1:13" x14ac:dyDescent="0.3">
      <c r="B11" s="13" t="s">
        <v>41</v>
      </c>
      <c r="C11" s="14">
        <f>((C9*(E7+I7+G4))-2*G7)/((C9-1)*(C9-2))</f>
        <v>48.808333333333358</v>
      </c>
    </row>
    <row r="12" spans="1:13" x14ac:dyDescent="0.3">
      <c r="B12" s="13" t="s">
        <v>42</v>
      </c>
      <c r="C12" s="14">
        <f>((G4+E7+4*I7-G7)/12)^2</f>
        <v>8.7517361111109988</v>
      </c>
    </row>
    <row r="14" spans="1:13" ht="15.6" x14ac:dyDescent="0.35">
      <c r="B14" s="2" t="s">
        <v>0</v>
      </c>
      <c r="C14" s="2" t="s">
        <v>1</v>
      </c>
      <c r="D14" s="2" t="s">
        <v>2</v>
      </c>
      <c r="E14" s="2" t="s">
        <v>3</v>
      </c>
      <c r="F14" s="2" t="s">
        <v>37</v>
      </c>
      <c r="G14" s="2" t="s">
        <v>4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38</v>
      </c>
    </row>
    <row r="15" spans="1:13" ht="15.6" x14ac:dyDescent="0.35">
      <c r="A15" s="2" t="s">
        <v>6</v>
      </c>
      <c r="B15" s="1">
        <v>57.8</v>
      </c>
      <c r="C15" s="1">
        <v>48.6</v>
      </c>
      <c r="D15" s="1">
        <v>33.4</v>
      </c>
      <c r="E15" s="1">
        <v>53.5</v>
      </c>
      <c r="F15" s="1">
        <v>41.8</v>
      </c>
      <c r="G15" s="15">
        <f>SUM(B15:F15)</f>
        <v>235.10000000000002</v>
      </c>
      <c r="I15" s="6">
        <v>33.4</v>
      </c>
      <c r="J15" s="6">
        <v>57.8</v>
      </c>
      <c r="K15" s="6">
        <v>48.6</v>
      </c>
      <c r="L15" s="6">
        <v>53.5</v>
      </c>
      <c r="M15" s="6">
        <v>41.8</v>
      </c>
    </row>
    <row r="16" spans="1:13" ht="15.6" x14ac:dyDescent="0.35">
      <c r="A16" s="2" t="s">
        <v>11</v>
      </c>
      <c r="B16" s="1">
        <v>50.5</v>
      </c>
      <c r="C16" s="1">
        <v>45.5</v>
      </c>
      <c r="D16" s="1">
        <v>51.8</v>
      </c>
      <c r="E16" s="1">
        <v>52.6</v>
      </c>
      <c r="F16" s="1">
        <v>31.9</v>
      </c>
      <c r="G16" s="15">
        <f>SUM(B16:F16)</f>
        <v>232.3</v>
      </c>
      <c r="I16" s="8">
        <v>31.9</v>
      </c>
      <c r="J16" s="8">
        <v>52.6</v>
      </c>
      <c r="K16" s="8">
        <v>51.8</v>
      </c>
      <c r="L16" s="8">
        <v>50.5</v>
      </c>
      <c r="M16" s="8">
        <v>45.5</v>
      </c>
    </row>
    <row r="17" spans="1:13" ht="15.6" x14ac:dyDescent="0.35">
      <c r="A17" s="2" t="s">
        <v>12</v>
      </c>
      <c r="B17" s="1">
        <v>46.1</v>
      </c>
      <c r="C17" s="1">
        <v>47.9</v>
      </c>
      <c r="D17" s="1">
        <v>55.6</v>
      </c>
      <c r="E17" s="1">
        <f>C11</f>
        <v>48.808333333333358</v>
      </c>
      <c r="F17" s="1">
        <v>53.3</v>
      </c>
      <c r="G17" s="15">
        <f>SUM(B17:F17)</f>
        <v>251.70833333333337</v>
      </c>
      <c r="I17" s="8">
        <v>46.1</v>
      </c>
      <c r="J17" s="8">
        <v>55.6</v>
      </c>
      <c r="K17" s="8">
        <v>53.3</v>
      </c>
      <c r="L17" s="8">
        <v>47.9</v>
      </c>
      <c r="M17" s="8">
        <f>C11</f>
        <v>48.808333333333358</v>
      </c>
    </row>
    <row r="18" spans="1:13" ht="15.6" x14ac:dyDescent="0.35">
      <c r="A18" s="2" t="s">
        <v>13</v>
      </c>
      <c r="B18" s="1">
        <v>58.2</v>
      </c>
      <c r="C18" s="1">
        <v>55.1</v>
      </c>
      <c r="D18" s="1">
        <v>43.2</v>
      </c>
      <c r="E18" s="1">
        <v>38.799999999999997</v>
      </c>
      <c r="F18" s="1">
        <v>53.3</v>
      </c>
      <c r="G18" s="15">
        <f t="shared" ref="G18:G19" si="0">SUM(B18:F18)</f>
        <v>248.60000000000002</v>
      </c>
      <c r="I18" s="8">
        <v>38.799999999999997</v>
      </c>
      <c r="J18" s="8">
        <v>55.1</v>
      </c>
      <c r="K18" s="8">
        <v>58.2</v>
      </c>
      <c r="L18" s="8">
        <v>53.3</v>
      </c>
      <c r="M18" s="8">
        <v>43.2</v>
      </c>
    </row>
    <row r="19" spans="1:13" ht="15.6" x14ac:dyDescent="0.35">
      <c r="A19" s="2" t="s">
        <v>40</v>
      </c>
      <c r="B19" s="1">
        <v>53</v>
      </c>
      <c r="C19" s="1">
        <v>41</v>
      </c>
      <c r="D19" s="1">
        <v>48.7</v>
      </c>
      <c r="E19" s="1">
        <v>54.6</v>
      </c>
      <c r="F19" s="1">
        <v>55.7</v>
      </c>
      <c r="G19" s="15">
        <f t="shared" si="0"/>
        <v>253</v>
      </c>
      <c r="I19" s="8">
        <v>41</v>
      </c>
      <c r="J19" s="8">
        <v>55.7</v>
      </c>
      <c r="K19" s="8">
        <v>54.6</v>
      </c>
      <c r="L19" s="8">
        <v>48.7</v>
      </c>
      <c r="M19" s="8">
        <v>53</v>
      </c>
    </row>
    <row r="20" spans="1:13" x14ac:dyDescent="0.3">
      <c r="A20" s="2" t="s">
        <v>4</v>
      </c>
      <c r="B20" s="15">
        <f>SUM(B15:B19)</f>
        <v>265.60000000000002</v>
      </c>
      <c r="C20" s="15">
        <f t="shared" ref="C20:D20" si="1">SUM(C15:C19)</f>
        <v>238.1</v>
      </c>
      <c r="D20" s="15">
        <f t="shared" si="1"/>
        <v>232.7</v>
      </c>
      <c r="E20" s="15">
        <f>SUM(E15:E19)</f>
        <v>248.30833333333337</v>
      </c>
      <c r="F20" s="15">
        <f>SUM(F15:F19)</f>
        <v>236</v>
      </c>
      <c r="G20" s="15">
        <f>SUM(B15:F19)</f>
        <v>1220.7083333333335</v>
      </c>
      <c r="I20" s="12">
        <f>SUM(I15:I19)</f>
        <v>191.2</v>
      </c>
      <c r="J20" s="12">
        <f t="shared" ref="J20:L20" si="2">SUM(J15:J19)</f>
        <v>276.8</v>
      </c>
      <c r="K20" s="12">
        <f t="shared" si="2"/>
        <v>266.5</v>
      </c>
      <c r="L20" s="12">
        <f t="shared" si="2"/>
        <v>253.89999999999998</v>
      </c>
      <c r="M20" s="12">
        <f>SUM(M15:M19)</f>
        <v>232.30833333333334</v>
      </c>
    </row>
    <row r="22" spans="1:13" x14ac:dyDescent="0.3">
      <c r="B22" s="13" t="s">
        <v>14</v>
      </c>
      <c r="C22" s="14">
        <v>5</v>
      </c>
      <c r="H22" s="2" t="s">
        <v>17</v>
      </c>
      <c r="I22" s="2" t="s">
        <v>18</v>
      </c>
      <c r="J22" s="2" t="s">
        <v>19</v>
      </c>
      <c r="K22" s="2" t="s">
        <v>20</v>
      </c>
      <c r="L22" s="15" t="s">
        <v>21</v>
      </c>
    </row>
    <row r="23" spans="1:13" x14ac:dyDescent="0.3">
      <c r="B23" s="13" t="s">
        <v>15</v>
      </c>
      <c r="C23" s="14">
        <f>C22^2</f>
        <v>25</v>
      </c>
      <c r="H23" s="2" t="s">
        <v>24</v>
      </c>
      <c r="I23" s="4">
        <f>C$22-1</f>
        <v>4</v>
      </c>
      <c r="J23" s="5">
        <f>C27</f>
        <v>75.515611111113685</v>
      </c>
      <c r="K23" s="5">
        <f>J23/I23</f>
        <v>18.878902777778421</v>
      </c>
      <c r="L23" s="17">
        <f>K23/K$26</f>
        <v>2.3770650547489094</v>
      </c>
    </row>
    <row r="24" spans="1:13" x14ac:dyDescent="0.3">
      <c r="B24" s="13" t="s">
        <v>16</v>
      </c>
      <c r="C24" s="14">
        <f>G20^2/C23</f>
        <v>59605.153402777789</v>
      </c>
      <c r="H24" s="2" t="s">
        <v>27</v>
      </c>
      <c r="I24" s="7">
        <f t="shared" ref="I24:I25" si="3">C$22-1</f>
        <v>4</v>
      </c>
      <c r="J24" s="1">
        <f>C28</f>
        <v>142.30427777777368</v>
      </c>
      <c r="K24" s="1">
        <f t="shared" ref="K24:K26" si="4">J24/I24</f>
        <v>35.576069444443419</v>
      </c>
      <c r="L24" s="18">
        <f t="shared" ref="L24:L25" si="5">K24/K$26</f>
        <v>4.4794251264033624</v>
      </c>
    </row>
    <row r="25" spans="1:13" x14ac:dyDescent="0.3">
      <c r="B25" s="13" t="s">
        <v>23</v>
      </c>
      <c r="C25" s="14">
        <f>SUMSQ(B15:F19)</f>
        <v>60831.243402777785</v>
      </c>
      <c r="H25" s="2" t="s">
        <v>43</v>
      </c>
      <c r="I25" s="7">
        <f t="shared" si="3"/>
        <v>4</v>
      </c>
      <c r="J25" s="1">
        <f>C29-C12</f>
        <v>912.15520833332118</v>
      </c>
      <c r="K25" s="1">
        <f t="shared" si="4"/>
        <v>228.0388020833303</v>
      </c>
      <c r="L25" s="18">
        <f t="shared" si="5"/>
        <v>28.712636213007428</v>
      </c>
    </row>
    <row r="26" spans="1:13" x14ac:dyDescent="0.3">
      <c r="B26" s="13" t="s">
        <v>26</v>
      </c>
      <c r="C26" s="14">
        <f>C25-C24</f>
        <v>1226.0899999999965</v>
      </c>
      <c r="H26" s="2" t="s">
        <v>32</v>
      </c>
      <c r="I26" s="7">
        <f>I27-I23-I24-I25</f>
        <v>11</v>
      </c>
      <c r="J26" s="1">
        <f>C30</f>
        <v>87.363166666676989</v>
      </c>
      <c r="K26" s="1">
        <f t="shared" si="4"/>
        <v>7.9421060606069993</v>
      </c>
      <c r="L26" s="18"/>
    </row>
    <row r="27" spans="1:13" x14ac:dyDescent="0.3">
      <c r="B27" s="13" t="s">
        <v>28</v>
      </c>
      <c r="C27" s="14">
        <f>(SUMSQ(G15:G19)/5)-C24</f>
        <v>75.515611111113685</v>
      </c>
      <c r="H27" s="2" t="s">
        <v>34</v>
      </c>
      <c r="I27" s="11">
        <f>C23-2</f>
        <v>23</v>
      </c>
      <c r="J27" s="21">
        <f>C26</f>
        <v>1226.0899999999965</v>
      </c>
      <c r="K27" s="21"/>
      <c r="L27" s="27"/>
    </row>
    <row r="28" spans="1:13" x14ac:dyDescent="0.3">
      <c r="B28" s="28" t="s">
        <v>31</v>
      </c>
      <c r="C28" s="24">
        <f>(SUMSQ(B20:F20)/5)-C24</f>
        <v>142.30427777777368</v>
      </c>
    </row>
    <row r="29" spans="1:13" x14ac:dyDescent="0.3">
      <c r="B29" s="13" t="s">
        <v>33</v>
      </c>
      <c r="C29" s="14">
        <f>(SUMSQ(I20:M20)/5)-C24</f>
        <v>920.90694444443216</v>
      </c>
    </row>
    <row r="30" spans="1:13" x14ac:dyDescent="0.3">
      <c r="B30" s="13" t="s">
        <v>36</v>
      </c>
      <c r="C30" s="14">
        <f>C26-C27-C28-C29</f>
        <v>87.363166666676989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2318-044F-4151-9759-F7652A7EB375}">
  <dimension ref="A1:T24"/>
  <sheetViews>
    <sheetView workbookViewId="0">
      <selection activeCell="P12" sqref="P12"/>
    </sheetView>
  </sheetViews>
  <sheetFormatPr defaultRowHeight="14.4" x14ac:dyDescent="0.3"/>
  <sheetData>
    <row r="1" spans="1:20" x14ac:dyDescent="0.3">
      <c r="C1" s="29" t="s">
        <v>44</v>
      </c>
      <c r="D1" s="29"/>
      <c r="E1" s="29"/>
      <c r="F1" s="29"/>
      <c r="G1" s="29"/>
      <c r="H1" s="29"/>
      <c r="I1" s="29"/>
      <c r="L1" s="15"/>
      <c r="M1" s="30" t="s">
        <v>45</v>
      </c>
      <c r="N1" s="30" t="s">
        <v>46</v>
      </c>
      <c r="O1" s="29" t="s">
        <v>47</v>
      </c>
      <c r="P1" s="30" t="s">
        <v>48</v>
      </c>
      <c r="Q1" s="30" t="s">
        <v>49</v>
      </c>
      <c r="R1" s="29" t="s">
        <v>50</v>
      </c>
      <c r="S1" s="29" t="s">
        <v>51</v>
      </c>
      <c r="T1" s="29" t="s">
        <v>52</v>
      </c>
    </row>
    <row r="2" spans="1:20" x14ac:dyDescent="0.3">
      <c r="B2" s="15"/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L2" s="15"/>
      <c r="M2" s="30"/>
      <c r="N2" s="30"/>
      <c r="O2" s="29"/>
      <c r="P2" s="30"/>
      <c r="Q2" s="30"/>
      <c r="R2" s="29"/>
      <c r="S2" s="29"/>
      <c r="T2" s="29"/>
    </row>
    <row r="3" spans="1:20" x14ac:dyDescent="0.3">
      <c r="A3" s="30" t="s">
        <v>5</v>
      </c>
      <c r="B3" s="31">
        <v>1</v>
      </c>
      <c r="C3" s="15">
        <v>2.1</v>
      </c>
      <c r="D3" s="15"/>
      <c r="E3" s="15"/>
      <c r="F3" s="15"/>
      <c r="G3" s="15">
        <v>1.85</v>
      </c>
      <c r="H3" s="15"/>
      <c r="I3" s="15">
        <v>3.54</v>
      </c>
      <c r="L3" s="31">
        <v>1</v>
      </c>
      <c r="M3" s="15">
        <f>SUM(C3:I3)</f>
        <v>7.49</v>
      </c>
      <c r="N3" s="15">
        <f>SUM(C3:C9)</f>
        <v>7.68</v>
      </c>
      <c r="O3" s="15">
        <f>N3^2</f>
        <v>58.982399999999998</v>
      </c>
      <c r="P3" s="15">
        <f>N3+N7+N9</f>
        <v>25.64</v>
      </c>
      <c r="Q3" s="15">
        <f>P3/C$14</f>
        <v>8.5466666666666669</v>
      </c>
      <c r="R3" s="15">
        <f>M3-Q3</f>
        <v>-1.0566666666666666</v>
      </c>
      <c r="S3" s="15">
        <f>R3^2</f>
        <v>1.1165444444444443</v>
      </c>
      <c r="T3" s="15">
        <f>M3^2</f>
        <v>56.100100000000005</v>
      </c>
    </row>
    <row r="4" spans="1:20" x14ac:dyDescent="0.3">
      <c r="A4" s="30"/>
      <c r="B4" s="31">
        <v>2</v>
      </c>
      <c r="C4" s="15">
        <v>2.67</v>
      </c>
      <c r="D4" s="15">
        <v>1.1399999999999999</v>
      </c>
      <c r="E4" s="15"/>
      <c r="F4" s="15"/>
      <c r="G4" s="15"/>
      <c r="H4" s="15">
        <v>1.82</v>
      </c>
      <c r="I4" s="15"/>
      <c r="L4" s="31">
        <v>2</v>
      </c>
      <c r="M4" s="15">
        <f t="shared" ref="M4:M9" si="0">SUM(C4:I4)</f>
        <v>5.63</v>
      </c>
      <c r="N4" s="32">
        <f>SUM(D3:D9)</f>
        <v>7.24</v>
      </c>
      <c r="O4" s="15">
        <f t="shared" ref="O4:O9" si="1">N4^2</f>
        <v>52.4176</v>
      </c>
      <c r="P4" s="15">
        <f>N3+N4+N8</f>
        <v>22.740000000000002</v>
      </c>
      <c r="Q4" s="15">
        <f t="shared" ref="Q4:Q9" si="2">P4/C$14</f>
        <v>7.580000000000001</v>
      </c>
      <c r="R4" s="15">
        <f t="shared" ref="R4:R9" si="3">M4-Q4</f>
        <v>-1.9500000000000011</v>
      </c>
      <c r="S4" s="15">
        <f t="shared" ref="S4:S9" si="4">R4^2</f>
        <v>3.8025000000000042</v>
      </c>
      <c r="T4" s="15">
        <f t="shared" ref="T4:T9" si="5">M4^2</f>
        <v>31.696899999999999</v>
      </c>
    </row>
    <row r="5" spans="1:20" x14ac:dyDescent="0.3">
      <c r="A5" s="30"/>
      <c r="B5" s="31">
        <v>3</v>
      </c>
      <c r="C5" s="15"/>
      <c r="D5" s="15">
        <v>3</v>
      </c>
      <c r="E5" s="15">
        <v>2.92</v>
      </c>
      <c r="F5" s="15"/>
      <c r="G5" s="15"/>
      <c r="H5" s="15"/>
      <c r="I5" s="15">
        <v>3.74</v>
      </c>
      <c r="L5" s="31">
        <v>3</v>
      </c>
      <c r="M5" s="15">
        <f t="shared" si="0"/>
        <v>9.66</v>
      </c>
      <c r="N5" s="15">
        <f>SUM(E3:E9)</f>
        <v>9.0500000000000007</v>
      </c>
      <c r="O5" s="15">
        <f t="shared" si="1"/>
        <v>81.902500000000018</v>
      </c>
      <c r="P5" s="15">
        <f>N4+N5+N9</f>
        <v>26.43</v>
      </c>
      <c r="Q5" s="15">
        <f t="shared" si="2"/>
        <v>8.81</v>
      </c>
      <c r="R5" s="15">
        <f t="shared" si="3"/>
        <v>0.84999999999999964</v>
      </c>
      <c r="S5" s="15">
        <f t="shared" si="4"/>
        <v>0.72249999999999936</v>
      </c>
      <c r="T5" s="15">
        <f t="shared" si="5"/>
        <v>93.315600000000003</v>
      </c>
    </row>
    <row r="6" spans="1:20" x14ac:dyDescent="0.3">
      <c r="A6" s="30"/>
      <c r="B6" s="31">
        <v>4</v>
      </c>
      <c r="C6" s="15">
        <v>2.91</v>
      </c>
      <c r="D6" s="15"/>
      <c r="E6" s="15">
        <v>3.14</v>
      </c>
      <c r="F6" s="15">
        <v>3.13</v>
      </c>
      <c r="G6" s="15"/>
      <c r="H6" s="15"/>
      <c r="I6" s="15"/>
      <c r="L6" s="31">
        <v>4</v>
      </c>
      <c r="M6" s="15">
        <f t="shared" si="0"/>
        <v>9.18</v>
      </c>
      <c r="N6" s="15">
        <f>SUM(F3:F9)</f>
        <v>8.51</v>
      </c>
      <c r="O6" s="15">
        <f t="shared" si="1"/>
        <v>72.420099999999991</v>
      </c>
      <c r="P6" s="15">
        <f>N3+N5+N6</f>
        <v>25.240000000000002</v>
      </c>
      <c r="Q6" s="15">
        <f t="shared" si="2"/>
        <v>8.413333333333334</v>
      </c>
      <c r="R6" s="15">
        <f t="shared" si="3"/>
        <v>0.76666666666666572</v>
      </c>
      <c r="S6" s="15">
        <f t="shared" si="4"/>
        <v>0.58777777777777629</v>
      </c>
      <c r="T6" s="15">
        <f t="shared" si="5"/>
        <v>84.27239999999999</v>
      </c>
    </row>
    <row r="7" spans="1:20" x14ac:dyDescent="0.3">
      <c r="A7" s="30"/>
      <c r="B7" s="31">
        <v>5</v>
      </c>
      <c r="C7" s="15"/>
      <c r="D7" s="15">
        <v>3.1</v>
      </c>
      <c r="E7" s="15"/>
      <c r="F7" s="15">
        <v>2.63</v>
      </c>
      <c r="G7" s="15">
        <v>2.84</v>
      </c>
      <c r="H7" s="15"/>
      <c r="I7" s="15"/>
      <c r="L7" s="31">
        <v>5</v>
      </c>
      <c r="M7" s="15">
        <f t="shared" si="0"/>
        <v>8.57</v>
      </c>
      <c r="N7" s="15">
        <f>SUM(G3:G9)</f>
        <v>7.8199999999999994</v>
      </c>
      <c r="O7" s="15">
        <f t="shared" si="1"/>
        <v>61.152399999999993</v>
      </c>
      <c r="P7" s="15">
        <f>N4+N6+N7</f>
        <v>23.57</v>
      </c>
      <c r="Q7" s="15">
        <f t="shared" si="2"/>
        <v>7.8566666666666665</v>
      </c>
      <c r="R7" s="15">
        <f t="shared" si="3"/>
        <v>0.71333333333333382</v>
      </c>
      <c r="S7" s="15">
        <f t="shared" si="4"/>
        <v>0.5088444444444451</v>
      </c>
      <c r="T7" s="15">
        <f t="shared" si="5"/>
        <v>73.444900000000004</v>
      </c>
    </row>
    <row r="8" spans="1:20" x14ac:dyDescent="0.3">
      <c r="A8" s="30"/>
      <c r="B8" s="31">
        <v>6</v>
      </c>
      <c r="C8" s="15"/>
      <c r="D8" s="15"/>
      <c r="E8" s="15">
        <v>2.99</v>
      </c>
      <c r="F8" s="15"/>
      <c r="G8" s="15">
        <v>3.13</v>
      </c>
      <c r="H8" s="15">
        <v>3.01</v>
      </c>
      <c r="I8" s="15"/>
      <c r="L8" s="31">
        <v>6</v>
      </c>
      <c r="M8" s="15">
        <f t="shared" si="0"/>
        <v>9.129999999999999</v>
      </c>
      <c r="N8" s="15">
        <f>SUM(H3:H9)</f>
        <v>7.82</v>
      </c>
      <c r="O8" s="15">
        <f t="shared" si="1"/>
        <v>61.152400000000007</v>
      </c>
      <c r="P8" s="15">
        <f>N5+N7+N8</f>
        <v>24.69</v>
      </c>
      <c r="Q8" s="15">
        <f t="shared" si="2"/>
        <v>8.23</v>
      </c>
      <c r="R8" s="15">
        <f t="shared" si="3"/>
        <v>0.89999999999999858</v>
      </c>
      <c r="S8" s="15">
        <f t="shared" si="4"/>
        <v>0.80999999999999739</v>
      </c>
      <c r="T8" s="15">
        <f t="shared" si="5"/>
        <v>83.356899999999982</v>
      </c>
    </row>
    <row r="9" spans="1:20" x14ac:dyDescent="0.3">
      <c r="A9" s="30"/>
      <c r="B9" s="31">
        <v>7</v>
      </c>
      <c r="C9" s="15"/>
      <c r="D9" s="15"/>
      <c r="E9" s="15"/>
      <c r="F9" s="15">
        <v>2.75</v>
      </c>
      <c r="G9" s="15"/>
      <c r="H9" s="15">
        <v>2.99</v>
      </c>
      <c r="I9" s="15">
        <v>2.86</v>
      </c>
      <c r="L9" s="31">
        <v>7</v>
      </c>
      <c r="M9" s="15">
        <f t="shared" si="0"/>
        <v>8.6</v>
      </c>
      <c r="N9" s="15">
        <f>SUM(I3:I9)</f>
        <v>10.14</v>
      </c>
      <c r="O9" s="15">
        <f t="shared" si="1"/>
        <v>102.81960000000001</v>
      </c>
      <c r="P9" s="15">
        <f>N6+N8+N9</f>
        <v>26.47</v>
      </c>
      <c r="Q9" s="15">
        <f t="shared" si="2"/>
        <v>8.8233333333333324</v>
      </c>
      <c r="R9" s="15">
        <f t="shared" si="3"/>
        <v>-0.22333333333333272</v>
      </c>
      <c r="S9" s="15">
        <f t="shared" si="4"/>
        <v>4.98777777777775E-2</v>
      </c>
      <c r="T9" s="15">
        <f t="shared" si="5"/>
        <v>73.959999999999994</v>
      </c>
    </row>
    <row r="11" spans="1:20" x14ac:dyDescent="0.3">
      <c r="B11" s="31" t="s">
        <v>53</v>
      </c>
      <c r="C11" s="15">
        <v>7</v>
      </c>
      <c r="E11" s="29" t="s">
        <v>54</v>
      </c>
      <c r="F11" s="29"/>
      <c r="G11" s="29"/>
      <c r="H11" s="29"/>
      <c r="I11" s="29"/>
      <c r="J11" s="29"/>
      <c r="L11" s="31" t="s">
        <v>55</v>
      </c>
      <c r="M11" s="15">
        <f>SUM(M3:M9)</f>
        <v>58.26</v>
      </c>
    </row>
    <row r="12" spans="1:20" x14ac:dyDescent="0.3">
      <c r="B12" s="31" t="s">
        <v>56</v>
      </c>
      <c r="C12" s="15">
        <v>7</v>
      </c>
      <c r="E12" s="1"/>
      <c r="F12" s="1"/>
      <c r="G12" s="1"/>
      <c r="H12" s="1"/>
      <c r="L12" s="31" t="s">
        <v>57</v>
      </c>
      <c r="M12" s="15">
        <f>C13*C11</f>
        <v>21</v>
      </c>
    </row>
    <row r="13" spans="1:20" x14ac:dyDescent="0.3">
      <c r="B13" s="31" t="s">
        <v>58</v>
      </c>
      <c r="C13" s="15">
        <v>3</v>
      </c>
      <c r="L13" s="31" t="s">
        <v>59</v>
      </c>
      <c r="M13" s="15">
        <f>M11^2/M12</f>
        <v>161.62988571428571</v>
      </c>
    </row>
    <row r="14" spans="1:20" x14ac:dyDescent="0.3">
      <c r="B14" s="31" t="s">
        <v>60</v>
      </c>
      <c r="C14" s="15">
        <v>3</v>
      </c>
      <c r="L14" s="31" t="s">
        <v>61</v>
      </c>
      <c r="M14" s="15">
        <f>SUMSQ(C3:I9)-M13</f>
        <v>7.1855142857143051</v>
      </c>
    </row>
    <row r="15" spans="1:20" x14ac:dyDescent="0.3">
      <c r="B15" s="31" t="s">
        <v>62</v>
      </c>
      <c r="C15" s="15">
        <v>1</v>
      </c>
      <c r="L15" s="31" t="s">
        <v>63</v>
      </c>
      <c r="M15" s="15">
        <f>(SUM(O3:O9)/C13)-M13</f>
        <v>1.9857809523809635</v>
      </c>
    </row>
    <row r="16" spans="1:20" x14ac:dyDescent="0.3">
      <c r="B16" s="31" t="s">
        <v>64</v>
      </c>
      <c r="C16" s="15">
        <f>(C15*C11)/(C13*C14)</f>
        <v>0.77777777777777779</v>
      </c>
      <c r="L16" s="31" t="s">
        <v>65</v>
      </c>
      <c r="M16" s="15">
        <f>SUM(S3:S9)/(C13*C16)</f>
        <v>3.2563047619047616</v>
      </c>
    </row>
    <row r="17" spans="3:13" x14ac:dyDescent="0.3">
      <c r="L17" s="31" t="s">
        <v>66</v>
      </c>
      <c r="M17" s="15">
        <f>M14-M15-M16</f>
        <v>1.9434285714285799</v>
      </c>
    </row>
    <row r="20" spans="3:13" x14ac:dyDescent="0.3">
      <c r="C20" s="31" t="s">
        <v>67</v>
      </c>
      <c r="D20" s="31" t="s">
        <v>68</v>
      </c>
      <c r="E20" s="31" t="s">
        <v>69</v>
      </c>
      <c r="F20" s="31" t="s">
        <v>70</v>
      </c>
      <c r="G20" s="31" t="s">
        <v>71</v>
      </c>
    </row>
    <row r="21" spans="3:13" x14ac:dyDescent="0.3">
      <c r="C21" s="31" t="s">
        <v>29</v>
      </c>
      <c r="D21" s="15">
        <f>C11-1</f>
        <v>6</v>
      </c>
      <c r="E21" s="15">
        <f>M16</f>
        <v>3.2563047619047616</v>
      </c>
      <c r="F21" s="15">
        <f>E21/D21</f>
        <v>0.54271746031746027</v>
      </c>
      <c r="G21" s="15">
        <f>F21/F23</f>
        <v>2.2340618772256424</v>
      </c>
      <c r="H21">
        <f>FINV(0.05,6,8)</f>
        <v>3.5805803197614603</v>
      </c>
    </row>
    <row r="22" spans="3:13" x14ac:dyDescent="0.3">
      <c r="C22" s="31" t="s">
        <v>72</v>
      </c>
      <c r="D22" s="15">
        <f>C12-1</f>
        <v>6</v>
      </c>
      <c r="E22" s="15">
        <f>M15</f>
        <v>1.9857809523809635</v>
      </c>
      <c r="F22" s="15">
        <f t="shared" ref="F22:F23" si="6">E22/D22</f>
        <v>0.3309634920634939</v>
      </c>
      <c r="G22" s="15">
        <f>F22/F23</f>
        <v>1.3623901466888839</v>
      </c>
    </row>
    <row r="23" spans="3:13" x14ac:dyDescent="0.3">
      <c r="C23" s="31" t="s">
        <v>32</v>
      </c>
      <c r="D23" s="15">
        <f>(21-1-D22-D21)</f>
        <v>8</v>
      </c>
      <c r="E23" s="15">
        <f>M17</f>
        <v>1.9434285714285799</v>
      </c>
      <c r="F23" s="15">
        <f t="shared" si="6"/>
        <v>0.24292857142857249</v>
      </c>
      <c r="G23" s="15"/>
    </row>
    <row r="24" spans="3:13" x14ac:dyDescent="0.3">
      <c r="C24" s="31" t="s">
        <v>34</v>
      </c>
      <c r="D24" s="15">
        <f>SUM(D21:D23)</f>
        <v>20</v>
      </c>
      <c r="E24" s="15"/>
      <c r="F24" s="15"/>
      <c r="G24" s="15"/>
    </row>
  </sheetData>
  <mergeCells count="11">
    <mergeCell ref="R1:R2"/>
    <mergeCell ref="S1:S2"/>
    <mergeCell ref="T1:T2"/>
    <mergeCell ref="A3:A9"/>
    <mergeCell ref="E11:J11"/>
    <mergeCell ref="C1:I1"/>
    <mergeCell ref="M1:M2"/>
    <mergeCell ref="N1:N2"/>
    <mergeCell ref="O1:O2"/>
    <mergeCell ref="P1:P2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5B8-40F2-42F0-8CCB-2A04F0F07933}">
  <dimension ref="A1:T24"/>
  <sheetViews>
    <sheetView tabSelected="1" workbookViewId="0">
      <selection activeCell="P12" sqref="P12"/>
    </sheetView>
  </sheetViews>
  <sheetFormatPr defaultRowHeight="14.4" x14ac:dyDescent="0.3"/>
  <sheetData>
    <row r="1" spans="1:20" x14ac:dyDescent="0.3">
      <c r="B1" s="1"/>
      <c r="C1" s="29" t="s">
        <v>44</v>
      </c>
      <c r="D1" s="29"/>
      <c r="E1" s="29"/>
      <c r="F1" s="29"/>
      <c r="G1" s="29"/>
      <c r="H1" s="29"/>
      <c r="I1" s="29"/>
      <c r="J1" s="1"/>
      <c r="K1" s="1"/>
      <c r="L1" s="1"/>
      <c r="M1" s="33" t="s">
        <v>73</v>
      </c>
      <c r="N1" s="33" t="s">
        <v>74</v>
      </c>
      <c r="O1" s="34" t="s">
        <v>47</v>
      </c>
      <c r="P1" s="33" t="s">
        <v>75</v>
      </c>
      <c r="Q1" s="33" t="s">
        <v>76</v>
      </c>
      <c r="R1" s="34" t="s">
        <v>77</v>
      </c>
      <c r="S1" s="34" t="s">
        <v>78</v>
      </c>
      <c r="T1" s="34" t="s">
        <v>79</v>
      </c>
    </row>
    <row r="2" spans="1:20" x14ac:dyDescent="0.3">
      <c r="B2" s="2"/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1"/>
      <c r="K2" s="1"/>
      <c r="L2" s="1"/>
      <c r="M2" s="33"/>
      <c r="N2" s="33"/>
      <c r="O2" s="34"/>
      <c r="P2" s="33"/>
      <c r="Q2" s="33"/>
      <c r="R2" s="34"/>
      <c r="S2" s="34"/>
      <c r="T2" s="34"/>
    </row>
    <row r="3" spans="1:20" x14ac:dyDescent="0.3">
      <c r="A3" s="33" t="s">
        <v>5</v>
      </c>
      <c r="B3" s="35">
        <v>1</v>
      </c>
      <c r="C3" s="2">
        <v>2.1</v>
      </c>
      <c r="D3" s="2"/>
      <c r="E3" s="2"/>
      <c r="F3" s="2"/>
      <c r="G3" s="2">
        <v>1.85</v>
      </c>
      <c r="H3" s="2"/>
      <c r="I3" s="2">
        <v>3.54</v>
      </c>
      <c r="J3" s="1"/>
      <c r="K3" s="1"/>
      <c r="L3" s="35">
        <v>1</v>
      </c>
      <c r="M3" s="2">
        <f>SUM(C3:I3)</f>
        <v>7.49</v>
      </c>
      <c r="N3" s="2">
        <f>SUM(C3:C9)</f>
        <v>7.68</v>
      </c>
      <c r="O3" s="2">
        <f>N3^2</f>
        <v>58.982399999999998</v>
      </c>
      <c r="P3" s="2">
        <f>N3+N7+N9</f>
        <v>25.64</v>
      </c>
      <c r="Q3" s="2">
        <f>P3/C$14</f>
        <v>8.5466666666666669</v>
      </c>
      <c r="R3" s="2">
        <f>M3-Q3</f>
        <v>-1.0566666666666666</v>
      </c>
      <c r="S3" s="2">
        <f>R3^2</f>
        <v>1.1165444444444443</v>
      </c>
      <c r="T3" s="2">
        <f>M3^2</f>
        <v>56.100100000000005</v>
      </c>
    </row>
    <row r="4" spans="1:20" x14ac:dyDescent="0.3">
      <c r="A4" s="33"/>
      <c r="B4" s="35">
        <v>2</v>
      </c>
      <c r="C4" s="2">
        <v>2.67</v>
      </c>
      <c r="D4" s="2">
        <v>1.1399999999999999</v>
      </c>
      <c r="E4" s="2"/>
      <c r="F4" s="2"/>
      <c r="G4" s="2"/>
      <c r="H4" s="2">
        <v>1.82</v>
      </c>
      <c r="I4" s="2"/>
      <c r="J4" s="1"/>
      <c r="K4" s="1"/>
      <c r="L4" s="35">
        <v>2</v>
      </c>
      <c r="M4" s="2">
        <f t="shared" ref="M4:M9" si="0">SUM(C4:I4)</f>
        <v>5.63</v>
      </c>
      <c r="N4" s="36">
        <f>SUM(D3:D9)</f>
        <v>7.24</v>
      </c>
      <c r="O4" s="2">
        <f t="shared" ref="O4:O9" si="1">N4^2</f>
        <v>52.4176</v>
      </c>
      <c r="P4" s="2">
        <f>N3+N4+N8</f>
        <v>22.740000000000002</v>
      </c>
      <c r="Q4" s="2">
        <f t="shared" ref="Q4:Q9" si="2">P4/C$14</f>
        <v>7.580000000000001</v>
      </c>
      <c r="R4" s="2">
        <f t="shared" ref="R4:R9" si="3">M4-Q4</f>
        <v>-1.9500000000000011</v>
      </c>
      <c r="S4" s="2">
        <f t="shared" ref="S4:S9" si="4">R4^2</f>
        <v>3.8025000000000042</v>
      </c>
      <c r="T4" s="2">
        <f t="shared" ref="T4:T9" si="5">M4^2</f>
        <v>31.696899999999999</v>
      </c>
    </row>
    <row r="5" spans="1:20" x14ac:dyDescent="0.3">
      <c r="A5" s="33"/>
      <c r="B5" s="35">
        <v>3</v>
      </c>
      <c r="C5" s="2"/>
      <c r="D5" s="2">
        <v>3</v>
      </c>
      <c r="E5" s="2">
        <v>2.92</v>
      </c>
      <c r="F5" s="2"/>
      <c r="G5" s="2"/>
      <c r="H5" s="2"/>
      <c r="I5" s="2">
        <v>3.74</v>
      </c>
      <c r="J5" s="1"/>
      <c r="K5" s="1"/>
      <c r="L5" s="35">
        <v>3</v>
      </c>
      <c r="M5" s="2">
        <f t="shared" si="0"/>
        <v>9.66</v>
      </c>
      <c r="N5" s="2">
        <f>SUM(E3:E9)</f>
        <v>9.0500000000000007</v>
      </c>
      <c r="O5" s="2">
        <f t="shared" si="1"/>
        <v>81.902500000000018</v>
      </c>
      <c r="P5" s="2">
        <f>N4+N5+N9</f>
        <v>26.43</v>
      </c>
      <c r="Q5" s="2">
        <f t="shared" si="2"/>
        <v>8.81</v>
      </c>
      <c r="R5" s="2">
        <f t="shared" si="3"/>
        <v>0.84999999999999964</v>
      </c>
      <c r="S5" s="2">
        <f t="shared" si="4"/>
        <v>0.72249999999999936</v>
      </c>
      <c r="T5" s="2">
        <f t="shared" si="5"/>
        <v>93.315600000000003</v>
      </c>
    </row>
    <row r="6" spans="1:20" x14ac:dyDescent="0.3">
      <c r="A6" s="33"/>
      <c r="B6" s="35">
        <v>4</v>
      </c>
      <c r="C6" s="2">
        <v>2.91</v>
      </c>
      <c r="D6" s="2"/>
      <c r="E6" s="2">
        <v>3.14</v>
      </c>
      <c r="F6" s="2">
        <v>3.13</v>
      </c>
      <c r="G6" s="2"/>
      <c r="H6" s="2"/>
      <c r="I6" s="2"/>
      <c r="J6" s="1"/>
      <c r="K6" s="1"/>
      <c r="L6" s="35">
        <v>4</v>
      </c>
      <c r="M6" s="2">
        <f t="shared" si="0"/>
        <v>9.18</v>
      </c>
      <c r="N6" s="2">
        <f>SUM(F3:F9)</f>
        <v>8.51</v>
      </c>
      <c r="O6" s="2">
        <f t="shared" si="1"/>
        <v>72.420099999999991</v>
      </c>
      <c r="P6" s="2">
        <f>N3+N5+N6</f>
        <v>25.240000000000002</v>
      </c>
      <c r="Q6" s="2">
        <f t="shared" si="2"/>
        <v>8.413333333333334</v>
      </c>
      <c r="R6" s="2">
        <f t="shared" si="3"/>
        <v>0.76666666666666572</v>
      </c>
      <c r="S6" s="2">
        <f t="shared" si="4"/>
        <v>0.58777777777777629</v>
      </c>
      <c r="T6" s="2">
        <f t="shared" si="5"/>
        <v>84.27239999999999</v>
      </c>
    </row>
    <row r="7" spans="1:20" x14ac:dyDescent="0.3">
      <c r="A7" s="33"/>
      <c r="B7" s="35">
        <v>5</v>
      </c>
      <c r="C7" s="2"/>
      <c r="D7" s="2">
        <v>3.1</v>
      </c>
      <c r="E7" s="2"/>
      <c r="F7" s="2">
        <v>2.63</v>
      </c>
      <c r="G7" s="2">
        <v>2.84</v>
      </c>
      <c r="H7" s="2"/>
      <c r="I7" s="2"/>
      <c r="J7" s="1"/>
      <c r="K7" s="1"/>
      <c r="L7" s="35">
        <v>5</v>
      </c>
      <c r="M7" s="2">
        <f t="shared" si="0"/>
        <v>8.57</v>
      </c>
      <c r="N7" s="2">
        <f>SUM(G3:G9)</f>
        <v>7.8199999999999994</v>
      </c>
      <c r="O7" s="2">
        <f t="shared" si="1"/>
        <v>61.152399999999993</v>
      </c>
      <c r="P7" s="2">
        <f>N4+N6+N7</f>
        <v>23.57</v>
      </c>
      <c r="Q7" s="2">
        <f t="shared" si="2"/>
        <v>7.8566666666666665</v>
      </c>
      <c r="R7" s="2">
        <f t="shared" si="3"/>
        <v>0.71333333333333382</v>
      </c>
      <c r="S7" s="2">
        <f t="shared" si="4"/>
        <v>0.5088444444444451</v>
      </c>
      <c r="T7" s="2">
        <f t="shared" si="5"/>
        <v>73.444900000000004</v>
      </c>
    </row>
    <row r="8" spans="1:20" x14ac:dyDescent="0.3">
      <c r="A8" s="33"/>
      <c r="B8" s="35">
        <v>6</v>
      </c>
      <c r="C8" s="2"/>
      <c r="D8" s="2"/>
      <c r="E8" s="2">
        <v>2.99</v>
      </c>
      <c r="F8" s="2"/>
      <c r="G8" s="2">
        <v>3.13</v>
      </c>
      <c r="H8" s="2">
        <v>3.01</v>
      </c>
      <c r="I8" s="2"/>
      <c r="J8" s="1"/>
      <c r="K8" s="1"/>
      <c r="L8" s="35">
        <v>6</v>
      </c>
      <c r="M8" s="2">
        <f t="shared" si="0"/>
        <v>9.129999999999999</v>
      </c>
      <c r="N8" s="2">
        <f>SUM(H3:H9)</f>
        <v>7.82</v>
      </c>
      <c r="O8" s="2">
        <f t="shared" si="1"/>
        <v>61.152400000000007</v>
      </c>
      <c r="P8" s="2">
        <f>N5+N7+N8</f>
        <v>24.69</v>
      </c>
      <c r="Q8" s="2">
        <f t="shared" si="2"/>
        <v>8.23</v>
      </c>
      <c r="R8" s="2">
        <f t="shared" si="3"/>
        <v>0.89999999999999858</v>
      </c>
      <c r="S8" s="2">
        <f t="shared" si="4"/>
        <v>0.80999999999999739</v>
      </c>
      <c r="T8" s="2">
        <f t="shared" si="5"/>
        <v>83.356899999999982</v>
      </c>
    </row>
    <row r="9" spans="1:20" x14ac:dyDescent="0.3">
      <c r="A9" s="33"/>
      <c r="B9" s="35">
        <v>7</v>
      </c>
      <c r="C9" s="2"/>
      <c r="D9" s="2"/>
      <c r="E9" s="2"/>
      <c r="F9" s="2">
        <v>2.75</v>
      </c>
      <c r="G9" s="2"/>
      <c r="H9" s="2">
        <v>2.99</v>
      </c>
      <c r="I9" s="2">
        <v>2.86</v>
      </c>
      <c r="J9" s="1"/>
      <c r="K9" s="1"/>
      <c r="L9" s="35">
        <v>7</v>
      </c>
      <c r="M9" s="2">
        <f t="shared" si="0"/>
        <v>8.6</v>
      </c>
      <c r="N9" s="2">
        <f>SUM(I3:I9)</f>
        <v>10.14</v>
      </c>
      <c r="O9" s="2">
        <f t="shared" si="1"/>
        <v>102.81960000000001</v>
      </c>
      <c r="P9" s="2">
        <f>N6+N8+N9</f>
        <v>26.47</v>
      </c>
      <c r="Q9" s="2">
        <f t="shared" si="2"/>
        <v>8.8233333333333324</v>
      </c>
      <c r="R9" s="2">
        <f t="shared" si="3"/>
        <v>-0.22333333333333272</v>
      </c>
      <c r="S9" s="2">
        <f t="shared" si="4"/>
        <v>4.98777777777775E-2</v>
      </c>
      <c r="T9" s="2">
        <f t="shared" si="5"/>
        <v>73.959999999999994</v>
      </c>
    </row>
    <row r="11" spans="1:20" x14ac:dyDescent="0.3">
      <c r="B11" s="37" t="s">
        <v>53</v>
      </c>
      <c r="C11" s="14">
        <v>7</v>
      </c>
      <c r="E11" s="38" t="s">
        <v>54</v>
      </c>
      <c r="F11" s="39"/>
      <c r="G11" s="39"/>
      <c r="H11" s="39"/>
      <c r="I11" s="40"/>
      <c r="J11" s="41"/>
      <c r="L11" s="37" t="s">
        <v>55</v>
      </c>
      <c r="M11" s="14">
        <f>SUM(M3:M9)</f>
        <v>58.26</v>
      </c>
    </row>
    <row r="12" spans="1:20" x14ac:dyDescent="0.3">
      <c r="B12" s="37" t="s">
        <v>56</v>
      </c>
      <c r="C12" s="14">
        <v>7</v>
      </c>
      <c r="E12" s="1"/>
      <c r="F12" s="1"/>
      <c r="G12" s="1"/>
      <c r="H12" s="1"/>
      <c r="L12" s="37" t="s">
        <v>57</v>
      </c>
      <c r="M12" s="14">
        <f>C13*C11</f>
        <v>21</v>
      </c>
    </row>
    <row r="13" spans="1:20" x14ac:dyDescent="0.3">
      <c r="B13" s="37" t="s">
        <v>58</v>
      </c>
      <c r="C13" s="14">
        <v>3</v>
      </c>
      <c r="L13" s="37" t="s">
        <v>59</v>
      </c>
      <c r="M13" s="14">
        <f>M11^2/M12</f>
        <v>161.62988571428571</v>
      </c>
    </row>
    <row r="14" spans="1:20" x14ac:dyDescent="0.3">
      <c r="B14" s="37" t="s">
        <v>60</v>
      </c>
      <c r="C14" s="14">
        <v>3</v>
      </c>
      <c r="L14" s="37" t="s">
        <v>61</v>
      </c>
      <c r="M14" s="14">
        <f>SUMSQ(C3:I9)-M13</f>
        <v>7.1855142857143051</v>
      </c>
    </row>
    <row r="15" spans="1:20" x14ac:dyDescent="0.3">
      <c r="B15" s="37" t="s">
        <v>80</v>
      </c>
      <c r="C15" s="14">
        <v>1</v>
      </c>
      <c r="L15" s="37" t="s">
        <v>63</v>
      </c>
      <c r="M15" s="14">
        <f>(SUM(O3:O9)/C13)-M13</f>
        <v>1.9857809523809635</v>
      </c>
    </row>
    <row r="16" spans="1:20" x14ac:dyDescent="0.3">
      <c r="B16" s="37" t="s">
        <v>64</v>
      </c>
      <c r="C16" s="14">
        <f>(C15*C11)/(C13*C14)</f>
        <v>0.77777777777777779</v>
      </c>
      <c r="L16" s="37" t="s">
        <v>65</v>
      </c>
      <c r="M16" s="14">
        <f>SUM(S3:S9)/(C13*C16)</f>
        <v>3.2563047619047616</v>
      </c>
    </row>
    <row r="17" spans="3:13" x14ac:dyDescent="0.3">
      <c r="L17" s="37" t="s">
        <v>66</v>
      </c>
      <c r="M17" s="14">
        <f>M14-M15-M16</f>
        <v>1.9434285714285799</v>
      </c>
    </row>
    <row r="20" spans="3:13" x14ac:dyDescent="0.3">
      <c r="C20" s="35" t="s">
        <v>67</v>
      </c>
      <c r="D20" s="35" t="s">
        <v>68</v>
      </c>
      <c r="E20" s="35" t="s">
        <v>69</v>
      </c>
      <c r="F20" s="35" t="s">
        <v>70</v>
      </c>
      <c r="G20" s="35" t="s">
        <v>71</v>
      </c>
      <c r="H20" s="42" t="s">
        <v>81</v>
      </c>
    </row>
    <row r="21" spans="3:13" x14ac:dyDescent="0.3">
      <c r="C21" s="35" t="s">
        <v>29</v>
      </c>
      <c r="D21" s="2">
        <f>C11-1</f>
        <v>6</v>
      </c>
      <c r="E21" s="2">
        <f>M16</f>
        <v>3.2563047619047616</v>
      </c>
      <c r="F21" s="2">
        <f>E21/D21</f>
        <v>0.54271746031746027</v>
      </c>
      <c r="G21" s="2">
        <f>F21/F23</f>
        <v>2.2340618772256424</v>
      </c>
      <c r="H21" s="2">
        <f>FINV(0.05,6,8)</f>
        <v>3.5805803197614603</v>
      </c>
    </row>
    <row r="22" spans="3:13" x14ac:dyDescent="0.3">
      <c r="C22" s="35" t="s">
        <v>72</v>
      </c>
      <c r="D22" s="2">
        <f>C12-1</f>
        <v>6</v>
      </c>
      <c r="E22" s="2">
        <f>M15</f>
        <v>1.9857809523809635</v>
      </c>
      <c r="F22" s="2">
        <f t="shared" ref="F22:F23" si="6">E22/D22</f>
        <v>0.3309634920634939</v>
      </c>
      <c r="G22" s="2">
        <f>F22/F23</f>
        <v>1.3623901466888839</v>
      </c>
      <c r="H22" s="1"/>
    </row>
    <row r="23" spans="3:13" x14ac:dyDescent="0.3">
      <c r="C23" s="35" t="s">
        <v>32</v>
      </c>
      <c r="D23" s="2">
        <f>(21-1-D22-D21)</f>
        <v>8</v>
      </c>
      <c r="E23" s="2">
        <f>M17</f>
        <v>1.9434285714285799</v>
      </c>
      <c r="F23" s="2">
        <f t="shared" si="6"/>
        <v>0.24292857142857249</v>
      </c>
      <c r="G23" s="2"/>
      <c r="H23" s="1"/>
    </row>
    <row r="24" spans="3:13" x14ac:dyDescent="0.3">
      <c r="C24" s="35" t="s">
        <v>34</v>
      </c>
      <c r="D24" s="2">
        <f>SUM(D21:D23)</f>
        <v>20</v>
      </c>
      <c r="E24" s="2"/>
      <c r="F24" s="2"/>
      <c r="G24" s="2"/>
      <c r="H24" s="1"/>
    </row>
  </sheetData>
  <mergeCells count="11">
    <mergeCell ref="R1:R2"/>
    <mergeCell ref="S1:S2"/>
    <mergeCell ref="T1:T2"/>
    <mergeCell ref="A3:A9"/>
    <mergeCell ref="E11:I11"/>
    <mergeCell ref="C1:I1"/>
    <mergeCell ref="M1:M2"/>
    <mergeCell ref="N1:N2"/>
    <mergeCell ref="O1:O2"/>
    <mergeCell ref="P1:P2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Sheet8</vt:lpstr>
      <vt:lpstr>Sheet9</vt:lpstr>
      <vt:lpstr>Practical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Aharwal</dc:creator>
  <cp:lastModifiedBy>Gagan Aharwal</cp:lastModifiedBy>
  <dcterms:created xsi:type="dcterms:W3CDTF">2015-06-05T18:17:20Z</dcterms:created>
  <dcterms:modified xsi:type="dcterms:W3CDTF">2024-05-15T02:18:20Z</dcterms:modified>
</cp:coreProperties>
</file>