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<sst xmlns="http://schemas.openxmlformats.org/spreadsheetml/2006/main" count="160" uniqueCount="105">
  <si>
    <t xml:space="preserve">Scaling/Adjusting Factor</t>
  </si>
  <si>
    <t xml:space="preserve">Characteristic/Feature</t>
  </si>
  <si>
    <t xml:space="preserve">Value for Factor</t>
  </si>
  <si>
    <t xml:space="preserve">Value of Scaling/Adjusting factor</t>
  </si>
  <si>
    <t xml:space="preserve">Notes</t>
  </si>
  <si>
    <t xml:space="preserve">enum value</t>
  </si>
  <si>
    <t xml:space="preserve">MAPPING ENUM VALUE</t>
  </si>
  <si>
    <t xml:space="preserve">PREC</t>
  </si>
  <si>
    <t xml:space="preserve">enum</t>
  </si>
  <si>
    <t xml:space="preserve">valuee</t>
  </si>
  <si>
    <t xml:space="preserve">Organizational understanding of product
objectives </t>
  </si>
  <si>
    <t xml:space="preserve">low</t>
  </si>
  <si>
    <t xml:space="preserve">few experience on similar projects</t>
  </si>
  <si>
    <t xml:space="preserve">very low</t>
  </si>
  <si>
    <t xml:space="preserve">Experience in working with related software
systems </t>
  </si>
  <si>
    <t xml:space="preserve">Concurrent development of associated new
hardware and operational procedures </t>
  </si>
  <si>
    <t xml:space="preserve">high</t>
  </si>
  <si>
    <t xml:space="preserve">project doesn’t need new hardwares 
And the procedures are not so  innovative</t>
  </si>
  <si>
    <t xml:space="preserve">nominal</t>
  </si>
  <si>
    <t xml:space="preserve">Need for innovative data processing
architectures, algorithms </t>
  </si>
  <si>
    <t xml:space="preserve">extra high</t>
  </si>
  <si>
    <t xml:space="preserve">really minimal need of innovative algorithms
And data structures</t>
  </si>
  <si>
    <t xml:space="preserve">FLEX</t>
  </si>
  <si>
    <t xml:space="preserve">very high</t>
  </si>
  <si>
    <t xml:space="preserve">Need for software conformance with
 Preestablished requirements </t>
  </si>
  <si>
    <t xml:space="preserve">we proposed project, we have setted some
Requirements but they are not too strict</t>
  </si>
  <si>
    <t xml:space="preserve">Need for software conformance with external
interface specifications </t>
  </si>
  <si>
    <t xml:space="preserve">no external interfaces to interact with</t>
  </si>
  <si>
    <t xml:space="preserve">Combination of inflexibilities above with
premium on early completion </t>
  </si>
  <si>
    <t xml:space="preserve">we have all the time, still we need to graduate
So there are some temporal constraints</t>
  </si>
  <si>
    <t xml:space="preserve">RESL</t>
  </si>
  <si>
    <t xml:space="preserve">Risk Management Plan
identifies all critical risk items,
establishes milestones for
resolving them by PDR or
LCA. </t>
  </si>
  <si>
    <t xml:space="preserve">we don’t have  a structured plan for risk
Management</t>
  </si>
  <si>
    <t xml:space="preserve">Schedule, budget, and
internal milestones through
PDR or LCA compatible with
Risk Management Plan. </t>
  </si>
  <si>
    <t xml:space="preserve">since the plan is not structured there are not 
Too much problems of compatibility with
Budget, schedule…</t>
  </si>
  <si>
    <t xml:space="preserve">Percent of development
schedule devoted to
establishing architecture,
given general product
objectives. </t>
  </si>
  <si>
    <t xml:space="preserve">we spent few time on the architecture since 
The project should be not so challenging</t>
  </si>
  <si>
    <t xml:space="preserve">Percent of required top
software architects available
to project. </t>
  </si>
  <si>
    <t xml:space="preserve">since we didn’t graduated yet in master
Degree none of us can be considered
 A top software architect</t>
  </si>
  <si>
    <t xml:space="preserve">Tool support available for
resolving risk items,
developing and verifying
architectural specs. </t>
  </si>
  <si>
    <t xml:space="preserve">We think that tools offered by jetbrains
Like intellij and youtrack offer a very good
Service for supporting the project development</t>
  </si>
  <si>
    <t xml:space="preserve">Level of uncertainty in key
architecture drivers: mission,
user interface, COTS,
hardware, technology,
performance. </t>
  </si>
  <si>
    <t xml:space="preserve">we spent a cospicuous part of project time 
Projecting good interfaces</t>
  </si>
  <si>
    <t xml:space="preserve">Number and criticality of risk
Items</t>
  </si>
  <si>
    <t xml:space="preserve">in the pproject there are some parts that
 Can be considered critical</t>
  </si>
  <si>
    <t xml:space="preserve">TEAM</t>
  </si>
  <si>
    <t xml:space="preserve">Consistency of stakeholder
objectives and cultures </t>
  </si>
  <si>
    <t xml:space="preserve">we think we have a good consistency of 
Our objectives but we are not always
 On the same line</t>
  </si>
  <si>
    <t xml:space="preserve">Ability, willingness of
stakeholders to
accommodate other
stakeholders’ objectives</t>
  </si>
  <si>
    <t xml:space="preserve">we are good with accomodating requests 
of each other</t>
  </si>
  <si>
    <t xml:space="preserve">Experience of stakeholders in
operating as a team </t>
  </si>
  <si>
    <t xml:space="preserve">we know each other since 3 years but we
Didn’t have many times to work as a team</t>
  </si>
  <si>
    <t xml:space="preserve">Stakeholder teambuilding to
achieve shared vision and
Commitments</t>
  </si>
  <si>
    <t xml:space="preserve">we are friends and we use to hang out
Some times but it is not this much as
A teambuilding</t>
  </si>
  <si>
    <t xml:space="preserve">PMAT</t>
  </si>
  <si>
    <t xml:space="preserve">kpa</t>
  </si>
  <si>
    <t xml:space="preserve">EPML = ~0.8</t>
  </si>
  <si>
    <t xml:space="preserve">RELY</t>
  </si>
  <si>
    <t xml:space="preserve">value</t>
  </si>
  <si>
    <t xml:space="preserve">it is not really a problem if the software is not
Available for some time, no risks for people,
Only little inconvinience</t>
  </si>
  <si>
    <t xml:space="preserve">DATA</t>
  </si>
  <si>
    <t xml:space="preserve">value D/P</t>
  </si>
  <si>
    <t xml:space="preserve">our database grows up pretty fast since we 
are managing both chat and attachments, 
we extimated D/P = ~1600 using FP 
converting to java SLOC And dividing 
the expected size of the Database with 
The resulting value </t>
  </si>
  <si>
    <t xml:space="preserve">CPLX</t>
  </si>
  <si>
    <t xml:space="preserve">Control Operations</t>
  </si>
  <si>
    <t xml:space="preserve">we are using microservices split into 
docker containers which increase 
Complexity of control operations</t>
  </si>
  <si>
    <t xml:space="preserve">Computational Operations </t>
  </si>
  <si>
    <t xml:space="preserve">no complex computational operations, only
Simple</t>
  </si>
  <si>
    <t xml:space="preserve">Device dependent Operations</t>
  </si>
  <si>
    <t xml:space="preserve">no particular I/O devices needed,
I/O done using REST API</t>
  </si>
  <si>
    <t xml:space="preserve">Data Management Operations</t>
  </si>
  <si>
    <t xml:space="preserve">no too complex data management
 operations, still some subsetting is
 Required for few functionalities</t>
  </si>
  <si>
    <t xml:space="preserve">User Interface Management Operations</t>
  </si>
  <si>
    <t xml:space="preserve">used simple GUI with some widgets to
Enhance user interaction with the 
Software</t>
  </si>
  <si>
    <t xml:space="preserve">RUSE</t>
  </si>
  <si>
    <t xml:space="preserve">we don’t plan to reuse the components</t>
  </si>
  <si>
    <t xml:space="preserve">DOCU</t>
  </si>
  <si>
    <t xml:space="preserve">some life-cycle needs could be uncovered
 By the documentation</t>
  </si>
  <si>
    <t xml:space="preserve">TIME</t>
  </si>
  <si>
    <t xml:space="preserve">we didn’t really have time constraints, so we 
Leave this to nominal value</t>
  </si>
  <si>
    <t xml:space="preserve">STOR</t>
  </si>
  <si>
    <t xml:space="preserve">we didn’t really have storage constraints, so we 
Leave this to nominal value</t>
  </si>
  <si>
    <t xml:space="preserve">PVOL</t>
  </si>
  <si>
    <t xml:space="preserve">the platform is really stable, we are also using
 docker containers which allow execution of the 
Software over every OS</t>
  </si>
  <si>
    <t xml:space="preserve">ACAP</t>
  </si>
  <si>
    <t xml:space="preserve">we have a limited experience in analysis
 of requirements and design</t>
  </si>
  <si>
    <t xml:space="preserve">PCAP</t>
  </si>
  <si>
    <t xml:space="preserve">we are good at programming but with no 
Previous experience in working as a team on 
Such a project</t>
  </si>
  <si>
    <t xml:space="preserve">PCON</t>
  </si>
  <si>
    <t xml:space="preserve">this because our team is always the same,
Not changing members</t>
  </si>
  <si>
    <t xml:space="preserve">APEX</t>
  </si>
  <si>
    <t xml:space="preserve">we never had experience with this type of
Application</t>
  </si>
  <si>
    <t xml:space="preserve">PLEX</t>
  </si>
  <si>
    <t xml:space="preserve"> we are not so experienced with many 
Technologies we used (less than 6 months of
Experience)</t>
  </si>
  <si>
    <t xml:space="preserve">LTEX</t>
  </si>
  <si>
    <t xml:space="preserve">we have a lot of experience with most of 
Languages and tools we used, we evaluated this
Effort multiplier as mean of experience we 
Have among all tools</t>
  </si>
  <si>
    <t xml:space="preserve">TOOL</t>
  </si>
  <si>
    <t xml:space="preserve">the tools we used are very usefull with big 
Part of the software lifecycle (intellij, youtrack,
Balsamiq…), we consider them as basic lifecycle tools,
Moderately integrated </t>
  </si>
  <si>
    <t xml:space="preserve">SITE</t>
  </si>
  <si>
    <t xml:space="preserve">Collocation Descriptors</t>
  </si>
  <si>
    <t xml:space="preserve">we are all in same city, some times we can also
Work as fully collocated but most of times it
Doesn’t happen</t>
  </si>
  <si>
    <t xml:space="preserve">Communications Descriptors</t>
  </si>
  <si>
    <t xml:space="preserve">we communicate through phones</t>
  </si>
  <si>
    <t xml:space="preserve">SCED</t>
  </si>
  <si>
    <t xml:space="preserve">since we have not real constraints on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</si>
</sst>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60" activeCellId="0" sqref="C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36.31"/>
    <col collapsed="false" customWidth="true" hidden="false" outlineLevel="0" max="3" min="3" style="0" width="22.36"/>
    <col collapsed="false" customWidth="true" hidden="false" outlineLevel="0" max="4" min="4" style="0" width="35.01"/>
    <col collapsed="false" customWidth="true" hidden="false" outlineLevel="0" max="5" min="5" style="0" width="39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I1" s="1" t="s">
        <v>6</v>
      </c>
      <c r="J1" s="1"/>
    </row>
    <row r="2" customFormat="false" ht="12.8" hidden="false" customHeight="false" outlineLevel="0" collapsed="false">
      <c r="A2" s="0" t="s">
        <v>7</v>
      </c>
      <c r="D2" s="0" t="str">
        <f aca="false">INDEX($I$3:$I$8, MATCH(ROUNDDOWN(F2, 0), $J$3:$J$8, 0))</f>
        <v>nominal</v>
      </c>
      <c r="F2" s="0" t="n">
        <f aca="false">SUM(F3:F6)/4</f>
        <v>3.5</v>
      </c>
      <c r="I2" s="1" t="s">
        <v>8</v>
      </c>
      <c r="J2" s="1" t="s">
        <v>9</v>
      </c>
    </row>
    <row r="3" customFormat="false" ht="23.85" hidden="false" customHeight="false" outlineLevel="0" collapsed="false">
      <c r="B3" s="2" t="s">
        <v>10</v>
      </c>
      <c r="C3" s="0" t="s">
        <v>11</v>
      </c>
      <c r="D3" s="0" t="str">
        <f aca="false">IFERROR(VLOOKUP(ROUNDDOWN(F3, 1), $I$3:$J$8, 2, 1), "")</f>
        <v/>
      </c>
      <c r="E3" s="0" t="s">
        <v>12</v>
      </c>
      <c r="F3" s="0" t="n">
        <f aca="false">VLOOKUP(C3, $I$3:$J$8, 2, 0)</f>
        <v>2</v>
      </c>
      <c r="I3" s="0" t="s">
        <v>13</v>
      </c>
      <c r="J3" s="0" t="n">
        <v>1</v>
      </c>
    </row>
    <row r="4" customFormat="false" ht="23.85" hidden="false" customHeight="false" outlineLevel="0" collapsed="false">
      <c r="B4" s="2" t="s">
        <v>14</v>
      </c>
      <c r="C4" s="0" t="s">
        <v>11</v>
      </c>
      <c r="D4" s="0" t="str">
        <f aca="false">IFERROR(VLOOKUP(ROUNDDOWN(F4, 1), $I$3:$J$8, 2, 1), "")</f>
        <v/>
      </c>
      <c r="E4" s="0" t="s">
        <v>12</v>
      </c>
      <c r="F4" s="0" t="n">
        <f aca="false">VLOOKUP(C4, $I$3:$J$8, 2, 0)</f>
        <v>2</v>
      </c>
      <c r="I4" s="0" t="s">
        <v>11</v>
      </c>
      <c r="J4" s="0" t="n">
        <v>2</v>
      </c>
    </row>
    <row r="5" customFormat="false" ht="23.85" hidden="false" customHeight="false" outlineLevel="0" collapsed="false">
      <c r="B5" s="2" t="s">
        <v>15</v>
      </c>
      <c r="C5" s="0" t="s">
        <v>16</v>
      </c>
      <c r="D5" s="0" t="str">
        <f aca="false">IFERROR(VLOOKUP(ROUNDDOWN(F5, 1), $I$3:$J$8, 2, 1), "")</f>
        <v/>
      </c>
      <c r="E5" s="2" t="s">
        <v>17</v>
      </c>
      <c r="F5" s="0" t="n">
        <f aca="false">VLOOKUP(C5, $I$3:$J$8, 2, 0)</f>
        <v>4</v>
      </c>
      <c r="I5" s="0" t="s">
        <v>18</v>
      </c>
      <c r="J5" s="0" t="n">
        <v>3</v>
      </c>
    </row>
    <row r="6" customFormat="false" ht="23.85" hidden="false" customHeight="false" outlineLevel="0" collapsed="false">
      <c r="B6" s="2" t="s">
        <v>19</v>
      </c>
      <c r="C6" s="0" t="s">
        <v>20</v>
      </c>
      <c r="D6" s="0" t="str">
        <f aca="false">IFERROR(VLOOKUP(ROUNDDOWN(F6, 1), $I$3:$J$8, 2, 1), "")</f>
        <v/>
      </c>
      <c r="E6" s="2" t="s">
        <v>21</v>
      </c>
      <c r="F6" s="0" t="n">
        <f aca="false">VLOOKUP(C6, $I$3:$J$8, 2, 0)</f>
        <v>6</v>
      </c>
      <c r="I6" s="0" t="s">
        <v>16</v>
      </c>
      <c r="J6" s="0" t="n">
        <v>4</v>
      </c>
    </row>
    <row r="7" customFormat="false" ht="12.8" hidden="false" customHeight="false" outlineLevel="0" collapsed="false">
      <c r="A7" s="0" t="s">
        <v>22</v>
      </c>
      <c r="D7" s="0" t="str">
        <f aca="false">INDEX($I$3:$I$8, MATCH(ROUNDDOWN(F7, 0), $J$3:$J$8, 0))</f>
        <v>high</v>
      </c>
      <c r="F7" s="0" t="n">
        <f aca="false">SUM(F8:F10)/3</f>
        <v>4.66666666666667</v>
      </c>
      <c r="I7" s="0" t="s">
        <v>23</v>
      </c>
      <c r="J7" s="0" t="n">
        <v>5</v>
      </c>
    </row>
    <row r="8" customFormat="false" ht="23.85" hidden="false" customHeight="false" outlineLevel="0" collapsed="false">
      <c r="B8" s="2" t="s">
        <v>24</v>
      </c>
      <c r="C8" s="0" t="s">
        <v>16</v>
      </c>
      <c r="D8" s="0" t="str">
        <f aca="false">IFERROR(VLOOKUP(ROUNDDOWN(F8, 1), $I$3:$J$8, 2, 1), "")</f>
        <v/>
      </c>
      <c r="E8" s="2" t="s">
        <v>25</v>
      </c>
      <c r="F8" s="0" t="n">
        <f aca="false">VLOOKUP(C8, $I$3:$J$8, 2, 0)</f>
        <v>4</v>
      </c>
      <c r="I8" s="0" t="s">
        <v>20</v>
      </c>
      <c r="J8" s="0" t="n">
        <v>6</v>
      </c>
    </row>
    <row r="9" customFormat="false" ht="23.85" hidden="false" customHeight="false" outlineLevel="0" collapsed="false">
      <c r="B9" s="2" t="s">
        <v>26</v>
      </c>
      <c r="C9" s="0" t="s">
        <v>20</v>
      </c>
      <c r="D9" s="0" t="str">
        <f aca="false">IFERROR(VLOOKUP(ROUNDDOWN(F9, 1), $I$3:$J$8, 2, 1), "")</f>
        <v/>
      </c>
      <c r="E9" s="0" t="s">
        <v>27</v>
      </c>
      <c r="F9" s="0" t="n">
        <f aca="false">VLOOKUP(C9, $I$3:$J$8, 2, 0)</f>
        <v>6</v>
      </c>
    </row>
    <row r="10" customFormat="false" ht="23.85" hidden="false" customHeight="false" outlineLevel="0" collapsed="false">
      <c r="B10" s="2" t="s">
        <v>28</v>
      </c>
      <c r="C10" s="0" t="s">
        <v>16</v>
      </c>
      <c r="D10" s="0" t="str">
        <f aca="false">IFERROR(VLOOKUP(ROUNDDOWN(F10, 1), $I$3:$J$8, 2, 1), "")</f>
        <v/>
      </c>
      <c r="E10" s="2" t="s">
        <v>29</v>
      </c>
      <c r="F10" s="0" t="n">
        <f aca="false">VLOOKUP(C10, $I$3:$J$8, 2, 0)</f>
        <v>4</v>
      </c>
    </row>
    <row r="11" customFormat="false" ht="12.8" hidden="false" customHeight="false" outlineLevel="0" collapsed="false">
      <c r="A11" s="0" t="s">
        <v>30</v>
      </c>
      <c r="D11" s="0" t="str">
        <f aca="false">INDEX($I$3:$I$8, MATCH(ROUNDDOWN(F11, 0), $J$3:$J$8, 0))</f>
        <v>low</v>
      </c>
      <c r="F11" s="0" t="n">
        <f aca="false">SUM(F12:F18)/7</f>
        <v>2.85714285714286</v>
      </c>
    </row>
    <row r="12" customFormat="false" ht="57.45" hidden="false" customHeight="false" outlineLevel="0" collapsed="false">
      <c r="B12" s="2" t="s">
        <v>31</v>
      </c>
      <c r="C12" s="0" t="s">
        <v>11</v>
      </c>
      <c r="D12" s="0" t="str">
        <f aca="false">IFERROR(VLOOKUP(ROUNDDOWN(F12, 1), $I$3:$J$8, 2, 1), "")</f>
        <v/>
      </c>
      <c r="E12" s="2" t="s">
        <v>32</v>
      </c>
      <c r="F12" s="0" t="n">
        <f aca="false">VLOOKUP(C12, $I$3:$J$8, 2, 0)</f>
        <v>2</v>
      </c>
    </row>
    <row r="13" customFormat="false" ht="46.25" hidden="false" customHeight="false" outlineLevel="0" collapsed="false">
      <c r="B13" s="2" t="s">
        <v>33</v>
      </c>
      <c r="C13" s="0" t="s">
        <v>16</v>
      </c>
      <c r="D13" s="0" t="str">
        <f aca="false">IFERROR(VLOOKUP(ROUNDDOWN(F13, 1), $I$3:$J$8, 2, 1), "")</f>
        <v/>
      </c>
      <c r="E13" s="2" t="s">
        <v>34</v>
      </c>
      <c r="F13" s="0" t="n">
        <f aca="false">VLOOKUP(C13, $I$3:$J$8, 2, 0)</f>
        <v>4</v>
      </c>
    </row>
    <row r="14" customFormat="false" ht="57.45" hidden="false" customHeight="false" outlineLevel="0" collapsed="false">
      <c r="B14" s="2" t="s">
        <v>35</v>
      </c>
      <c r="C14" s="0" t="s">
        <v>11</v>
      </c>
      <c r="D14" s="0" t="str">
        <f aca="false">IFERROR(VLOOKUP(ROUNDDOWN(F14, 1), $I$3:$J$8, 2, 1), "")</f>
        <v/>
      </c>
      <c r="E14" s="2" t="s">
        <v>36</v>
      </c>
      <c r="F14" s="0" t="n">
        <f aca="false">VLOOKUP(C14, $I$3:$J$8, 2, 0)</f>
        <v>2</v>
      </c>
    </row>
    <row r="15" customFormat="false" ht="35.05" hidden="false" customHeight="false" outlineLevel="0" collapsed="false">
      <c r="B15" s="2" t="s">
        <v>37</v>
      </c>
      <c r="C15" s="0" t="s">
        <v>13</v>
      </c>
      <c r="D15" s="0" t="str">
        <f aca="false">IFERROR(VLOOKUP(ROUNDDOWN(F15, 1), $I$3:$J$8, 2, 1), "")</f>
        <v/>
      </c>
      <c r="E15" s="2" t="s">
        <v>38</v>
      </c>
      <c r="F15" s="0" t="n">
        <f aca="false">VLOOKUP(C15, $I$3:$J$8, 2, 0)</f>
        <v>1</v>
      </c>
    </row>
    <row r="16" customFormat="false" ht="46.25" hidden="false" customHeight="false" outlineLevel="0" collapsed="false">
      <c r="B16" s="2" t="s">
        <v>39</v>
      </c>
      <c r="C16" s="0" t="s">
        <v>16</v>
      </c>
      <c r="D16" s="0" t="str">
        <f aca="false">IFERROR(VLOOKUP(ROUNDDOWN(F16, 1), $I$3:$J$8, 2, 1), "")</f>
        <v/>
      </c>
      <c r="E16" s="2" t="s">
        <v>40</v>
      </c>
      <c r="F16" s="0" t="n">
        <f aca="false">VLOOKUP(C16, $I$3:$J$8, 2, 0)</f>
        <v>4</v>
      </c>
    </row>
    <row r="17" customFormat="false" ht="57.45" hidden="false" customHeight="false" outlineLevel="0" collapsed="false">
      <c r="B17" s="2" t="s">
        <v>41</v>
      </c>
      <c r="C17" s="0" t="s">
        <v>16</v>
      </c>
      <c r="D17" s="0" t="str">
        <f aca="false">IFERROR(VLOOKUP(ROUNDDOWN(F17, 1), $I$3:$J$8, 2, 1), "")</f>
        <v/>
      </c>
      <c r="E17" s="2" t="s">
        <v>42</v>
      </c>
      <c r="F17" s="0" t="n">
        <f aca="false">VLOOKUP(C17, $I$3:$J$8, 2, 0)</f>
        <v>4</v>
      </c>
    </row>
    <row r="18" customFormat="false" ht="23.85" hidden="false" customHeight="false" outlineLevel="0" collapsed="false">
      <c r="B18" s="2" t="s">
        <v>43</v>
      </c>
      <c r="C18" s="0" t="s">
        <v>18</v>
      </c>
      <c r="D18" s="0" t="str">
        <f aca="false">IFERROR(VLOOKUP(ROUNDDOWN(F18, 1), $I$3:$J$8, 2, 1), "")</f>
        <v/>
      </c>
      <c r="E18" s="2" t="s">
        <v>44</v>
      </c>
      <c r="F18" s="0" t="n">
        <f aca="false">VLOOKUP(C18, $I$3:$J$8, 2, 0)</f>
        <v>3</v>
      </c>
    </row>
    <row r="19" customFormat="false" ht="12.8" hidden="false" customHeight="false" outlineLevel="0" collapsed="false">
      <c r="A19" s="0" t="s">
        <v>45</v>
      </c>
      <c r="D19" s="0" t="str">
        <f aca="false">INDEX($I$3:$I$8, MATCH(ROUNDDOWN(F19, 0), $J$3:$J$8, 0))</f>
        <v>nominal</v>
      </c>
      <c r="F19" s="0" t="n">
        <f aca="false">SUM(F20:F23)/4</f>
        <v>3.25</v>
      </c>
    </row>
    <row r="20" customFormat="false" ht="35.05" hidden="false" customHeight="false" outlineLevel="0" collapsed="false">
      <c r="B20" s="2" t="s">
        <v>46</v>
      </c>
      <c r="C20" s="0" t="s">
        <v>18</v>
      </c>
      <c r="D20" s="0" t="str">
        <f aca="false">IFERROR(VLOOKUP(ROUNDDOWN(F20, 1), $I$3:$J$8, 2, 1), "")</f>
        <v/>
      </c>
      <c r="E20" s="2" t="s">
        <v>47</v>
      </c>
      <c r="F20" s="0" t="n">
        <f aca="false">VLOOKUP(C20, $I$3:$J$8, 2, 0)</f>
        <v>3</v>
      </c>
    </row>
    <row r="21" customFormat="false" ht="46.25" hidden="false" customHeight="false" outlineLevel="0" collapsed="false">
      <c r="B21" s="2" t="s">
        <v>48</v>
      </c>
      <c r="C21" s="0" t="s">
        <v>16</v>
      </c>
      <c r="D21" s="0" t="str">
        <f aca="false">IFERROR(VLOOKUP(ROUNDDOWN(F21, 1), $I$3:$J$8, 2, 1), "")</f>
        <v/>
      </c>
      <c r="E21" s="2" t="s">
        <v>49</v>
      </c>
      <c r="F21" s="0" t="n">
        <f aca="false">VLOOKUP(C21, $I$3:$J$8, 2, 0)</f>
        <v>4</v>
      </c>
    </row>
    <row r="22" customFormat="false" ht="23.85" hidden="false" customHeight="false" outlineLevel="0" collapsed="false">
      <c r="B22" s="2" t="s">
        <v>50</v>
      </c>
      <c r="C22" s="0" t="s">
        <v>18</v>
      </c>
      <c r="D22" s="0" t="str">
        <f aca="false">IFERROR(VLOOKUP(ROUNDDOWN(F22, 1), $I$3:$J$8, 2, 1), "")</f>
        <v/>
      </c>
      <c r="E22" s="2" t="s">
        <v>51</v>
      </c>
      <c r="F22" s="0" t="n">
        <f aca="false">VLOOKUP(C22, $I$3:$J$8, 2, 0)</f>
        <v>3</v>
      </c>
    </row>
    <row r="23" customFormat="false" ht="35.05" hidden="false" customHeight="false" outlineLevel="0" collapsed="false">
      <c r="B23" s="2" t="s">
        <v>52</v>
      </c>
      <c r="C23" s="0" t="s">
        <v>18</v>
      </c>
      <c r="D23" s="0" t="str">
        <f aca="false">IFERROR(VLOOKUP(ROUNDDOWN(F23, 1), $I$3:$J$8, 2, 1), "")</f>
        <v/>
      </c>
      <c r="E23" s="2" t="s">
        <v>53</v>
      </c>
      <c r="F23" s="0" t="n">
        <f aca="false">VLOOKUP(C23, $I$3:$J$8, 2, 0)</f>
        <v>3</v>
      </c>
    </row>
    <row r="24" customFormat="false" ht="12.8" hidden="false" customHeight="false" outlineLevel="0" collapsed="false">
      <c r="A24" s="0" t="s">
        <v>54</v>
      </c>
      <c r="D24" s="0" t="str">
        <f aca="false">C25</f>
        <v>low</v>
      </c>
      <c r="F24" s="0" t="e">
        <f aca="false">VLOOKUP(C24, $I$3:$J$8, 2, 0)</f>
        <v>#N/A</v>
      </c>
    </row>
    <row r="25" customFormat="false" ht="12.8" hidden="false" customHeight="false" outlineLevel="0" collapsed="false">
      <c r="B25" s="0" t="s">
        <v>55</v>
      </c>
      <c r="C25" s="0" t="s">
        <v>11</v>
      </c>
      <c r="D25" s="0" t="str">
        <f aca="false">IFERROR(VLOOKUP(ROUNDDOWN(F25, 1), $I$3:$J$8, 2, 1), "")</f>
        <v/>
      </c>
      <c r="E25" s="0" t="s">
        <v>56</v>
      </c>
      <c r="F25" s="0" t="n">
        <f aca="false">VLOOKUP(C25, $I$3:$J$8, 2, 0)</f>
        <v>2</v>
      </c>
    </row>
    <row r="26" customFormat="false" ht="12.8" hidden="false" customHeight="false" outlineLevel="0" collapsed="false">
      <c r="A26" s="3"/>
      <c r="B26" s="3"/>
      <c r="C26" s="3"/>
      <c r="D26" s="4" t="str">
        <f aca="false">IFERROR(VLOOKUP(ROUNDDOWN(F26, 1), $I$3:$J$8, 2, 1), "")</f>
        <v/>
      </c>
      <c r="E26" s="3"/>
      <c r="F26" s="3" t="e">
        <f aca="false">VLOOKUP(C26, $I$3:$J$8, 2, 0)</f>
        <v>#N/A</v>
      </c>
    </row>
    <row r="27" customFormat="false" ht="12.8" hidden="false" customHeight="false" outlineLevel="0" collapsed="false">
      <c r="A27" s="0" t="s">
        <v>57</v>
      </c>
      <c r="D27" s="0" t="str">
        <f aca="false">C28</f>
        <v>low</v>
      </c>
      <c r="F27" s="0" t="e">
        <f aca="false">VLOOKUP(C27, $I$3:$J$8, 2, 0)</f>
        <v>#N/A</v>
      </c>
    </row>
    <row r="28" customFormat="false" ht="35.05" hidden="false" customHeight="false" outlineLevel="0" collapsed="false">
      <c r="B28" s="0" t="s">
        <v>58</v>
      </c>
      <c r="C28" s="0" t="s">
        <v>11</v>
      </c>
      <c r="D28" s="0" t="str">
        <f aca="false">IFERROR(VLOOKUP(ROUNDDOWN(F28, 1), $I$3:$J$8, 2, 1), "")</f>
        <v/>
      </c>
      <c r="E28" s="2" t="s">
        <v>59</v>
      </c>
      <c r="F28" s="0" t="n">
        <f aca="false">VLOOKUP(C28, $I$3:$J$8, 2, 0)</f>
        <v>2</v>
      </c>
    </row>
    <row r="29" customFormat="false" ht="12.8" hidden="false" customHeight="false" outlineLevel="0" collapsed="false">
      <c r="A29" s="0" t="s">
        <v>60</v>
      </c>
      <c r="D29" s="0" t="str">
        <f aca="false">C30</f>
        <v>very high</v>
      </c>
      <c r="F29" s="0" t="e">
        <f aca="false">VLOOKUP(C29, $I$3:$J$8, 2, 0)</f>
        <v>#N/A</v>
      </c>
    </row>
    <row r="30" customFormat="false" ht="68.65" hidden="false" customHeight="false" outlineLevel="0" collapsed="false">
      <c r="B30" s="0" t="s">
        <v>61</v>
      </c>
      <c r="C30" s="0" t="s">
        <v>23</v>
      </c>
      <c r="D30" s="0" t="str">
        <f aca="false">IFERROR(VLOOKUP(ROUNDDOWN(F30, 1), $I$3:$J$8, 2, 1), "")</f>
        <v/>
      </c>
      <c r="E30" s="2" t="s">
        <v>62</v>
      </c>
      <c r="F30" s="0" t="n">
        <f aca="false">VLOOKUP(C30, $I$3:$J$8, 2, 0)</f>
        <v>5</v>
      </c>
    </row>
    <row r="31" customFormat="false" ht="12.8" hidden="false" customHeight="false" outlineLevel="0" collapsed="false">
      <c r="A31" s="0" t="s">
        <v>63</v>
      </c>
      <c r="D31" s="0" t="str">
        <f aca="false">INDEX($I$3:$I$8, MATCH(ROUNDDOWN(F31, 0), $J$3:$J$8, 0))</f>
        <v>low</v>
      </c>
      <c r="F31" s="0" t="n">
        <f aca="false">SUM(F32:F36)/5</f>
        <v>2.2</v>
      </c>
    </row>
    <row r="32" customFormat="false" ht="35.05" hidden="false" customHeight="false" outlineLevel="0" collapsed="false">
      <c r="B32" s="0" t="s">
        <v>64</v>
      </c>
      <c r="C32" s="0" t="s">
        <v>18</v>
      </c>
      <c r="D32" s="0" t="str">
        <f aca="false">IFERROR(VLOOKUP(ROUNDDOWN(F32, 1), $I$3:$J$8, 2, 1), "")</f>
        <v/>
      </c>
      <c r="E32" s="2" t="s">
        <v>65</v>
      </c>
      <c r="F32" s="0" t="n">
        <f aca="false">VLOOKUP(C32, $I$3:$J$8, 2, 0)</f>
        <v>3</v>
      </c>
    </row>
    <row r="33" customFormat="false" ht="23.85" hidden="false" customHeight="false" outlineLevel="0" collapsed="false">
      <c r="B33" s="0" t="s">
        <v>66</v>
      </c>
      <c r="C33" s="0" t="s">
        <v>13</v>
      </c>
      <c r="D33" s="0" t="str">
        <f aca="false">IFERROR(VLOOKUP(ROUNDDOWN(F33, 1), $I$3:$J$8, 2, 1), "")</f>
        <v/>
      </c>
      <c r="E33" s="2" t="s">
        <v>67</v>
      </c>
      <c r="F33" s="0" t="n">
        <f aca="false">VLOOKUP(C33, $I$3:$J$8, 2, 0)</f>
        <v>1</v>
      </c>
    </row>
    <row r="34" customFormat="false" ht="23.85" hidden="false" customHeight="false" outlineLevel="0" collapsed="false">
      <c r="B34" s="0" t="s">
        <v>68</v>
      </c>
      <c r="C34" s="0" t="s">
        <v>11</v>
      </c>
      <c r="D34" s="0" t="str">
        <f aca="false">IFERROR(VLOOKUP(ROUNDDOWN(F34, 1), $I$3:$J$8, 2, 1), "")</f>
        <v/>
      </c>
      <c r="E34" s="2" t="s">
        <v>69</v>
      </c>
      <c r="F34" s="0" t="n">
        <f aca="false">VLOOKUP(C34, $I$3:$J$8, 2, 0)</f>
        <v>2</v>
      </c>
    </row>
    <row r="35" customFormat="false" ht="35.05" hidden="false" customHeight="false" outlineLevel="0" collapsed="false">
      <c r="B35" s="0" t="s">
        <v>70</v>
      </c>
      <c r="C35" s="0" t="s">
        <v>11</v>
      </c>
      <c r="D35" s="0" t="str">
        <f aca="false">IFERROR(VLOOKUP(ROUNDDOWN(F35, 1), $I$3:$J$8, 2, 1), "")</f>
        <v/>
      </c>
      <c r="E35" s="2" t="s">
        <v>71</v>
      </c>
      <c r="F35" s="0" t="n">
        <f aca="false">VLOOKUP(C35, $I$3:$J$8, 2, 0)</f>
        <v>2</v>
      </c>
    </row>
    <row r="36" customFormat="false" ht="35.05" hidden="false" customHeight="false" outlineLevel="0" collapsed="false">
      <c r="B36" s="0" t="s">
        <v>72</v>
      </c>
      <c r="C36" s="0" t="s">
        <v>18</v>
      </c>
      <c r="D36" s="0" t="str">
        <f aca="false">IFERROR(VLOOKUP(ROUNDDOWN(F36, 1), $I$3:$J$8, 2, 1), "")</f>
        <v/>
      </c>
      <c r="E36" s="2" t="s">
        <v>73</v>
      </c>
      <c r="F36" s="0" t="n">
        <f aca="false">VLOOKUP(C36, $I$3:$J$8, 2, 0)</f>
        <v>3</v>
      </c>
    </row>
    <row r="37" customFormat="false" ht="12.8" hidden="false" customHeight="false" outlineLevel="0" collapsed="false">
      <c r="A37" s="0" t="s">
        <v>74</v>
      </c>
      <c r="D37" s="0" t="str">
        <f aca="false">C38</f>
        <v>low</v>
      </c>
      <c r="F37" s="0" t="e">
        <f aca="false">VLOOKUP(C37, $I$3:$J$8, 2, 0)</f>
        <v>#N/A</v>
      </c>
    </row>
    <row r="38" customFormat="false" ht="12.8" hidden="false" customHeight="false" outlineLevel="0" collapsed="false">
      <c r="B38" s="0" t="s">
        <v>58</v>
      </c>
      <c r="C38" s="0" t="s">
        <v>11</v>
      </c>
      <c r="D38" s="0" t="str">
        <f aca="false">IFERROR(VLOOKUP(ROUNDDOWN(F38, 1), $I$3:$J$8, 2, 1), "")</f>
        <v/>
      </c>
      <c r="E38" s="0" t="s">
        <v>75</v>
      </c>
      <c r="F38" s="0" t="n">
        <f aca="false">VLOOKUP(C38, $I$3:$J$8, 2, 0)</f>
        <v>2</v>
      </c>
    </row>
    <row r="39" customFormat="false" ht="12.8" hidden="false" customHeight="false" outlineLevel="0" collapsed="false">
      <c r="A39" s="0" t="s">
        <v>76</v>
      </c>
      <c r="D39" s="0" t="str">
        <f aca="false">C40</f>
        <v>low</v>
      </c>
      <c r="F39" s="0" t="e">
        <f aca="false">VLOOKUP(C39, $I$3:$J$8, 2, 0)</f>
        <v>#N/A</v>
      </c>
    </row>
    <row r="40" customFormat="false" ht="23.85" hidden="false" customHeight="false" outlineLevel="0" collapsed="false">
      <c r="B40" s="0" t="s">
        <v>58</v>
      </c>
      <c r="C40" s="0" t="s">
        <v>11</v>
      </c>
      <c r="E40" s="2" t="s">
        <v>77</v>
      </c>
      <c r="F40" s="0" t="n">
        <f aca="false">VLOOKUP(C40, $I$3:$J$8, 2, 0)</f>
        <v>2</v>
      </c>
    </row>
    <row r="41" customFormat="false" ht="12.8" hidden="false" customHeight="false" outlineLevel="0" collapsed="false">
      <c r="A41" s="0" t="s">
        <v>78</v>
      </c>
      <c r="D41" s="0" t="str">
        <f aca="false">C42</f>
        <v>nominal</v>
      </c>
      <c r="F41" s="0" t="e">
        <f aca="false">VLOOKUP(C41, $I$3:$J$8, 2, 0)</f>
        <v>#N/A</v>
      </c>
    </row>
    <row r="42" customFormat="false" ht="23.85" hidden="false" customHeight="false" outlineLevel="0" collapsed="false">
      <c r="B42" s="0" t="s">
        <v>58</v>
      </c>
      <c r="C42" s="0" t="s">
        <v>18</v>
      </c>
      <c r="E42" s="2" t="s">
        <v>79</v>
      </c>
      <c r="F42" s="0" t="n">
        <f aca="false">VLOOKUP(C42, $I$3:$J$8, 2, 0)</f>
        <v>3</v>
      </c>
    </row>
    <row r="43" customFormat="false" ht="12.8" hidden="false" customHeight="false" outlineLevel="0" collapsed="false">
      <c r="A43" s="0" t="s">
        <v>80</v>
      </c>
      <c r="D43" s="0" t="str">
        <f aca="false">C44</f>
        <v>nominal</v>
      </c>
      <c r="F43" s="0" t="e">
        <f aca="false">VLOOKUP(C43, $I$3:$J$8, 2, 0)</f>
        <v>#N/A</v>
      </c>
    </row>
    <row r="44" customFormat="false" ht="23.85" hidden="false" customHeight="false" outlineLevel="0" collapsed="false">
      <c r="B44" s="0" t="s">
        <v>58</v>
      </c>
      <c r="C44" s="0" t="s">
        <v>18</v>
      </c>
      <c r="E44" s="2" t="s">
        <v>81</v>
      </c>
      <c r="F44" s="0" t="n">
        <f aca="false">VLOOKUP(C44, $I$3:$J$8, 2, 0)</f>
        <v>3</v>
      </c>
    </row>
    <row r="45" customFormat="false" ht="12.8" hidden="false" customHeight="false" outlineLevel="0" collapsed="false">
      <c r="A45" s="0" t="s">
        <v>82</v>
      </c>
      <c r="D45" s="0" t="str">
        <f aca="false">C46</f>
        <v>low</v>
      </c>
      <c r="F45" s="0" t="e">
        <f aca="false">VLOOKUP(C45, $I$3:$J$8, 2, 0)</f>
        <v>#N/A</v>
      </c>
    </row>
    <row r="46" customFormat="false" ht="35.05" hidden="false" customHeight="false" outlineLevel="0" collapsed="false">
      <c r="B46" s="0" t="s">
        <v>58</v>
      </c>
      <c r="C46" s="0" t="s">
        <v>11</v>
      </c>
      <c r="E46" s="2" t="s">
        <v>83</v>
      </c>
      <c r="F46" s="0" t="n">
        <f aca="false">VLOOKUP(C46, $I$3:$J$8, 2, 0)</f>
        <v>2</v>
      </c>
    </row>
    <row r="47" customFormat="false" ht="12.8" hidden="false" customHeight="false" outlineLevel="0" collapsed="false">
      <c r="A47" s="0" t="s">
        <v>84</v>
      </c>
      <c r="D47" s="0" t="str">
        <f aca="false">C48</f>
        <v>low</v>
      </c>
      <c r="F47" s="0" t="e">
        <f aca="false">VLOOKUP(C47, $I$3:$J$8, 2, 0)</f>
        <v>#N/A</v>
      </c>
    </row>
    <row r="48" customFormat="false" ht="23.85" hidden="false" customHeight="false" outlineLevel="0" collapsed="false">
      <c r="B48" s="0" t="s">
        <v>58</v>
      </c>
      <c r="C48" s="0" t="s">
        <v>11</v>
      </c>
      <c r="E48" s="2" t="s">
        <v>85</v>
      </c>
      <c r="F48" s="0" t="n">
        <f aca="false">VLOOKUP(C48, $I$3:$J$8, 2, 0)</f>
        <v>2</v>
      </c>
    </row>
    <row r="49" customFormat="false" ht="12.8" hidden="false" customHeight="false" outlineLevel="0" collapsed="false">
      <c r="A49" s="0" t="s">
        <v>86</v>
      </c>
      <c r="D49" s="0" t="str">
        <f aca="false">C50</f>
        <v>low</v>
      </c>
      <c r="F49" s="0" t="e">
        <f aca="false">VLOOKUP(C49, $I$3:$J$8, 2, 0)</f>
        <v>#N/A</v>
      </c>
    </row>
    <row r="50" customFormat="false" ht="35.05" hidden="false" customHeight="false" outlineLevel="0" collapsed="false">
      <c r="B50" s="0" t="s">
        <v>58</v>
      </c>
      <c r="C50" s="0" t="s">
        <v>11</v>
      </c>
      <c r="E50" s="2" t="s">
        <v>87</v>
      </c>
      <c r="F50" s="0" t="n">
        <f aca="false">VLOOKUP(C50, $I$3:$J$8, 2, 0)</f>
        <v>2</v>
      </c>
    </row>
    <row r="51" customFormat="false" ht="12.8" hidden="false" customHeight="false" outlineLevel="0" collapsed="false">
      <c r="A51" s="0" t="s">
        <v>88</v>
      </c>
      <c r="D51" s="0" t="str">
        <f aca="false">C52</f>
        <v>very high</v>
      </c>
      <c r="F51" s="0" t="e">
        <f aca="false">VLOOKUP(C51, $I$3:$J$8, 2, 0)</f>
        <v>#N/A</v>
      </c>
    </row>
    <row r="52" customFormat="false" ht="23.85" hidden="false" customHeight="false" outlineLevel="0" collapsed="false">
      <c r="B52" s="0" t="s">
        <v>58</v>
      </c>
      <c r="C52" s="0" t="s">
        <v>23</v>
      </c>
      <c r="E52" s="2" t="s">
        <v>89</v>
      </c>
      <c r="F52" s="0" t="n">
        <f aca="false">VLOOKUP(C52, $I$3:$J$8, 2, 0)</f>
        <v>5</v>
      </c>
    </row>
    <row r="53" customFormat="false" ht="12.8" hidden="false" customHeight="false" outlineLevel="0" collapsed="false">
      <c r="A53" s="0" t="s">
        <v>90</v>
      </c>
      <c r="D53" s="0" t="str">
        <f aca="false">C54</f>
        <v>very low</v>
      </c>
      <c r="F53" s="0" t="e">
        <f aca="false">VLOOKUP(C53, $I$3:$J$8, 2, 0)</f>
        <v>#N/A</v>
      </c>
    </row>
    <row r="54" customFormat="false" ht="23.85" hidden="false" customHeight="false" outlineLevel="0" collapsed="false">
      <c r="B54" s="0" t="s">
        <v>58</v>
      </c>
      <c r="C54" s="0" t="s">
        <v>13</v>
      </c>
      <c r="E54" s="2" t="s">
        <v>91</v>
      </c>
      <c r="F54" s="0" t="n">
        <f aca="false">VLOOKUP(C54, $I$3:$J$8, 2, 0)</f>
        <v>1</v>
      </c>
    </row>
    <row r="55" customFormat="false" ht="12.8" hidden="false" customHeight="false" outlineLevel="0" collapsed="false">
      <c r="A55" s="0" t="s">
        <v>92</v>
      </c>
      <c r="D55" s="0" t="str">
        <f aca="false">C56</f>
        <v>very low</v>
      </c>
      <c r="F55" s="0" t="e">
        <f aca="false">VLOOKUP(C55, $I$3:$J$8, 2, 0)</f>
        <v>#N/A</v>
      </c>
    </row>
    <row r="56" customFormat="false" ht="35.05" hidden="false" customHeight="false" outlineLevel="0" collapsed="false">
      <c r="B56" s="0" t="s">
        <v>58</v>
      </c>
      <c r="C56" s="0" t="s">
        <v>13</v>
      </c>
      <c r="E56" s="2" t="s">
        <v>93</v>
      </c>
      <c r="F56" s="0" t="n">
        <f aca="false">VLOOKUP(C56, $I$3:$J$8, 2, 0)</f>
        <v>1</v>
      </c>
    </row>
    <row r="57" customFormat="false" ht="12.8" hidden="false" customHeight="false" outlineLevel="0" collapsed="false">
      <c r="A57" s="0" t="s">
        <v>94</v>
      </c>
      <c r="D57" s="0" t="str">
        <f aca="false">C58</f>
        <v>nominal</v>
      </c>
      <c r="F57" s="0" t="e">
        <f aca="false">VLOOKUP(C57, $I$3:$J$8, 2, 0)</f>
        <v>#N/A</v>
      </c>
    </row>
    <row r="58" customFormat="false" ht="46.25" hidden="false" customHeight="false" outlineLevel="0" collapsed="false">
      <c r="B58" s="0" t="s">
        <v>58</v>
      </c>
      <c r="C58" s="0" t="s">
        <v>18</v>
      </c>
      <c r="E58" s="2" t="s">
        <v>95</v>
      </c>
      <c r="F58" s="0" t="n">
        <f aca="false">VLOOKUP(C58, $I$3:$J$8, 2, 0)</f>
        <v>3</v>
      </c>
    </row>
    <row r="59" customFormat="false" ht="12.8" hidden="false" customHeight="false" outlineLevel="0" collapsed="false">
      <c r="A59" s="0" t="s">
        <v>96</v>
      </c>
      <c r="D59" s="0" t="str">
        <f aca="false">C60</f>
        <v>nominal</v>
      </c>
      <c r="F59" s="0" t="e">
        <f aca="false">VLOOKUP(C59, $I$3:$J$8, 2, 0)</f>
        <v>#N/A</v>
      </c>
    </row>
    <row r="60" customFormat="false" ht="46.25" hidden="false" customHeight="false" outlineLevel="0" collapsed="false">
      <c r="B60" s="0" t="s">
        <v>58</v>
      </c>
      <c r="C60" s="0" t="s">
        <v>18</v>
      </c>
      <c r="E60" s="2" t="s">
        <v>97</v>
      </c>
      <c r="F60" s="0" t="n">
        <f aca="false">VLOOKUP(C60, $I$3:$J$8, 2, 0)</f>
        <v>3</v>
      </c>
    </row>
    <row r="61" customFormat="false" ht="12.8" hidden="false" customHeight="false" outlineLevel="0" collapsed="false">
      <c r="A61" s="0" t="s">
        <v>98</v>
      </c>
      <c r="D61" s="0" t="str">
        <f aca="false">INDEX($I$3:$I$8, MATCH(ROUNDDOWN(F61, 0), $J$3:$J$8, 0))</f>
        <v>nominal</v>
      </c>
      <c r="F61" s="0" t="n">
        <f aca="false">SUM(F62:F63)/2</f>
        <v>3</v>
      </c>
    </row>
    <row r="62" customFormat="false" ht="35.05" hidden="false" customHeight="false" outlineLevel="0" collapsed="false">
      <c r="B62" s="0" t="s">
        <v>99</v>
      </c>
      <c r="C62" s="0" t="s">
        <v>16</v>
      </c>
      <c r="D62" s="0" t="str">
        <f aca="false">IFERROR(VLOOKUP(ROUNDDOWN(F62, 1), $I$3:$J$8, 2, 1), "")</f>
        <v/>
      </c>
      <c r="E62" s="2" t="s">
        <v>100</v>
      </c>
      <c r="F62" s="0" t="n">
        <f aca="false">VLOOKUP(C62, $I$3:$J$8, 2, 0)</f>
        <v>4</v>
      </c>
    </row>
    <row r="63" customFormat="false" ht="12.8" hidden="false" customHeight="false" outlineLevel="0" collapsed="false">
      <c r="B63" s="0" t="s">
        <v>101</v>
      </c>
      <c r="C63" s="0" t="s">
        <v>11</v>
      </c>
      <c r="D63" s="0" t="str">
        <f aca="false">IFERROR(VLOOKUP(ROUNDDOWN(F63, 1), $I$3:$J$8, 2, 1), "")</f>
        <v/>
      </c>
      <c r="E63" s="0" t="s">
        <v>102</v>
      </c>
      <c r="F63" s="0" t="n">
        <f aca="false">VLOOKUP(C63, $I$3:$J$8, 2, 0)</f>
        <v>2</v>
      </c>
    </row>
    <row r="64" customFormat="false" ht="12.8" hidden="false" customHeight="false" outlineLevel="0" collapsed="false">
      <c r="A64" s="0" t="s">
        <v>103</v>
      </c>
      <c r="D64" s="0" t="str">
        <f aca="false">C65</f>
        <v>nominal</v>
      </c>
      <c r="F64" s="0" t="e">
        <f aca="false">VLOOKUP(C64, $I$3:$J$8, 2, 0)</f>
        <v>#N/A</v>
      </c>
    </row>
    <row r="65" customFormat="false" ht="12.8" hidden="false" customHeight="false" outlineLevel="0" collapsed="false">
      <c r="B65" s="0" t="s">
        <v>58</v>
      </c>
      <c r="C65" s="0" t="s">
        <v>18</v>
      </c>
      <c r="D65" s="0" t="str">
        <f aca="false">IFERROR(VLOOKUP(ROUNDDOWN(F65, 1), $I$3:$J$8, 2, 1), "")</f>
        <v/>
      </c>
      <c r="E65" s="0" t="s">
        <v>104</v>
      </c>
      <c r="F65" s="0" t="n">
        <f aca="false">VLOOKUP(C65, $I$3:$J$8, 2, 0)</f>
        <v>3</v>
      </c>
    </row>
    <row r="66" customFormat="false" ht="12.8" hidden="false" customHeight="false" outlineLevel="0" collapsed="false">
      <c r="D66" s="0" t="str">
        <f aca="false">IFERROR(VLOOKUP(ROUNDDOWN(F66, 1), $I$3:$J$8, 2, 1), "")</f>
        <v/>
      </c>
    </row>
    <row r="67" customFormat="false" ht="12.8" hidden="false" customHeight="false" outlineLevel="0" collapsed="false">
      <c r="D67" s="0" t="str">
        <f aca="false">IFERROR(VLOOKUP(ROUNDDOWN(F67, 1), $I$3:$J$8, 2, 1), "")</f>
        <v/>
      </c>
    </row>
    <row r="68" customFormat="false" ht="12.8" hidden="false" customHeight="false" outlineLevel="0" collapsed="false">
      <c r="D68" s="0" t="str">
        <f aca="false">IFERROR(VLOOKUP(ROUNDDOWN(F68, 1), $I$3:$J$8, 2, 1), "")</f>
        <v/>
      </c>
    </row>
    <row r="69" customFormat="false" ht="12.8" hidden="false" customHeight="false" outlineLevel="0" collapsed="false">
      <c r="D69" s="0" t="str">
        <f aca="false">IFERROR(VLOOKUP(ROUNDDOWN(F69, 1), $I$3:$J$8, 2, 1), "")</f>
        <v/>
      </c>
    </row>
    <row r="70" customFormat="false" ht="12.8" hidden="false" customHeight="false" outlineLevel="0" collapsed="false">
      <c r="D70" s="0" t="str">
        <f aca="false">IFERROR(VLOOKUP(ROUNDDOWN(F70, 1), $I$3:$J$8, 2, 1), "")</f>
        <v/>
      </c>
    </row>
    <row r="71" customFormat="false" ht="12.8" hidden="false" customHeight="false" outlineLevel="0" collapsed="false">
      <c r="D71" s="0" t="str">
        <f aca="false">IFERROR(VLOOKUP(ROUNDDOWN(F71, 1), $I$3:$J$8, 2, 1), "")</f>
        <v/>
      </c>
    </row>
    <row r="72" customFormat="false" ht="12.8" hidden="false" customHeight="false" outlineLevel="0" collapsed="false">
      <c r="D72" s="0" t="str">
        <f aca="false">IFERROR(VLOOKUP(ROUNDDOWN(F72, 1), $I$3:$J$8, 2, 1), "")</f>
        <v/>
      </c>
    </row>
    <row r="73" customFormat="false" ht="12.8" hidden="false" customHeight="false" outlineLevel="0" collapsed="false">
      <c r="D73" s="0" t="str">
        <f aca="false">IFERROR(VLOOKUP(ROUNDDOWN(F73, 1), $I$3:$J$8, 2, 1), "")</f>
        <v/>
      </c>
    </row>
    <row r="74" customFormat="false" ht="12.8" hidden="false" customHeight="false" outlineLevel="0" collapsed="false">
      <c r="D74" s="0" t="str">
        <f aca="false">IFERROR(VLOOKUP(ROUNDDOWN(F74, 1), $I$3:$J$8, 2, 1), "")</f>
        <v/>
      </c>
    </row>
    <row r="75" customFormat="false" ht="12.8" hidden="false" customHeight="false" outlineLevel="0" collapsed="false">
      <c r="D75" s="0" t="str">
        <f aca="false">IFERROR(VLOOKUP(ROUNDDOWN(F75, 1), $I$3:$J$8, 2, 1), "")</f>
        <v/>
      </c>
    </row>
    <row r="76" customFormat="false" ht="12.8" hidden="false" customHeight="false" outlineLevel="0" collapsed="false">
      <c r="D76" s="0" t="str">
        <f aca="false">IFERROR(VLOOKUP(ROUNDDOWN(F76, 1), $I$3:$J$8, 2, 1), "")</f>
        <v/>
      </c>
    </row>
    <row r="77" customFormat="false" ht="12.8" hidden="false" customHeight="false" outlineLevel="0" collapsed="false">
      <c r="D77" s="0" t="str">
        <f aca="false">IFERROR(VLOOKUP(ROUNDDOWN(F77, 1), $I$3:$J$8, 2, 1), "")</f>
        <v/>
      </c>
    </row>
    <row r="78" customFormat="false" ht="12.8" hidden="false" customHeight="false" outlineLevel="0" collapsed="false">
      <c r="D78" s="0" t="str">
        <f aca="false">IFERROR(VLOOKUP(ROUNDDOWN(F78, 1), $I$3:$J$8, 2, 1), "")</f>
        <v/>
      </c>
    </row>
    <row r="79" customFormat="false" ht="12.8" hidden="false" customHeight="false" outlineLevel="0" collapsed="false">
      <c r="D79" s="0" t="str">
        <f aca="false">IFERROR(VLOOKUP(ROUNDDOWN(F79, 1), $I$3:$J$8, 2, 1), "")</f>
        <v/>
      </c>
    </row>
    <row r="80" customFormat="false" ht="12.8" hidden="false" customHeight="false" outlineLevel="0" collapsed="false">
      <c r="D80" s="0" t="str">
        <f aca="false">IFERROR(VLOOKUP(ROUNDDOWN(F80, 1), $I$3:$J$8, 2, 1), "")</f>
        <v/>
      </c>
    </row>
    <row r="81" customFormat="false" ht="12.8" hidden="false" customHeight="false" outlineLevel="0" collapsed="false">
      <c r="D81" s="0" t="str">
        <f aca="false">IFERROR(VLOOKUP(ROUNDDOWN(F81, 1), $I$3:$J$8, 2, 1), "")</f>
        <v/>
      </c>
    </row>
    <row r="82" customFormat="false" ht="12.8" hidden="false" customHeight="false" outlineLevel="0" collapsed="false">
      <c r="D82" s="0" t="str">
        <f aca="false">IFERROR(VLOOKUP(ROUNDDOWN(F82, 1), $I$3:$J$8, 2, 1), "")</f>
        <v/>
      </c>
    </row>
    <row r="83" customFormat="false" ht="12.8" hidden="false" customHeight="false" outlineLevel="0" collapsed="false">
      <c r="D83" s="0" t="str">
        <f aca="false">IFERROR(VLOOKUP(ROUNDDOWN(F83, 1), $I$3:$J$8, 2, 1), "")</f>
        <v/>
      </c>
    </row>
    <row r="84" customFormat="false" ht="12.8" hidden="false" customHeight="false" outlineLevel="0" collapsed="false">
      <c r="D84" s="0" t="str">
        <f aca="false">IFERROR(VLOOKUP(ROUNDDOWN(F84, 1), $I$3:$J$8, 2, 1), "")</f>
        <v/>
      </c>
    </row>
    <row r="85" customFormat="false" ht="12.8" hidden="false" customHeight="false" outlineLevel="0" collapsed="false">
      <c r="D85" s="0" t="str">
        <f aca="false">IFERROR(VLOOKUP(ROUNDDOWN(F85, 1), $I$3:$J$8, 2, 1), "")</f>
        <v/>
      </c>
    </row>
    <row r="86" customFormat="false" ht="12.8" hidden="false" customHeight="false" outlineLevel="0" collapsed="false">
      <c r="D86" s="0" t="str">
        <f aca="false">IFERROR(VLOOKUP(ROUNDDOWN(F86, 1), $I$3:$J$8, 2, 1), "")</f>
        <v/>
      </c>
    </row>
    <row r="87" customFormat="false" ht="12.8" hidden="false" customHeight="false" outlineLevel="0" collapsed="false">
      <c r="D87" s="0" t="str">
        <f aca="false">IFERROR(VLOOKUP(ROUNDDOWN(F87, 1), $I$3:$J$8, 2, 1), "")</f>
        <v/>
      </c>
    </row>
    <row r="88" customFormat="false" ht="12.8" hidden="false" customHeight="false" outlineLevel="0" collapsed="false">
      <c r="D88" s="0" t="str">
        <f aca="false">IFERROR(VLOOKUP(ROUNDDOWN(F88, 1), $I$3:$J$8, 2, 1), "")</f>
        <v/>
      </c>
    </row>
    <row r="89" customFormat="false" ht="12.8" hidden="false" customHeight="false" outlineLevel="0" collapsed="false">
      <c r="D89" s="0" t="str">
        <f aca="false">IFERROR(VLOOKUP(ROUNDDOWN(F89, 1), $I$3:$J$8, 2, 1), "")</f>
        <v/>
      </c>
    </row>
    <row r="90" customFormat="false" ht="12.8" hidden="false" customHeight="false" outlineLevel="0" collapsed="false">
      <c r="D90" s="0" t="str">
        <f aca="false">IFERROR(VLOOKUP(ROUNDDOWN(F90, 1), $I$3:$J$8, 2, 1), "")</f>
        <v/>
      </c>
    </row>
    <row r="91" customFormat="false" ht="12.8" hidden="false" customHeight="false" outlineLevel="0" collapsed="false">
      <c r="D91" s="0" t="str">
        <f aca="false">IFERROR(VLOOKUP(ROUNDDOWN(F91, 1), $I$3:$J$8, 2, 1), "")</f>
        <v/>
      </c>
    </row>
    <row r="92" customFormat="false" ht="12.8" hidden="false" customHeight="false" outlineLevel="0" collapsed="false">
      <c r="D92" s="0" t="str">
        <f aca="false">IFERROR(VLOOKUP(ROUNDDOWN(F92, 1), $I$3:$J$8, 2, 1), "")</f>
        <v/>
      </c>
    </row>
    <row r="93" customFormat="false" ht="12.8" hidden="false" customHeight="false" outlineLevel="0" collapsed="false">
      <c r="D93" s="0" t="str">
        <f aca="false">IFERROR(VLOOKUP(ROUNDDOWN(F93, 1), $I$3:$J$8, 2, 1), "")</f>
        <v/>
      </c>
    </row>
    <row r="94" customFormat="false" ht="12.8" hidden="false" customHeight="false" outlineLevel="0" collapsed="false">
      <c r="D94" s="0" t="str">
        <f aca="false">IFERROR(VLOOKUP(ROUNDDOWN(F94, 1), $I$3:$J$8, 2, 1), "")</f>
        <v/>
      </c>
    </row>
    <row r="95" customFormat="false" ht="12.8" hidden="false" customHeight="false" outlineLevel="0" collapsed="false">
      <c r="D95" s="0" t="str">
        <f aca="false">IFERROR(VLOOKUP(ROUNDDOWN(F95, 1), $I$3:$J$8, 2, 1), "")</f>
        <v/>
      </c>
    </row>
    <row r="96" customFormat="false" ht="12.8" hidden="false" customHeight="false" outlineLevel="0" collapsed="false">
      <c r="D96" s="0" t="str">
        <f aca="false">IFERROR(VLOOKUP(ROUNDDOWN(F96, 1), $I$3:$J$8, 2, 1), "")</f>
        <v/>
      </c>
    </row>
    <row r="97" customFormat="false" ht="12.8" hidden="false" customHeight="false" outlineLevel="0" collapsed="false">
      <c r="D97" s="0" t="str">
        <f aca="false">IFERROR(VLOOKUP(ROUNDDOWN(F97, 1), $I$3:$J$8, 2, 1), "")</f>
        <v/>
      </c>
    </row>
    <row r="98" customFormat="false" ht="12.8" hidden="false" customHeight="false" outlineLevel="0" collapsed="false">
      <c r="D98" s="0" t="str">
        <f aca="false">IFERROR(VLOOKUP(ROUNDDOWN(F98, 1), $I$3:$J$8, 2, 1), "")</f>
        <v/>
      </c>
    </row>
    <row r="99" customFormat="false" ht="12.8" hidden="false" customHeight="false" outlineLevel="0" collapsed="false">
      <c r="D99" s="0" t="str">
        <f aca="false">IFERROR(VLOOKUP(ROUNDDOWN(F99, 1), $I$3:$J$8, 2, 1), "")</f>
        <v/>
      </c>
    </row>
    <row r="100" customFormat="false" ht="12.8" hidden="false" customHeight="false" outlineLevel="0" collapsed="false">
      <c r="D100" s="0" t="str">
        <f aca="false">IFERROR(VLOOKUP(ROUNDDOWN(F100, 1), $I$3:$J$8, 2, 1), "")</f>
        <v/>
      </c>
    </row>
    <row r="101" customFormat="false" ht="12.8" hidden="false" customHeight="false" outlineLevel="0" collapsed="false">
      <c r="D101" s="0" t="str">
        <f aca="false">IFERROR(VLOOKUP(ROUNDDOWN(F101, 1), $I$3:$J$8, 2, 1), "")</f>
        <v/>
      </c>
    </row>
    <row r="102" customFormat="false" ht="12.8" hidden="false" customHeight="false" outlineLevel="0" collapsed="false">
      <c r="D102" s="0" t="str">
        <f aca="false">IFERROR(VLOOKUP(ROUNDDOWN(F102, 1), $I$3:$J$8, 2, 1), "")</f>
        <v/>
      </c>
    </row>
    <row r="103" customFormat="false" ht="12.8" hidden="false" customHeight="false" outlineLevel="0" collapsed="false">
      <c r="D103" s="0" t="str">
        <f aca="false">IFERROR(VLOOKUP(ROUNDDOWN(F103, 1), $I$3:$J$8, 2, 1), "")</f>
        <v/>
      </c>
    </row>
    <row r="104" customFormat="false" ht="12.8" hidden="false" customHeight="false" outlineLevel="0" collapsed="false">
      <c r="D104" s="0" t="str">
        <f aca="false">IFERROR(VLOOKUP(ROUNDDOWN(F104, 1), $I$3:$J$8, 2, 1), "")</f>
        <v/>
      </c>
    </row>
    <row r="105" customFormat="false" ht="12.8" hidden="false" customHeight="false" outlineLevel="0" collapsed="false">
      <c r="D105" s="0" t="str">
        <f aca="false">IFERROR(VLOOKUP(ROUNDDOWN(F105, 1), $I$3:$J$8, 2, 1), "")</f>
        <v/>
      </c>
    </row>
    <row r="106" customFormat="false" ht="12.8" hidden="false" customHeight="false" outlineLevel="0" collapsed="false">
      <c r="D106" s="0" t="str">
        <f aca="false">IFERROR(VLOOKUP(ROUNDDOWN(F106, 1), $I$3:$J$8, 2, 1), "")</f>
        <v/>
      </c>
    </row>
    <row r="107" customFormat="false" ht="12.8" hidden="false" customHeight="false" outlineLevel="0" collapsed="false">
      <c r="D107" s="0" t="str">
        <f aca="false">IFERROR(VLOOKUP(ROUNDDOWN(F107, 1), $I$3:$J$8, 2, 1), "")</f>
        <v/>
      </c>
    </row>
    <row r="108" customFormat="false" ht="12.8" hidden="false" customHeight="false" outlineLevel="0" collapsed="false">
      <c r="D108" s="0" t="str">
        <f aca="false">IFERROR(VLOOKUP(ROUNDDOWN(F108, 1), $I$3:$J$8, 2, 1), "")</f>
        <v/>
      </c>
    </row>
    <row r="109" customFormat="false" ht="12.8" hidden="false" customHeight="false" outlineLevel="0" collapsed="false">
      <c r="D109" s="0" t="str">
        <f aca="false">IFERROR(VLOOKUP(ROUNDDOWN(F109, 1), $I$3:$J$8, 2, 1), "")</f>
        <v/>
      </c>
    </row>
    <row r="110" customFormat="false" ht="12.8" hidden="false" customHeight="false" outlineLevel="0" collapsed="false">
      <c r="D110" s="0" t="str">
        <f aca="false">IFERROR(VLOOKUP(ROUNDDOWN(F110, 1), $I$3:$J$8, 2, 1), "")</f>
        <v/>
      </c>
    </row>
    <row r="111" customFormat="false" ht="12.8" hidden="false" customHeight="false" outlineLevel="0" collapsed="false">
      <c r="D111" s="0" t="str">
        <f aca="false">IFERROR(VLOOKUP(ROUNDDOWN(F111, 1), $I$3:$J$8, 2, 1), "")</f>
        <v/>
      </c>
    </row>
    <row r="112" customFormat="false" ht="12.8" hidden="false" customHeight="false" outlineLevel="0" collapsed="false">
      <c r="D112" s="0" t="str">
        <f aca="false">IFERROR(VLOOKUP(ROUNDDOWN(F112, 1), $I$3:$J$8, 2, 1), "")</f>
        <v/>
      </c>
    </row>
    <row r="113" customFormat="false" ht="12.8" hidden="false" customHeight="false" outlineLevel="0" collapsed="false">
      <c r="D113" s="0" t="str">
        <f aca="false">IFERROR(VLOOKUP(ROUNDDOWN(F113, 1), $I$3:$J$8, 2, 1), "")</f>
        <v/>
      </c>
    </row>
    <row r="114" customFormat="false" ht="12.8" hidden="false" customHeight="false" outlineLevel="0" collapsed="false">
      <c r="D114" s="0" t="str">
        <f aca="false">IFERROR(VLOOKUP(ROUNDDOWN(F114, 1), $I$3:$J$8, 2, 1), "")</f>
        <v/>
      </c>
    </row>
    <row r="115" customFormat="false" ht="12.8" hidden="false" customHeight="false" outlineLevel="0" collapsed="false">
      <c r="D115" s="0" t="str">
        <f aca="false">IFERROR(VLOOKUP(ROUNDDOWN(F115, 1), $I$3:$J$8, 2, 1), "")</f>
        <v/>
      </c>
    </row>
    <row r="116" customFormat="false" ht="12.8" hidden="false" customHeight="false" outlineLevel="0" collapsed="false">
      <c r="D116" s="0" t="str">
        <f aca="false">IFERROR(VLOOKUP(ROUNDDOWN(F116, 1), $I$3:$J$8, 2, 1), "")</f>
        <v/>
      </c>
    </row>
    <row r="117" customFormat="false" ht="12.8" hidden="false" customHeight="false" outlineLevel="0" collapsed="false">
      <c r="D117" s="0" t="str">
        <f aca="false">IFERROR(VLOOKUP(ROUNDDOWN(F117, 1), $I$3:$J$8, 2, 1), "")</f>
        <v/>
      </c>
    </row>
    <row r="118" customFormat="false" ht="12.8" hidden="false" customHeight="false" outlineLevel="0" collapsed="false">
      <c r="D118" s="0" t="str">
        <f aca="false">IFERROR(VLOOKUP(ROUNDDOWN(F118, 1), $I$3:$J$8, 2, 1), "")</f>
        <v/>
      </c>
    </row>
    <row r="119" customFormat="false" ht="12.8" hidden="false" customHeight="false" outlineLevel="0" collapsed="false">
      <c r="D119" s="0" t="str">
        <f aca="false">IFERROR(VLOOKUP(ROUNDDOWN(F119, 1), $I$3:$J$8, 2, 1), "")</f>
        <v/>
      </c>
    </row>
    <row r="120" customFormat="false" ht="12.8" hidden="false" customHeight="false" outlineLevel="0" collapsed="false">
      <c r="D120" s="0" t="str">
        <f aca="false">IFERROR(VLOOKUP(ROUNDDOWN(F120, 1), $I$3:$J$8, 2, 1), "")</f>
        <v/>
      </c>
    </row>
    <row r="121" customFormat="false" ht="12.8" hidden="false" customHeight="false" outlineLevel="0" collapsed="false">
      <c r="D121" s="0" t="str">
        <f aca="false">IFERROR(VLOOKUP(ROUNDDOWN(F121, 1), $I$3:$J$8, 2, 1), "")</f>
        <v/>
      </c>
    </row>
    <row r="122" customFormat="false" ht="12.8" hidden="false" customHeight="false" outlineLevel="0" collapsed="false">
      <c r="D122" s="0" t="str">
        <f aca="false">IFERROR(VLOOKUP(ROUNDDOWN(F122, 1), $I$3:$J$8, 2, 1), "")</f>
        <v/>
      </c>
    </row>
    <row r="123" customFormat="false" ht="12.8" hidden="false" customHeight="false" outlineLevel="0" collapsed="false">
      <c r="D123" s="0" t="str">
        <f aca="false">IFERROR(VLOOKUP(ROUNDDOWN(F123, 1), $I$3:$J$8, 2, 1), "")</f>
        <v/>
      </c>
    </row>
  </sheetData>
  <mergeCells count="1">
    <mergeCell ref="I1:J1"/>
  </mergeCells>
  <dataValidations count="2">
    <dataValidation allowBlank="true" errorStyle="stop" operator="equal" showDropDown="false" showErrorMessage="true" showInputMessage="false" sqref="C1:C1123" type="list">
      <formula1>"very low,low,nominal,high,very high,extra high"</formula1>
      <formula2>0</formula2>
    </dataValidation>
    <dataValidation allowBlank="true" errorStyle="stop" operator="equal" showDropDown="false" showErrorMessage="true" showInputMessage="false" sqref="D1:D112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2025-03-17T19:36:16Z</dcterms:created>
  <dc:creator/>
  <dc:description/>
  <dc:language>it-IT</dc:language>
  <cp:lastModifiedBy/>
  <dcterms:modified xsi:type="dcterms:W3CDTF">2025-03-18T23:55:16Z</dcterms:modified>
  <cp:revision>2</cp:revision>
  <dc:subject/>
  <dc:title/>
</cp:coreProperties>
</file>