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variables" sheetId="1" r:id="rId4"/>
    <sheet state="visible" name="monthly_net_sales" sheetId="2" r:id="rId5"/>
    <sheet state="visible" name="patient_transaction" sheetId="3" r:id="rId6"/>
    <sheet state="visible" name="dentist_contribution" sheetId="4" r:id="rId7"/>
    <sheet state="visible" name="yearly_net_sales" sheetId="5" r:id="rId8"/>
    <sheet state="visible" name="net_cash_flow" sheetId="6" r:id="rId9"/>
    <sheet state="visible" name="Copy of P&amp;L_Ratio Rev 1.1_Model" sheetId="7" r:id="rId10"/>
  </sheets>
  <definedNames/>
  <calcPr/>
</workbook>
</file>

<file path=xl/sharedStrings.xml><?xml version="1.0" encoding="utf-8"?>
<sst xmlns="http://schemas.openxmlformats.org/spreadsheetml/2006/main" count="350" uniqueCount="183">
  <si>
    <t>Category</t>
  </si>
  <si>
    <t>Sub Category</t>
  </si>
  <si>
    <t>Variable</t>
  </si>
  <si>
    <t>Value</t>
  </si>
  <si>
    <t>Profit &amp; Loss</t>
  </si>
  <si>
    <t>Gross Profit</t>
  </si>
  <si>
    <t>Net Sales</t>
  </si>
  <si>
    <t>COGS</t>
  </si>
  <si>
    <t>Trading Income</t>
  </si>
  <si>
    <t>Other Income</t>
  </si>
  <si>
    <t>Interest Revenue of Bank</t>
  </si>
  <si>
    <t>Operating Expense</t>
  </si>
  <si>
    <t>Advertising &amp; Promotion Expense</t>
  </si>
  <si>
    <t>Operational Expense</t>
  </si>
  <si>
    <t>Other Expense</t>
  </si>
  <si>
    <t>Depreciation</t>
  </si>
  <si>
    <t>Depreciation of Equipment Clinic Expense</t>
  </si>
  <si>
    <t>Depreciation of Equipment Non Clinic Expense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</si>
  <si>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</si>
  <si>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</si>
  <si>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</si>
  <si>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</si>
  <si>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</si>
  <si>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</si>
  <si>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</si>
  <si>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</si>
  <si>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</si>
  <si>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</si>
  <si>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</si>
  <si>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</si>
  <si>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</si>
  <si>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</si>
  <si>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</si>
  <si>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</si>
  <si>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</si>
  <si>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</si>
  <si>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</si>
  <si>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</si>
  <si>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</si>
  <si>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</si>
  <si>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</si>
  <si>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</si>
  <si>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</si>
  <si>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Patient_ID</t>
  </si>
  <si>
    <t>Date</t>
  </si>
  <si>
    <t>Treatment</t>
  </si>
  <si>
    <t>Price</t>
  </si>
  <si>
    <t>Patient_079</t>
  </si>
  <si>
    <t>Treatment S</t>
  </si>
  <si>
    <t>Patient_049</t>
  </si>
  <si>
    <t>Treatment J</t>
  </si>
  <si>
    <t>Patient_006</t>
  </si>
  <si>
    <t>Treatment D</t>
  </si>
  <si>
    <t>Patient_056</t>
  </si>
  <si>
    <t>Treatment Y</t>
  </si>
  <si>
    <t>Patient_009</t>
  </si>
  <si>
    <t>Treatment R</t>
  </si>
  <si>
    <t>Patient_040</t>
  </si>
  <si>
    <t>Treatment V</t>
  </si>
  <si>
    <t>Patient_068</t>
  </si>
  <si>
    <t>Treatment T</t>
  </si>
  <si>
    <t>Patient_028</t>
  </si>
  <si>
    <t>Treatment X</t>
  </si>
  <si>
    <t>Patient_086</t>
  </si>
  <si>
    <t>Treatment F</t>
  </si>
  <si>
    <t>Patient_017</t>
  </si>
  <si>
    <t>Treatment N</t>
  </si>
  <si>
    <t>Patient_042</t>
  </si>
  <si>
    <t>Treatment H</t>
  </si>
  <si>
    <t>Treatment Z</t>
  </si>
  <si>
    <t>Patient_064</t>
  </si>
  <si>
    <t>Patient_043</t>
  </si>
  <si>
    <t>Patient_084</t>
  </si>
  <si>
    <t>Treatment B</t>
  </si>
  <si>
    <t>Patient_024</t>
  </si>
  <si>
    <t>Patient_077</t>
  </si>
  <si>
    <t>Treatment O</t>
  </si>
  <si>
    <t>Patient_097</t>
  </si>
  <si>
    <t>Patient_083</t>
  </si>
  <si>
    <t>Treatment W</t>
  </si>
  <si>
    <t>Patient_078</t>
  </si>
  <si>
    <t>Treatment U</t>
  </si>
  <si>
    <t>Patient_076</t>
  </si>
  <si>
    <t>Patient_058</t>
  </si>
  <si>
    <t>Treatment K</t>
  </si>
  <si>
    <t>Patient_093</t>
  </si>
  <si>
    <t>Patient_070</t>
  </si>
  <si>
    <t>Treatment G</t>
  </si>
  <si>
    <t>Patient_062</t>
  </si>
  <si>
    <t>Patient_055</t>
  </si>
  <si>
    <t>Patient_021</t>
  </si>
  <si>
    <t>Patient_095</t>
  </si>
  <si>
    <t>Patient_057</t>
  </si>
  <si>
    <t>Treatment M</t>
  </si>
  <si>
    <t>Patient_039</t>
  </si>
  <si>
    <t>Patient_091</t>
  </si>
  <si>
    <t>Treatment I</t>
  </si>
  <si>
    <t>Patient_073</t>
  </si>
  <si>
    <t>Patient_100</t>
  </si>
  <si>
    <t>Patient_018</t>
  </si>
  <si>
    <t>Patient_014</t>
  </si>
  <si>
    <t>Treatment L</t>
  </si>
  <si>
    <t>Patient_037</t>
  </si>
  <si>
    <t>Treatment Q</t>
  </si>
  <si>
    <t>Patient_023</t>
  </si>
  <si>
    <t>Patient_094</t>
  </si>
  <si>
    <t>Patient_050</t>
  </si>
  <si>
    <t>Patient_029</t>
  </si>
  <si>
    <t>Patient_033</t>
  </si>
  <si>
    <t>Patient_005</t>
  </si>
  <si>
    <t>Patient_085</t>
  </si>
  <si>
    <t>Patient_031</t>
  </si>
  <si>
    <t>Patient_065</t>
  </si>
  <si>
    <t>Patient_010</t>
  </si>
  <si>
    <t>Patient_020</t>
  </si>
  <si>
    <t>Patient_019</t>
  </si>
  <si>
    <t>Patient_003</t>
  </si>
  <si>
    <t>Patient_036</t>
  </si>
  <si>
    <t>Patient_054</t>
  </si>
  <si>
    <t>Patient_002</t>
  </si>
  <si>
    <t>Patient_074</t>
  </si>
  <si>
    <t>Patient_004</t>
  </si>
  <si>
    <t>Patient_052</t>
  </si>
  <si>
    <t>Patient_015</t>
  </si>
  <si>
    <t>Patient_026</t>
  </si>
  <si>
    <t>Patient_025</t>
  </si>
  <si>
    <t>Treatment E</t>
  </si>
  <si>
    <t>Patient_022</t>
  </si>
  <si>
    <t>Patient_098</t>
  </si>
  <si>
    <t>Treatment P</t>
  </si>
  <si>
    <t>Patient_099</t>
  </si>
  <si>
    <t>Patient_071</t>
  </si>
  <si>
    <t>Patient_027</t>
  </si>
  <si>
    <t>Patient_035</t>
  </si>
  <si>
    <t>Patient_051</t>
  </si>
  <si>
    <t>Patient_080</t>
  </si>
  <si>
    <t>Dentist Provider</t>
  </si>
  <si>
    <t>Sales Contribution ($)</t>
  </si>
  <si>
    <t>Possibly Leaving?</t>
  </si>
  <si>
    <t>RE</t>
  </si>
  <si>
    <t>BEC</t>
  </si>
  <si>
    <t>CQ</t>
  </si>
  <si>
    <t>DA</t>
  </si>
  <si>
    <t>WS</t>
  </si>
  <si>
    <t xml:space="preserve">Appendix 2. Profit and Loss (Standardized Version)
</t>
  </si>
  <si>
    <r>
      <rPr>
        <rFont val="Inter"/>
        <b/>
        <color theme="1"/>
        <sz val="14.0"/>
      </rPr>
      <t>Profit and Loss</t>
    </r>
  </si>
  <si>
    <r>
      <rPr>
        <rFont val="Inter"/>
        <color theme="1"/>
        <sz val="12.0"/>
      </rPr>
      <t>Acre Dental Pty Ltd ATF Acre Dental Trust</t>
    </r>
  </si>
  <si>
    <r>
      <rPr>
        <rFont val="Inter"/>
        <color theme="1"/>
        <sz val="12.0"/>
      </rPr>
      <t>For the year ended 30 June 2023</t>
    </r>
  </si>
  <si>
    <r>
      <rPr>
        <rFont val="Inter"/>
        <b/>
        <color theme="1"/>
        <sz val="9.0"/>
      </rPr>
      <t>Account</t>
    </r>
  </si>
  <si>
    <t>% Revenue</t>
  </si>
  <si>
    <t>Benchmark Case Study</t>
  </si>
  <si>
    <r>
      <rPr>
        <rFont val="Inter"/>
        <b/>
        <color theme="1"/>
        <sz val="10.0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</si>
  <si>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</si>
  <si>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</si>
  <si>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</si>
  <si>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</si>
  <si>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</si>
  <si>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rPr>
        <rFont val="Inter"/>
        <b/>
        <color theme="1"/>
        <sz val="9.0"/>
      </rPr>
      <t>Total Cost of Sales</t>
    </r>
  </si>
  <si>
    <r>
      <rPr>
        <rFont val="Inter"/>
        <b/>
        <color theme="1"/>
        <sz val="10.0"/>
      </rPr>
      <t>Other Income</t>
    </r>
  </si>
  <si>
    <r>
      <rPr>
        <rFont val="Inter"/>
        <b/>
        <color theme="1"/>
        <sz val="9.0"/>
      </rPr>
      <t>Total Other Income</t>
    </r>
  </si>
  <si>
    <r>
      <rPr>
        <rFont val="Inter"/>
        <b/>
        <color theme="1"/>
        <sz val="10.0"/>
      </rPr>
      <t>Operating Expenses</t>
    </r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</si>
  <si>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</si>
  <si>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</si>
  <si>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</si>
  <si>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</si>
  <si>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</si>
  <si>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</si>
  <si>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</si>
  <si>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</si>
  <si>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</si>
  <si>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</si>
  <si>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</si>
  <si>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</si>
  <si>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Repairs and Maintenance Expense</t>
  </si>
  <si>
    <t>Waste Disposal Expense</t>
  </si>
  <si>
    <t>Software Expense</t>
  </si>
  <si>
    <r>
      <rPr>
        <rFont val="Inter"/>
        <b/>
        <color theme="1"/>
        <sz val="9.0"/>
      </rPr>
      <t>Total Operating Expenses</t>
    </r>
  </si>
  <si>
    <t xml:space="preserve">EBIT 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</si>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</sst>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"/>
    <numFmt numFmtId="165" formatCode="yyyy-mm-dd"/>
    <numFmt numFmtId="166" formatCode="#,##0;(#,##0)"/>
    <numFmt numFmtId="167" formatCode="_-* #,##0.00_-;\-* #,##0.00_-;_-* &quot;-&quot;??_-;_-@"/>
  </numFmts>
  <fonts count="23">
    <font>
      <sz val="10.0"/>
      <color rgb="FF000000"/>
      <name val="Arial"/>
      <scheme val="minor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7.0"/>
      <color theme="1"/>
      <name val="Inter"/>
    </font>
    <font>
      <b/>
      <sz val="14.0"/>
      <color theme="1"/>
      <name val="Inter"/>
    </font>
    <font>
      <sz val="12.0"/>
      <color theme="1"/>
      <name val="Inter"/>
    </font>
    <font>
      <b/>
      <sz val="9.0"/>
      <color theme="1"/>
      <name val="Inter"/>
    </font>
    <font>
      <b/>
      <sz val="9.0"/>
      <color rgb="FF000000"/>
      <name val="Inter"/>
    </font>
    <font>
      <b/>
      <sz val="10.0"/>
      <color theme="1"/>
      <name val="Inter"/>
    </font>
    <font>
      <b/>
      <sz val="10.0"/>
      <color rgb="FF000000"/>
      <name val="Inter"/>
    </font>
    <font>
      <sz val="9.0"/>
      <color theme="1"/>
      <name val="Inter"/>
    </font>
    <font>
      <sz val="9.0"/>
      <color rgb="FF000000"/>
      <name val="Inter"/>
    </font>
    <font>
      <sz val="11.0"/>
      <color theme="1"/>
      <name val="Inter"/>
    </font>
    <font>
      <b/>
      <sz val="9.0"/>
      <color rgb="FFFF0000"/>
      <name val="Inter"/>
    </font>
    <font>
      <b/>
      <sz val="11.0"/>
      <color theme="1"/>
      <name val="Inter"/>
    </font>
    <font>
      <sz val="9.0"/>
      <color rgb="FFFF0000"/>
      <name val="Inter"/>
    </font>
    <font>
      <color theme="1"/>
      <name val="Inter"/>
    </font>
    <font>
      <sz val="10.0"/>
      <color theme="1"/>
      <name val="Inter"/>
    </font>
  </fonts>
  <fills count="11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EBEBEB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EBEBEB"/>
      </top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164" xfId="0" applyFont="1" applyNumberFormat="1"/>
    <xf borderId="0" fillId="2" fontId="4" numFmtId="1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readingOrder="0" vertical="bottom"/>
    </xf>
    <xf borderId="0" fillId="0" fontId="4" numFmtId="1" xfId="0" applyFont="1" applyNumberFormat="1"/>
    <xf borderId="0" fillId="0" fontId="4" numFmtId="1" xfId="0" applyFont="1" applyNumberFormat="1"/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1" fillId="3" fontId="11" numFmtId="0" xfId="0" applyAlignment="1" applyBorder="1" applyFill="1" applyFont="1">
      <alignment horizontal="center" shrinkToFit="0" vertical="center" wrapText="1"/>
    </xf>
    <xf borderId="1" fillId="3" fontId="12" numFmtId="1" xfId="0" applyAlignment="1" applyBorder="1" applyFont="1" applyNumberFormat="1">
      <alignment horizontal="center" shrinkToFit="1" vertical="center" wrapText="0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1" numFmtId="1" xfId="0" applyAlignment="1" applyBorder="1" applyFont="1" applyNumberFormat="1">
      <alignment horizontal="center" shrinkToFit="0" vertical="center" wrapText="1"/>
    </xf>
    <xf borderId="0" fillId="4" fontId="3" numFmtId="0" xfId="0" applyAlignment="1" applyFill="1" applyFont="1">
      <alignment horizontal="center" readingOrder="0" shrinkToFit="0" wrapText="1"/>
    </xf>
    <xf borderId="2" fillId="0" fontId="13" numFmtId="0" xfId="0" applyAlignment="1" applyBorder="1" applyFont="1">
      <alignment horizontal="left" shrinkToFit="0" vertical="top" wrapText="1"/>
    </xf>
    <xf borderId="2" fillId="0" fontId="14" numFmtId="166" xfId="0" applyAlignment="1" applyBorder="1" applyFont="1" applyNumberFormat="1">
      <alignment horizontal="center" shrinkToFit="1" vertical="top" wrapText="0"/>
    </xf>
    <xf borderId="2" fillId="0" fontId="14" numFmtId="1" xfId="0" applyAlignment="1" applyBorder="1" applyFont="1" applyNumberFormat="1">
      <alignment horizontal="center" shrinkToFit="1" vertical="top" wrapText="0"/>
    </xf>
    <xf borderId="2" fillId="0" fontId="15" numFmtId="0" xfId="0" applyAlignment="1" applyBorder="1" applyFont="1">
      <alignment horizontal="left" readingOrder="0" shrinkToFit="0" vertical="top" wrapText="1"/>
    </xf>
    <xf borderId="2" fillId="0" fontId="16" numFmtId="166" xfId="0" applyAlignment="1" applyBorder="1" applyFont="1" applyNumberFormat="1">
      <alignment horizontal="right" shrinkToFit="1" vertical="top" wrapText="0"/>
    </xf>
    <xf borderId="2" fillId="0" fontId="16" numFmtId="9" xfId="0" applyAlignment="1" applyBorder="1" applyFont="1" applyNumberFormat="1">
      <alignment horizontal="right" shrinkToFit="1" vertical="top" wrapText="0"/>
    </xf>
    <xf borderId="0" fillId="0" fontId="6" numFmtId="4" xfId="0" applyFont="1" applyNumberFormat="1"/>
    <xf borderId="3" fillId="2" fontId="11" numFmtId="0" xfId="0" applyAlignment="1" applyBorder="1" applyFont="1">
      <alignment horizontal="left" shrinkToFit="0" vertical="top" wrapText="1"/>
    </xf>
    <xf borderId="3" fillId="2" fontId="12" numFmtId="166" xfId="0" applyAlignment="1" applyBorder="1" applyFont="1" applyNumberFormat="1">
      <alignment horizontal="right" shrinkToFit="1" vertical="top" wrapText="0"/>
    </xf>
    <xf borderId="3" fillId="2" fontId="12" numFmtId="3" xfId="0" applyAlignment="1" applyBorder="1" applyFont="1" applyNumberFormat="1">
      <alignment horizontal="right" shrinkToFit="1" vertical="top" wrapText="0"/>
    </xf>
    <xf borderId="3" fillId="2" fontId="12" numFmtId="9" xfId="0" applyAlignment="1" applyBorder="1" applyFont="1" applyNumberFormat="1">
      <alignment horizontal="right" shrinkToFit="1" vertical="top" wrapText="0"/>
    </xf>
    <xf borderId="0" fillId="0" fontId="4" numFmtId="0" xfId="0" applyAlignment="1" applyFont="1">
      <alignment horizontal="right" readingOrder="0"/>
    </xf>
    <xf borderId="0" fillId="0" fontId="4" numFmtId="0" xfId="0" applyFont="1"/>
    <xf borderId="2" fillId="0" fontId="17" numFmtId="0" xfId="0" applyBorder="1" applyFont="1"/>
    <xf borderId="2" fillId="0" fontId="17" numFmtId="166" xfId="0" applyBorder="1" applyFont="1" applyNumberFormat="1"/>
    <xf borderId="4" fillId="0" fontId="13" numFmtId="0" xfId="0" applyAlignment="1" applyBorder="1" applyFont="1">
      <alignment horizontal="left" shrinkToFit="0" vertical="top" wrapText="1"/>
    </xf>
    <xf borderId="4" fillId="0" fontId="17" numFmtId="166" xfId="0" applyAlignment="1" applyBorder="1" applyFont="1" applyNumberFormat="1">
      <alignment horizontal="left" shrinkToFit="0" vertical="center" wrapText="1"/>
    </xf>
    <xf borderId="4" fillId="0" fontId="17" numFmtId="0" xfId="0" applyAlignment="1" applyBorder="1" applyFont="1">
      <alignment horizontal="left" shrinkToFit="0" vertical="center" wrapText="1"/>
    </xf>
    <xf borderId="5" fillId="0" fontId="16" numFmtId="166" xfId="0" applyAlignment="1" applyBorder="1" applyFont="1" applyNumberFormat="1">
      <alignment horizontal="right" shrinkToFit="1" vertical="top" wrapText="0"/>
    </xf>
    <xf borderId="5" fillId="0" fontId="16" numFmtId="167" xfId="0" applyAlignment="1" applyBorder="1" applyFont="1" applyNumberFormat="1">
      <alignment horizontal="right" shrinkToFit="1" vertical="top" wrapText="0"/>
    </xf>
    <xf borderId="6" fillId="5" fontId="11" numFmtId="0" xfId="0" applyAlignment="1" applyBorder="1" applyFill="1" applyFont="1">
      <alignment horizontal="left" shrinkToFit="0" vertical="top" wrapText="1"/>
    </xf>
    <xf borderId="6" fillId="5" fontId="18" numFmtId="166" xfId="0" applyAlignment="1" applyBorder="1" applyFont="1" applyNumberFormat="1">
      <alignment horizontal="right" shrinkToFit="1" vertical="top" wrapText="0"/>
    </xf>
    <xf borderId="6" fillId="5" fontId="12" numFmtId="9" xfId="0" applyAlignment="1" applyBorder="1" applyFont="1" applyNumberFormat="1">
      <alignment horizontal="right" shrinkToFit="1" vertical="top" wrapText="0"/>
    </xf>
    <xf borderId="0" fillId="0" fontId="6" numFmtId="9" xfId="0" applyAlignment="1" applyFont="1" applyNumberFormat="1">
      <alignment readingOrder="0"/>
    </xf>
    <xf borderId="1" fillId="6" fontId="11" numFmtId="0" xfId="0" applyAlignment="1" applyBorder="1" applyFill="1" applyFont="1">
      <alignment horizontal="left" shrinkToFit="0" vertical="top" wrapText="1"/>
    </xf>
    <xf borderId="1" fillId="6" fontId="18" numFmtId="166" xfId="0" applyAlignment="1" applyBorder="1" applyFont="1" applyNumberFormat="1">
      <alignment horizontal="right" shrinkToFit="1" vertical="top" wrapText="0"/>
    </xf>
    <xf borderId="1" fillId="6" fontId="12" numFmtId="9" xfId="0" applyAlignment="1" applyBorder="1" applyFont="1" applyNumberFormat="1">
      <alignment horizontal="right" shrinkToFit="1" vertical="top" wrapText="0"/>
    </xf>
    <xf borderId="0" fillId="0" fontId="4" numFmtId="10" xfId="0" applyFont="1" applyNumberFormat="1"/>
    <xf borderId="5" fillId="0" fontId="15" numFmtId="0" xfId="0" applyAlignment="1" applyBorder="1" applyFont="1">
      <alignment horizontal="left" shrinkToFit="0" vertical="top" wrapText="1"/>
    </xf>
    <xf borderId="2" fillId="0" fontId="16" numFmtId="4" xfId="0" applyAlignment="1" applyBorder="1" applyFont="1" applyNumberFormat="1">
      <alignment horizontal="right" shrinkToFit="1" vertical="top" wrapText="0"/>
    </xf>
    <xf borderId="5" fillId="0" fontId="15" numFmtId="0" xfId="0" applyAlignment="1" applyBorder="1" applyFont="1">
      <alignment horizontal="left" readingOrder="0" shrinkToFit="0" vertical="top" wrapText="1"/>
    </xf>
    <xf borderId="5" fillId="0" fontId="16" numFmtId="2" xfId="0" applyAlignment="1" applyBorder="1" applyFont="1" applyNumberFormat="1">
      <alignment horizontal="right" shrinkToFit="1" vertical="top" wrapText="0"/>
    </xf>
    <xf borderId="6" fillId="7" fontId="11" numFmtId="0" xfId="0" applyAlignment="1" applyBorder="1" applyFill="1" applyFont="1">
      <alignment horizontal="left" shrinkToFit="0" vertical="top" wrapText="1"/>
    </xf>
    <xf borderId="6" fillId="7" fontId="12" numFmtId="166" xfId="0" applyAlignment="1" applyBorder="1" applyFont="1" applyNumberFormat="1">
      <alignment horizontal="right" shrinkToFit="1" vertical="top" wrapText="0"/>
    </xf>
    <xf borderId="6" fillId="7" fontId="12" numFmtId="4" xfId="0" applyAlignment="1" applyBorder="1" applyFont="1" applyNumberFormat="1">
      <alignment horizontal="right" shrinkToFit="1" vertical="top" wrapText="0"/>
    </xf>
    <xf borderId="4" fillId="0" fontId="17" numFmtId="166" xfId="0" applyAlignment="1" applyBorder="1" applyFont="1" applyNumberFormat="1">
      <alignment horizontal="left" shrinkToFit="0" wrapText="1"/>
    </xf>
    <xf borderId="4" fillId="0" fontId="19" numFmtId="0" xfId="0" applyAlignment="1" applyBorder="1" applyFont="1">
      <alignment horizontal="left" readingOrder="0" shrinkToFit="0" wrapText="1"/>
    </xf>
    <xf borderId="5" fillId="0" fontId="16" numFmtId="9" xfId="0" applyAlignment="1" applyBorder="1" applyFont="1" applyNumberFormat="1">
      <alignment horizontal="right" shrinkToFit="1" vertical="top" wrapText="0"/>
    </xf>
    <xf borderId="0" fillId="0" fontId="7" numFmtId="9" xfId="0" applyAlignment="1" applyFont="1" applyNumberFormat="1">
      <alignment readingOrder="0"/>
    </xf>
    <xf borderId="5" fillId="0" fontId="20" numFmtId="166" xfId="0" applyAlignment="1" applyBorder="1" applyFont="1" applyNumberFormat="1">
      <alignment horizontal="right" shrinkToFit="1" vertical="top" wrapText="0"/>
    </xf>
    <xf borderId="7" fillId="0" fontId="16" numFmtId="166" xfId="0" applyAlignment="1" applyBorder="1" applyFont="1" applyNumberFormat="1">
      <alignment horizontal="right" shrinkToFit="1" vertical="top" wrapText="0"/>
    </xf>
    <xf borderId="0" fillId="0" fontId="4" numFmtId="9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5" fillId="8" fontId="16" numFmtId="166" xfId="0" applyAlignment="1" applyBorder="1" applyFill="1" applyFont="1" applyNumberFormat="1">
      <alignment horizontal="right" shrinkToFit="1" vertical="top" wrapText="0"/>
    </xf>
    <xf borderId="0" fillId="0" fontId="3" numFmtId="9" xfId="0" applyAlignment="1" applyFont="1" applyNumberFormat="1">
      <alignment readingOrder="0"/>
    </xf>
    <xf borderId="8" fillId="0" fontId="4" numFmtId="0" xfId="0" applyBorder="1" applyFont="1"/>
    <xf borderId="2" fillId="0" fontId="4" numFmtId="0" xfId="0" applyBorder="1" applyFont="1"/>
    <xf borderId="9" fillId="9" fontId="11" numFmtId="0" xfId="0" applyAlignment="1" applyBorder="1" applyFill="1" applyFont="1">
      <alignment horizontal="left" shrinkToFit="0" vertical="top" wrapText="1"/>
    </xf>
    <xf borderId="9" fillId="9" fontId="12" numFmtId="166" xfId="0" applyAlignment="1" applyBorder="1" applyFont="1" applyNumberFormat="1">
      <alignment horizontal="right" shrinkToFit="1" vertical="top" wrapText="0"/>
    </xf>
    <xf borderId="5" fillId="7" fontId="12" numFmtId="9" xfId="0" applyAlignment="1" applyBorder="1" applyFont="1" applyNumberFormat="1">
      <alignment horizontal="right" shrinkToFit="1" vertical="top" wrapText="0"/>
    </xf>
    <xf borderId="4" fillId="0" fontId="11" numFmtId="0" xfId="0" applyAlignment="1" applyBorder="1" applyFont="1">
      <alignment horizontal="left" shrinkToFit="0" vertical="top" wrapText="1"/>
    </xf>
    <xf borderId="4" fillId="0" fontId="12" numFmtId="166" xfId="0" applyAlignment="1" applyBorder="1" applyFont="1" applyNumberFormat="1">
      <alignment horizontal="right" shrinkToFit="1" vertical="top" wrapText="0"/>
    </xf>
    <xf borderId="4" fillId="0" fontId="12" numFmtId="4" xfId="0" applyAlignment="1" applyBorder="1" applyFont="1" applyNumberFormat="1">
      <alignment horizontal="right" shrinkToFit="1" vertical="top" wrapText="0"/>
    </xf>
    <xf borderId="1" fillId="10" fontId="11" numFmtId="0" xfId="0" applyAlignment="1" applyBorder="1" applyFill="1" applyFont="1">
      <alignment horizontal="left" readingOrder="0" shrinkToFit="0" vertical="top" wrapText="1"/>
    </xf>
    <xf borderId="1" fillId="10" fontId="18" numFmtId="166" xfId="0" applyAlignment="1" applyBorder="1" applyFont="1" applyNumberFormat="1">
      <alignment horizontal="right" shrinkToFit="1" vertical="top" wrapText="0"/>
    </xf>
    <xf borderId="2" fillId="0" fontId="11" numFmtId="0" xfId="0" applyAlignment="1" applyBorder="1" applyFont="1">
      <alignment horizontal="left" shrinkToFit="0" vertical="top" wrapText="1"/>
    </xf>
    <xf borderId="2" fillId="0" fontId="12" numFmtId="166" xfId="0" applyAlignment="1" applyBorder="1" applyFont="1" applyNumberFormat="1">
      <alignment horizontal="right" shrinkToFit="1" vertical="top" wrapText="0"/>
    </xf>
    <xf borderId="2" fillId="0" fontId="12" numFmtId="4" xfId="0" applyAlignment="1" applyBorder="1" applyFont="1" applyNumberFormat="1">
      <alignment horizontal="right" shrinkToFit="1" vertical="top" wrapText="0"/>
    </xf>
    <xf borderId="1" fillId="3" fontId="11" numFmtId="0" xfId="0" applyAlignment="1" applyBorder="1" applyFont="1">
      <alignment horizontal="left" readingOrder="0" shrinkToFit="0" vertical="top" wrapText="1"/>
    </xf>
    <xf borderId="1" fillId="3" fontId="18" numFmtId="166" xfId="0" applyAlignment="1" applyBorder="1" applyFont="1" applyNumberFormat="1">
      <alignment horizontal="right" shrinkToFit="1" vertical="top" wrapText="0"/>
    </xf>
    <xf borderId="4" fillId="0" fontId="17" numFmtId="0" xfId="0" applyBorder="1" applyFont="1"/>
    <xf borderId="4" fillId="0" fontId="17" numFmtId="166" xfId="0" applyBorder="1" applyFont="1" applyNumberFormat="1"/>
    <xf borderId="0" fillId="0" fontId="21" numFmtId="0" xfId="0" applyFont="1"/>
    <xf borderId="0" fillId="0" fontId="21" numFmtId="0" xfId="0" applyAlignment="1" applyFont="1">
      <alignment readingOrder="0"/>
    </xf>
    <xf borderId="0" fillId="0" fontId="17" numFmtId="4" xfId="0" applyFont="1" applyNumberFormat="1"/>
    <xf borderId="0" fillId="0" fontId="22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0"/>
    <col customWidth="1" min="5" max="5" width="12.38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 t="s">
        <v>4</v>
      </c>
      <c r="B2" s="3" t="s">
        <v>5</v>
      </c>
      <c r="C2" s="3" t="s">
        <v>6</v>
      </c>
      <c r="D2" s="4">
        <v>1862464.0</v>
      </c>
      <c r="E2" s="5"/>
      <c r="F2" s="6"/>
    </row>
    <row r="3">
      <c r="A3" s="3" t="s">
        <v>4</v>
      </c>
      <c r="B3" s="3" t="s">
        <v>5</v>
      </c>
      <c r="C3" s="3" t="s">
        <v>7</v>
      </c>
      <c r="D3" s="4">
        <v>-1053087.0</v>
      </c>
      <c r="E3" s="5"/>
      <c r="F3" s="6"/>
    </row>
    <row r="4">
      <c r="A4" s="3" t="s">
        <v>4</v>
      </c>
      <c r="B4" s="3" t="s">
        <v>5</v>
      </c>
      <c r="C4" s="3" t="s">
        <v>8</v>
      </c>
      <c r="D4" s="4">
        <v>0.0</v>
      </c>
      <c r="E4" s="5"/>
      <c r="F4" s="6"/>
    </row>
    <row r="5">
      <c r="A5" s="3" t="s">
        <v>4</v>
      </c>
      <c r="B5" s="3" t="s">
        <v>9</v>
      </c>
      <c r="C5" s="3" t="s">
        <v>9</v>
      </c>
      <c r="D5" s="4">
        <v>6932.0</v>
      </c>
      <c r="E5" s="5"/>
      <c r="F5" s="6"/>
    </row>
    <row r="6">
      <c r="A6" s="3" t="s">
        <v>4</v>
      </c>
      <c r="B6" s="3" t="s">
        <v>9</v>
      </c>
      <c r="C6" s="3" t="s">
        <v>10</v>
      </c>
      <c r="D6" s="4">
        <v>-4335.0</v>
      </c>
      <c r="E6" s="5"/>
      <c r="F6" s="6"/>
    </row>
    <row r="7">
      <c r="A7" s="3" t="s">
        <v>4</v>
      </c>
      <c r="B7" s="3" t="s">
        <v>11</v>
      </c>
      <c r="C7" s="3" t="s">
        <v>12</v>
      </c>
      <c r="D7" s="4">
        <v>-8064.0</v>
      </c>
      <c r="E7" s="5"/>
      <c r="F7" s="6"/>
    </row>
    <row r="8">
      <c r="A8" s="3" t="s">
        <v>4</v>
      </c>
      <c r="B8" s="3" t="s">
        <v>11</v>
      </c>
      <c r="C8" s="3" t="s">
        <v>13</v>
      </c>
      <c r="D8" s="4">
        <v>-10216.0</v>
      </c>
      <c r="E8" s="5"/>
      <c r="F8" s="6"/>
    </row>
    <row r="9">
      <c r="A9" s="3" t="s">
        <v>4</v>
      </c>
      <c r="B9" s="3" t="s">
        <v>11</v>
      </c>
      <c r="C9" s="3" t="s">
        <v>14</v>
      </c>
      <c r="D9" s="4">
        <v>-311702.0</v>
      </c>
      <c r="E9" s="5"/>
      <c r="F9" s="6"/>
    </row>
    <row r="10">
      <c r="A10" s="3" t="s">
        <v>4</v>
      </c>
      <c r="B10" s="3" t="s">
        <v>15</v>
      </c>
      <c r="C10" s="3" t="s">
        <v>16</v>
      </c>
      <c r="D10" s="4">
        <v>0.0</v>
      </c>
      <c r="E10" s="5"/>
      <c r="F10" s="6"/>
    </row>
    <row r="11">
      <c r="A11" s="3" t="s">
        <v>4</v>
      </c>
      <c r="B11" s="3" t="s">
        <v>15</v>
      </c>
      <c r="C11" s="3" t="s">
        <v>17</v>
      </c>
      <c r="D11" s="4">
        <v>0.0</v>
      </c>
      <c r="E11" s="5"/>
      <c r="F11" s="6"/>
    </row>
    <row r="12">
      <c r="A12" s="3" t="s">
        <v>4</v>
      </c>
      <c r="B12" s="3" t="s">
        <v>18</v>
      </c>
      <c r="C12" s="3" t="s">
        <v>19</v>
      </c>
      <c r="D12" s="4">
        <v>-1547.0</v>
      </c>
      <c r="E12" s="5"/>
      <c r="F12" s="6"/>
    </row>
    <row r="13">
      <c r="A13" s="3" t="s">
        <v>4</v>
      </c>
      <c r="B13" s="3" t="s">
        <v>18</v>
      </c>
      <c r="C13" s="3" t="s">
        <v>20</v>
      </c>
      <c r="D13" s="4">
        <v>0.0</v>
      </c>
      <c r="E13" s="5"/>
      <c r="F13" s="6"/>
    </row>
    <row r="14">
      <c r="A14" s="3" t="s">
        <v>21</v>
      </c>
      <c r="B14" s="3" t="s">
        <v>22</v>
      </c>
      <c r="C14" s="3" t="s">
        <v>23</v>
      </c>
      <c r="D14" s="7">
        <v>80827.0</v>
      </c>
      <c r="E14" s="5"/>
      <c r="F14" s="6"/>
    </row>
    <row r="15">
      <c r="A15" s="3" t="s">
        <v>4</v>
      </c>
      <c r="B15" s="8" t="s">
        <v>24</v>
      </c>
      <c r="C15" s="2" t="s">
        <v>25</v>
      </c>
      <c r="D15" s="8">
        <v>0.13</v>
      </c>
      <c r="E15" s="5"/>
      <c r="F15" s="6"/>
    </row>
    <row r="16">
      <c r="A16" s="8" t="s">
        <v>4</v>
      </c>
      <c r="B16" s="8" t="s">
        <v>24</v>
      </c>
      <c r="C16" s="2" t="s">
        <v>26</v>
      </c>
      <c r="D16" s="8">
        <v>0.15</v>
      </c>
      <c r="E16" s="5"/>
      <c r="F16" s="6"/>
    </row>
    <row r="17">
      <c r="A17" s="8" t="s">
        <v>24</v>
      </c>
      <c r="B17" s="8" t="s">
        <v>24</v>
      </c>
      <c r="C17" s="2" t="s">
        <v>27</v>
      </c>
      <c r="D17" s="8">
        <v>1045.0</v>
      </c>
      <c r="E17" s="5"/>
      <c r="F17" s="6"/>
    </row>
    <row r="18">
      <c r="A18" s="8" t="s">
        <v>24</v>
      </c>
      <c r="B18" s="8" t="s">
        <v>24</v>
      </c>
      <c r="C18" s="2" t="s">
        <v>28</v>
      </c>
      <c r="D18" s="8">
        <v>0.15</v>
      </c>
      <c r="E18" s="9"/>
      <c r="F18" s="6"/>
    </row>
    <row r="19">
      <c r="C19" s="2"/>
      <c r="E19" s="5"/>
      <c r="F19" s="6"/>
    </row>
    <row r="20">
      <c r="F20" s="10"/>
    </row>
    <row r="21">
      <c r="F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29</v>
      </c>
      <c r="B1" s="8" t="s">
        <v>30</v>
      </c>
      <c r="C1" s="8" t="s">
        <v>6</v>
      </c>
    </row>
    <row r="2">
      <c r="A2" s="8">
        <v>2023.0</v>
      </c>
      <c r="B2" s="8" t="s">
        <v>31</v>
      </c>
      <c r="C2" s="11">
        <v>166221.0</v>
      </c>
    </row>
    <row r="3">
      <c r="A3" s="8">
        <v>2023.0</v>
      </c>
      <c r="B3" s="8" t="s">
        <v>32</v>
      </c>
      <c r="C3" s="11">
        <v>152671.0</v>
      </c>
    </row>
    <row r="4">
      <c r="A4" s="8">
        <v>2023.0</v>
      </c>
      <c r="B4" s="8" t="s">
        <v>33</v>
      </c>
      <c r="C4" s="11">
        <v>146945.0</v>
      </c>
      <c r="E4" s="4"/>
    </row>
    <row r="5">
      <c r="A5" s="8">
        <v>2023.0</v>
      </c>
      <c r="B5" s="8" t="s">
        <v>34</v>
      </c>
      <c r="C5" s="11">
        <v>151137.0</v>
      </c>
    </row>
    <row r="6">
      <c r="A6" s="8">
        <v>2023.0</v>
      </c>
      <c r="B6" s="8" t="s">
        <v>35</v>
      </c>
      <c r="C6" s="11">
        <v>146328.0</v>
      </c>
    </row>
    <row r="7">
      <c r="A7" s="8">
        <v>2023.0</v>
      </c>
      <c r="B7" s="8" t="s">
        <v>36</v>
      </c>
      <c r="C7" s="11">
        <v>155003.0</v>
      </c>
    </row>
    <row r="8">
      <c r="A8" s="8">
        <v>2023.0</v>
      </c>
      <c r="B8" s="8" t="s">
        <v>37</v>
      </c>
      <c r="C8" s="11">
        <v>185874.0</v>
      </c>
    </row>
    <row r="9">
      <c r="A9" s="8">
        <v>2023.0</v>
      </c>
      <c r="B9" s="8" t="s">
        <v>38</v>
      </c>
      <c r="C9" s="11">
        <v>174903.0</v>
      </c>
    </row>
    <row r="10">
      <c r="A10" s="8">
        <v>2023.0</v>
      </c>
      <c r="B10" s="8" t="s">
        <v>39</v>
      </c>
      <c r="C10" s="11">
        <v>166979.0</v>
      </c>
    </row>
    <row r="11">
      <c r="A11" s="8">
        <v>2023.0</v>
      </c>
      <c r="B11" s="8" t="s">
        <v>40</v>
      </c>
      <c r="C11" s="11">
        <v>125592.0</v>
      </c>
    </row>
    <row r="12">
      <c r="A12" s="8">
        <v>2023.0</v>
      </c>
      <c r="B12" s="8" t="s">
        <v>41</v>
      </c>
      <c r="C12" s="11">
        <v>123521.0</v>
      </c>
    </row>
    <row r="13">
      <c r="A13" s="8">
        <v>2023.0</v>
      </c>
      <c r="B13" s="8" t="s">
        <v>42</v>
      </c>
      <c r="C13" s="11">
        <v>167290.0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43</v>
      </c>
      <c r="B1" s="8" t="s">
        <v>44</v>
      </c>
      <c r="C1" s="8" t="s">
        <v>45</v>
      </c>
      <c r="D1" s="8" t="s">
        <v>46</v>
      </c>
    </row>
    <row r="2">
      <c r="A2" s="8" t="s">
        <v>47</v>
      </c>
      <c r="B2" s="12">
        <v>44928.0</v>
      </c>
      <c r="C2" s="8" t="s">
        <v>48</v>
      </c>
      <c r="D2" s="8">
        <v>18729.0</v>
      </c>
    </row>
    <row r="3">
      <c r="A3" s="8" t="s">
        <v>49</v>
      </c>
      <c r="B3" s="12">
        <v>45245.0</v>
      </c>
      <c r="C3" s="8" t="s">
        <v>50</v>
      </c>
      <c r="D3" s="8">
        <v>14926.0</v>
      </c>
    </row>
    <row r="4">
      <c r="A4" s="8" t="s">
        <v>51</v>
      </c>
      <c r="B4" s="12">
        <v>45143.0</v>
      </c>
      <c r="C4" s="8" t="s">
        <v>52</v>
      </c>
      <c r="D4" s="8">
        <v>19151.0</v>
      </c>
    </row>
    <row r="5">
      <c r="A5" s="8" t="s">
        <v>53</v>
      </c>
      <c r="B5" s="12">
        <v>45051.0</v>
      </c>
      <c r="C5" s="8" t="s">
        <v>54</v>
      </c>
      <c r="D5" s="8">
        <v>14266.0</v>
      </c>
    </row>
    <row r="6">
      <c r="A6" s="8" t="s">
        <v>55</v>
      </c>
      <c r="B6" s="12">
        <v>45034.0</v>
      </c>
      <c r="C6" s="8" t="s">
        <v>56</v>
      </c>
      <c r="D6" s="8">
        <v>24560.0</v>
      </c>
    </row>
    <row r="7">
      <c r="A7" s="8" t="s">
        <v>57</v>
      </c>
      <c r="B7" s="12">
        <v>44993.0</v>
      </c>
      <c r="C7" s="8" t="s">
        <v>58</v>
      </c>
      <c r="D7" s="8">
        <v>15235.0</v>
      </c>
    </row>
    <row r="8">
      <c r="A8" s="8" t="s">
        <v>59</v>
      </c>
      <c r="B8" s="12">
        <v>45046.0</v>
      </c>
      <c r="C8" s="8" t="s">
        <v>60</v>
      </c>
      <c r="D8" s="8">
        <v>20705.0</v>
      </c>
    </row>
    <row r="9">
      <c r="A9" s="8" t="s">
        <v>61</v>
      </c>
      <c r="B9" s="12">
        <v>45257.0</v>
      </c>
      <c r="C9" s="8" t="s">
        <v>62</v>
      </c>
      <c r="D9" s="8">
        <v>18170.0</v>
      </c>
    </row>
    <row r="10">
      <c r="A10" s="8" t="s">
        <v>63</v>
      </c>
      <c r="B10" s="12">
        <v>45012.0</v>
      </c>
      <c r="C10" s="8" t="s">
        <v>64</v>
      </c>
      <c r="D10" s="8">
        <v>20690.0</v>
      </c>
    </row>
    <row r="11">
      <c r="A11" s="8" t="s">
        <v>65</v>
      </c>
      <c r="B11" s="12">
        <v>44934.0</v>
      </c>
      <c r="C11" s="8" t="s">
        <v>66</v>
      </c>
      <c r="D11" s="8">
        <v>23760.0</v>
      </c>
    </row>
    <row r="12">
      <c r="A12" s="8" t="s">
        <v>67</v>
      </c>
      <c r="B12" s="12">
        <v>45150.0</v>
      </c>
      <c r="C12" s="8" t="s">
        <v>68</v>
      </c>
      <c r="D12" s="8">
        <v>24571.0</v>
      </c>
    </row>
    <row r="13">
      <c r="A13" s="8" t="s">
        <v>65</v>
      </c>
      <c r="B13" s="12">
        <v>45259.0</v>
      </c>
      <c r="C13" s="8" t="s">
        <v>69</v>
      </c>
      <c r="D13" s="8">
        <v>23437.0</v>
      </c>
    </row>
    <row r="14">
      <c r="A14" s="8" t="s">
        <v>70</v>
      </c>
      <c r="B14" s="12">
        <v>45019.0</v>
      </c>
      <c r="C14" s="8" t="s">
        <v>58</v>
      </c>
      <c r="D14" s="8">
        <v>22136.0</v>
      </c>
    </row>
    <row r="15">
      <c r="A15" s="8" t="s">
        <v>71</v>
      </c>
      <c r="B15" s="12">
        <v>45062.0</v>
      </c>
      <c r="C15" s="8" t="s">
        <v>50</v>
      </c>
      <c r="D15" s="8">
        <v>15582.0</v>
      </c>
    </row>
    <row r="16">
      <c r="A16" s="8" t="s">
        <v>72</v>
      </c>
      <c r="B16" s="12">
        <v>44962.0</v>
      </c>
      <c r="C16" s="8" t="s">
        <v>73</v>
      </c>
      <c r="D16" s="8">
        <v>22499.0</v>
      </c>
    </row>
    <row r="17">
      <c r="A17" s="8" t="s">
        <v>74</v>
      </c>
      <c r="B17" s="12">
        <v>45057.0</v>
      </c>
      <c r="C17" s="8" t="s">
        <v>50</v>
      </c>
      <c r="D17" s="8">
        <v>14896.0</v>
      </c>
    </row>
    <row r="18">
      <c r="A18" s="8" t="s">
        <v>75</v>
      </c>
      <c r="B18" s="12">
        <v>45022.0</v>
      </c>
      <c r="C18" s="8" t="s">
        <v>54</v>
      </c>
      <c r="D18" s="8">
        <v>19413.0</v>
      </c>
    </row>
    <row r="19">
      <c r="A19" s="8" t="s">
        <v>55</v>
      </c>
      <c r="B19" s="12">
        <v>45289.0</v>
      </c>
      <c r="C19" s="8" t="s">
        <v>76</v>
      </c>
      <c r="D19" s="8">
        <v>17171.0</v>
      </c>
    </row>
    <row r="20">
      <c r="A20" s="8" t="s">
        <v>77</v>
      </c>
      <c r="B20" s="12">
        <v>45152.0</v>
      </c>
      <c r="C20" s="8" t="s">
        <v>68</v>
      </c>
      <c r="D20" s="8">
        <v>26144.0</v>
      </c>
    </row>
    <row r="21">
      <c r="A21" s="8" t="s">
        <v>78</v>
      </c>
      <c r="B21" s="12">
        <v>45249.0</v>
      </c>
      <c r="C21" s="8" t="s">
        <v>79</v>
      </c>
      <c r="D21" s="8">
        <v>25915.0</v>
      </c>
    </row>
    <row r="22">
      <c r="A22" s="8" t="s">
        <v>80</v>
      </c>
      <c r="B22" s="12">
        <v>45009.0</v>
      </c>
      <c r="C22" s="8" t="s">
        <v>81</v>
      </c>
      <c r="D22" s="8">
        <v>14869.0</v>
      </c>
    </row>
    <row r="23">
      <c r="A23" s="8" t="s">
        <v>82</v>
      </c>
      <c r="B23" s="12">
        <v>45162.0</v>
      </c>
      <c r="C23" s="8" t="s">
        <v>64</v>
      </c>
      <c r="D23" s="8">
        <v>16921.0</v>
      </c>
    </row>
    <row r="24">
      <c r="A24" s="8" t="s">
        <v>83</v>
      </c>
      <c r="B24" s="12">
        <v>45056.0</v>
      </c>
      <c r="C24" s="8" t="s">
        <v>84</v>
      </c>
      <c r="D24" s="8">
        <v>16315.0</v>
      </c>
    </row>
    <row r="25">
      <c r="A25" s="8" t="s">
        <v>85</v>
      </c>
      <c r="B25" s="12">
        <v>45238.0</v>
      </c>
      <c r="C25" s="8" t="s">
        <v>73</v>
      </c>
      <c r="D25" s="8">
        <v>18958.0</v>
      </c>
    </row>
    <row r="26">
      <c r="A26" s="8" t="s">
        <v>86</v>
      </c>
      <c r="B26" s="12">
        <v>44977.0</v>
      </c>
      <c r="C26" s="8" t="s">
        <v>84</v>
      </c>
      <c r="D26" s="8">
        <v>20785.0</v>
      </c>
    </row>
    <row r="27">
      <c r="A27" s="8" t="s">
        <v>86</v>
      </c>
      <c r="B27" s="12">
        <v>45269.0</v>
      </c>
      <c r="C27" s="8" t="s">
        <v>87</v>
      </c>
      <c r="D27" s="8">
        <v>21898.0</v>
      </c>
    </row>
    <row r="28">
      <c r="A28" s="8" t="s">
        <v>88</v>
      </c>
      <c r="B28" s="12">
        <v>45189.0</v>
      </c>
      <c r="C28" s="8" t="s">
        <v>60</v>
      </c>
      <c r="D28" s="8">
        <v>14209.0</v>
      </c>
    </row>
    <row r="29">
      <c r="A29" s="8" t="s">
        <v>89</v>
      </c>
      <c r="B29" s="12">
        <v>45150.0</v>
      </c>
      <c r="C29" s="8" t="s">
        <v>76</v>
      </c>
      <c r="D29" s="8">
        <v>20136.0</v>
      </c>
    </row>
    <row r="30">
      <c r="A30" s="8" t="s">
        <v>90</v>
      </c>
      <c r="B30" s="12">
        <v>44989.0</v>
      </c>
      <c r="C30" s="8" t="s">
        <v>50</v>
      </c>
      <c r="D30" s="8">
        <v>22262.0</v>
      </c>
    </row>
    <row r="31">
      <c r="A31" s="8" t="s">
        <v>91</v>
      </c>
      <c r="B31" s="12">
        <v>45110.0</v>
      </c>
      <c r="C31" s="8" t="s">
        <v>56</v>
      </c>
      <c r="D31" s="8">
        <v>17416.0</v>
      </c>
    </row>
    <row r="32">
      <c r="A32" s="8" t="s">
        <v>92</v>
      </c>
      <c r="B32" s="12">
        <v>45253.0</v>
      </c>
      <c r="C32" s="8" t="s">
        <v>93</v>
      </c>
      <c r="D32" s="8">
        <v>20454.0</v>
      </c>
    </row>
    <row r="33">
      <c r="A33" s="8" t="s">
        <v>94</v>
      </c>
      <c r="B33" s="12">
        <v>45012.0</v>
      </c>
      <c r="C33" s="8" t="s">
        <v>84</v>
      </c>
      <c r="D33" s="8">
        <v>18550.0</v>
      </c>
    </row>
    <row r="34">
      <c r="A34" s="8" t="s">
        <v>95</v>
      </c>
      <c r="B34" s="12">
        <v>45237.0</v>
      </c>
      <c r="C34" s="8" t="s">
        <v>96</v>
      </c>
      <c r="D34" s="8">
        <v>20288.0</v>
      </c>
    </row>
    <row r="35">
      <c r="A35" s="8" t="s">
        <v>97</v>
      </c>
      <c r="B35" s="12">
        <v>45009.0</v>
      </c>
      <c r="C35" s="8" t="s">
        <v>48</v>
      </c>
      <c r="D35" s="8">
        <v>16102.0</v>
      </c>
    </row>
    <row r="36">
      <c r="A36" s="8" t="s">
        <v>98</v>
      </c>
      <c r="B36" s="12">
        <v>45019.0</v>
      </c>
      <c r="C36" s="8" t="s">
        <v>68</v>
      </c>
      <c r="D36" s="8">
        <v>19427.0</v>
      </c>
    </row>
    <row r="37">
      <c r="A37" s="8" t="s">
        <v>99</v>
      </c>
      <c r="B37" s="12">
        <v>45120.0</v>
      </c>
      <c r="C37" s="8" t="s">
        <v>48</v>
      </c>
      <c r="D37" s="8">
        <v>20487.0</v>
      </c>
    </row>
    <row r="38">
      <c r="A38" s="8" t="s">
        <v>85</v>
      </c>
      <c r="B38" s="12">
        <v>45236.0</v>
      </c>
      <c r="C38" s="8" t="s">
        <v>76</v>
      </c>
      <c r="D38" s="8">
        <v>18880.0</v>
      </c>
    </row>
    <row r="39">
      <c r="A39" s="8" t="s">
        <v>70</v>
      </c>
      <c r="B39" s="12">
        <v>45286.0</v>
      </c>
      <c r="C39" s="8" t="s">
        <v>73</v>
      </c>
      <c r="D39" s="8">
        <v>21415.0</v>
      </c>
    </row>
    <row r="40">
      <c r="A40" s="8" t="s">
        <v>100</v>
      </c>
      <c r="B40" s="12">
        <v>45052.0</v>
      </c>
      <c r="C40" s="8" t="s">
        <v>101</v>
      </c>
      <c r="D40" s="8">
        <v>16927.0</v>
      </c>
    </row>
    <row r="41">
      <c r="A41" s="8" t="s">
        <v>102</v>
      </c>
      <c r="B41" s="12">
        <v>45122.0</v>
      </c>
      <c r="C41" s="8" t="s">
        <v>103</v>
      </c>
      <c r="D41" s="8">
        <v>18535.0</v>
      </c>
    </row>
    <row r="42">
      <c r="A42" s="8" t="s">
        <v>104</v>
      </c>
      <c r="B42" s="12">
        <v>44963.0</v>
      </c>
      <c r="C42" s="8" t="s">
        <v>93</v>
      </c>
      <c r="D42" s="8">
        <v>17712.0</v>
      </c>
    </row>
    <row r="43">
      <c r="A43" s="8" t="s">
        <v>105</v>
      </c>
      <c r="B43" s="12">
        <v>45151.0</v>
      </c>
      <c r="C43" s="8" t="s">
        <v>96</v>
      </c>
      <c r="D43" s="8">
        <v>19886.0</v>
      </c>
    </row>
    <row r="44">
      <c r="A44" s="8" t="s">
        <v>106</v>
      </c>
      <c r="B44" s="12">
        <v>44961.0</v>
      </c>
      <c r="C44" s="8" t="s">
        <v>79</v>
      </c>
      <c r="D44" s="8">
        <v>12136.0</v>
      </c>
    </row>
    <row r="45">
      <c r="A45" s="8" t="s">
        <v>107</v>
      </c>
      <c r="B45" s="12">
        <v>45280.0</v>
      </c>
      <c r="C45" s="8" t="s">
        <v>66</v>
      </c>
      <c r="D45" s="8">
        <v>23041.0</v>
      </c>
    </row>
    <row r="46">
      <c r="A46" s="8" t="s">
        <v>108</v>
      </c>
      <c r="B46" s="12">
        <v>45263.0</v>
      </c>
      <c r="C46" s="8" t="s">
        <v>96</v>
      </c>
      <c r="D46" s="8">
        <v>17916.0</v>
      </c>
    </row>
    <row r="47">
      <c r="A47" s="8" t="s">
        <v>109</v>
      </c>
      <c r="B47" s="12">
        <v>45000.0</v>
      </c>
      <c r="C47" s="8" t="s">
        <v>101</v>
      </c>
      <c r="D47" s="8">
        <v>14159.0</v>
      </c>
    </row>
    <row r="48">
      <c r="A48" s="8" t="s">
        <v>110</v>
      </c>
      <c r="B48" s="12">
        <v>45154.0</v>
      </c>
      <c r="C48" s="8" t="s">
        <v>76</v>
      </c>
      <c r="D48" s="8">
        <v>17445.0</v>
      </c>
    </row>
    <row r="49">
      <c r="A49" s="8" t="s">
        <v>108</v>
      </c>
      <c r="B49" s="12">
        <v>45101.0</v>
      </c>
      <c r="C49" s="8" t="s">
        <v>54</v>
      </c>
      <c r="D49" s="8">
        <v>24534.0</v>
      </c>
    </row>
    <row r="50">
      <c r="A50" s="8" t="s">
        <v>111</v>
      </c>
      <c r="B50" s="12">
        <v>45182.0</v>
      </c>
      <c r="C50" s="8" t="s">
        <v>84</v>
      </c>
      <c r="D50" s="8">
        <v>17953.0</v>
      </c>
    </row>
    <row r="51">
      <c r="A51" s="8" t="s">
        <v>97</v>
      </c>
      <c r="B51" s="12">
        <v>44955.0</v>
      </c>
      <c r="C51" s="8" t="s">
        <v>96</v>
      </c>
      <c r="D51" s="8">
        <v>17827.0</v>
      </c>
    </row>
    <row r="52">
      <c r="A52" s="8" t="s">
        <v>112</v>
      </c>
      <c r="B52" s="12">
        <v>44929.0</v>
      </c>
      <c r="C52" s="8" t="s">
        <v>81</v>
      </c>
      <c r="D52" s="8">
        <v>18265.0</v>
      </c>
    </row>
    <row r="53">
      <c r="A53" s="8" t="s">
        <v>113</v>
      </c>
      <c r="B53" s="12">
        <v>44943.0</v>
      </c>
      <c r="C53" s="8" t="s">
        <v>52</v>
      </c>
      <c r="D53" s="8">
        <v>20833.0</v>
      </c>
    </row>
    <row r="54">
      <c r="A54" s="8" t="s">
        <v>100</v>
      </c>
      <c r="B54" s="12">
        <v>44964.0</v>
      </c>
      <c r="C54" s="8" t="s">
        <v>73</v>
      </c>
      <c r="D54" s="8">
        <v>23635.0</v>
      </c>
    </row>
    <row r="55">
      <c r="A55" s="8" t="s">
        <v>114</v>
      </c>
      <c r="B55" s="12">
        <v>44942.0</v>
      </c>
      <c r="C55" s="8" t="s">
        <v>81</v>
      </c>
      <c r="D55" s="8">
        <v>22284.0</v>
      </c>
    </row>
    <row r="56">
      <c r="A56" s="8" t="s">
        <v>112</v>
      </c>
      <c r="B56" s="12">
        <v>45199.0</v>
      </c>
      <c r="C56" s="8" t="s">
        <v>103</v>
      </c>
      <c r="D56" s="8">
        <v>21699.0</v>
      </c>
    </row>
    <row r="57">
      <c r="A57" s="8" t="s">
        <v>115</v>
      </c>
      <c r="B57" s="12">
        <v>44954.0</v>
      </c>
      <c r="C57" s="8" t="s">
        <v>87</v>
      </c>
      <c r="D57" s="8">
        <v>18018.0</v>
      </c>
    </row>
    <row r="58">
      <c r="A58" s="8" t="s">
        <v>95</v>
      </c>
      <c r="B58" s="12">
        <v>45138.0</v>
      </c>
      <c r="C58" s="8" t="s">
        <v>62</v>
      </c>
      <c r="D58" s="8">
        <v>18705.0</v>
      </c>
    </row>
    <row r="59">
      <c r="A59" s="8" t="s">
        <v>116</v>
      </c>
      <c r="B59" s="12">
        <v>44932.0</v>
      </c>
      <c r="C59" s="8" t="s">
        <v>64</v>
      </c>
      <c r="D59" s="8">
        <v>16202.0</v>
      </c>
    </row>
    <row r="60">
      <c r="A60" s="8" t="s">
        <v>117</v>
      </c>
      <c r="B60" s="12">
        <v>45140.0</v>
      </c>
      <c r="C60" s="8" t="s">
        <v>50</v>
      </c>
      <c r="D60" s="8">
        <v>15892.0</v>
      </c>
    </row>
    <row r="61">
      <c r="A61" s="8" t="s">
        <v>107</v>
      </c>
      <c r="B61" s="12">
        <v>45164.0</v>
      </c>
      <c r="C61" s="8" t="s">
        <v>84</v>
      </c>
      <c r="D61" s="8">
        <v>14041.0</v>
      </c>
    </row>
    <row r="62">
      <c r="A62" s="8" t="s">
        <v>118</v>
      </c>
      <c r="B62" s="12">
        <v>45213.0</v>
      </c>
      <c r="C62" s="8" t="s">
        <v>101</v>
      </c>
      <c r="D62" s="8">
        <v>15866.0</v>
      </c>
    </row>
    <row r="63">
      <c r="A63" s="8" t="s">
        <v>119</v>
      </c>
      <c r="B63" s="12">
        <v>45278.0</v>
      </c>
      <c r="C63" s="8" t="s">
        <v>87</v>
      </c>
      <c r="D63" s="8">
        <v>23705.0</v>
      </c>
    </row>
    <row r="64">
      <c r="A64" s="8" t="s">
        <v>120</v>
      </c>
      <c r="B64" s="12">
        <v>45176.0</v>
      </c>
      <c r="C64" s="8" t="s">
        <v>50</v>
      </c>
      <c r="D64" s="8">
        <v>19654.0</v>
      </c>
    </row>
    <row r="65">
      <c r="A65" s="8" t="s">
        <v>121</v>
      </c>
      <c r="B65" s="12">
        <v>45230.0</v>
      </c>
      <c r="C65" s="8" t="s">
        <v>101</v>
      </c>
      <c r="D65" s="8">
        <v>18986.0</v>
      </c>
    </row>
    <row r="66">
      <c r="A66" s="8" t="s">
        <v>121</v>
      </c>
      <c r="B66" s="12">
        <v>45265.0</v>
      </c>
      <c r="C66" s="8" t="s">
        <v>69</v>
      </c>
      <c r="D66" s="8">
        <v>16180.0</v>
      </c>
    </row>
    <row r="67">
      <c r="A67" s="8" t="s">
        <v>121</v>
      </c>
      <c r="B67" s="12">
        <v>44998.0</v>
      </c>
      <c r="C67" s="8" t="s">
        <v>79</v>
      </c>
      <c r="D67" s="8">
        <v>18277.0</v>
      </c>
    </row>
    <row r="68">
      <c r="A68" s="8" t="s">
        <v>104</v>
      </c>
      <c r="B68" s="12">
        <v>44999.0</v>
      </c>
      <c r="C68" s="8" t="s">
        <v>54</v>
      </c>
      <c r="D68" s="8">
        <v>15634.0</v>
      </c>
    </row>
    <row r="69">
      <c r="A69" s="8" t="s">
        <v>122</v>
      </c>
      <c r="B69" s="12">
        <v>45010.0</v>
      </c>
      <c r="C69" s="8" t="s">
        <v>81</v>
      </c>
      <c r="D69" s="8">
        <v>13178.0</v>
      </c>
    </row>
    <row r="70">
      <c r="A70" s="8" t="s">
        <v>123</v>
      </c>
      <c r="B70" s="12">
        <v>45256.0</v>
      </c>
      <c r="C70" s="8" t="s">
        <v>68</v>
      </c>
      <c r="D70" s="8">
        <v>20426.0</v>
      </c>
    </row>
    <row r="71">
      <c r="A71" s="8" t="s">
        <v>71</v>
      </c>
      <c r="B71" s="12">
        <v>45095.0</v>
      </c>
      <c r="C71" s="8" t="s">
        <v>62</v>
      </c>
      <c r="D71" s="8">
        <v>20449.0</v>
      </c>
    </row>
    <row r="72">
      <c r="A72" s="8" t="s">
        <v>78</v>
      </c>
      <c r="B72" s="12">
        <v>45139.0</v>
      </c>
      <c r="C72" s="8" t="s">
        <v>60</v>
      </c>
      <c r="D72" s="8">
        <v>23355.0</v>
      </c>
    </row>
    <row r="73">
      <c r="A73" s="8" t="s">
        <v>75</v>
      </c>
      <c r="B73" s="12">
        <v>44966.0</v>
      </c>
      <c r="C73" s="8" t="s">
        <v>87</v>
      </c>
      <c r="D73" s="8">
        <v>14339.0</v>
      </c>
    </row>
    <row r="74">
      <c r="A74" s="8" t="s">
        <v>124</v>
      </c>
      <c r="B74" s="12">
        <v>45249.0</v>
      </c>
      <c r="C74" s="8" t="s">
        <v>93</v>
      </c>
      <c r="D74" s="8">
        <v>21441.0</v>
      </c>
    </row>
    <row r="75">
      <c r="A75" s="8" t="s">
        <v>94</v>
      </c>
      <c r="B75" s="12">
        <v>45237.0</v>
      </c>
      <c r="C75" s="8" t="s">
        <v>84</v>
      </c>
      <c r="D75" s="8">
        <v>19904.0</v>
      </c>
    </row>
    <row r="76">
      <c r="A76" s="8" t="s">
        <v>100</v>
      </c>
      <c r="B76" s="12">
        <v>45009.0</v>
      </c>
      <c r="C76" s="8" t="s">
        <v>58</v>
      </c>
      <c r="D76" s="8">
        <v>23402.0</v>
      </c>
    </row>
    <row r="77">
      <c r="A77" s="8" t="s">
        <v>125</v>
      </c>
      <c r="B77" s="12">
        <v>45228.0</v>
      </c>
      <c r="C77" s="8" t="s">
        <v>54</v>
      </c>
      <c r="D77" s="8">
        <v>13325.0</v>
      </c>
    </row>
    <row r="78">
      <c r="A78" s="8" t="s">
        <v>53</v>
      </c>
      <c r="B78" s="12">
        <v>44986.0</v>
      </c>
      <c r="C78" s="8" t="s">
        <v>73</v>
      </c>
      <c r="D78" s="8">
        <v>16745.0</v>
      </c>
    </row>
    <row r="79">
      <c r="A79" s="8" t="s">
        <v>57</v>
      </c>
      <c r="B79" s="12">
        <v>44932.0</v>
      </c>
      <c r="C79" s="8" t="s">
        <v>52</v>
      </c>
      <c r="D79" s="8">
        <v>14652.0</v>
      </c>
    </row>
    <row r="80">
      <c r="A80" s="8" t="s">
        <v>114</v>
      </c>
      <c r="B80" s="12">
        <v>45223.0</v>
      </c>
      <c r="C80" s="8" t="s">
        <v>126</v>
      </c>
      <c r="D80" s="8">
        <v>17912.0</v>
      </c>
    </row>
    <row r="81">
      <c r="A81" s="8" t="s">
        <v>127</v>
      </c>
      <c r="B81" s="12">
        <v>45016.0</v>
      </c>
      <c r="C81" s="8" t="s">
        <v>101</v>
      </c>
      <c r="D81" s="8">
        <v>19495.0</v>
      </c>
    </row>
    <row r="82">
      <c r="A82" s="8" t="s">
        <v>128</v>
      </c>
      <c r="B82" s="12">
        <v>45272.0</v>
      </c>
      <c r="C82" s="8" t="s">
        <v>129</v>
      </c>
      <c r="D82" s="8">
        <v>21516.0</v>
      </c>
    </row>
    <row r="83">
      <c r="A83" s="8" t="s">
        <v>107</v>
      </c>
      <c r="B83" s="12">
        <v>45189.0</v>
      </c>
      <c r="C83" s="8" t="s">
        <v>76</v>
      </c>
      <c r="D83" s="8">
        <v>20387.0</v>
      </c>
    </row>
    <row r="84">
      <c r="A84" s="8" t="s">
        <v>71</v>
      </c>
      <c r="B84" s="12">
        <v>44933.0</v>
      </c>
      <c r="C84" s="8" t="s">
        <v>50</v>
      </c>
      <c r="D84" s="8">
        <v>19968.0</v>
      </c>
    </row>
    <row r="85">
      <c r="A85" s="8" t="s">
        <v>108</v>
      </c>
      <c r="B85" s="12">
        <v>45291.0</v>
      </c>
      <c r="C85" s="8" t="s">
        <v>126</v>
      </c>
      <c r="D85" s="8">
        <v>20243.0</v>
      </c>
    </row>
    <row r="86">
      <c r="A86" s="8" t="s">
        <v>130</v>
      </c>
      <c r="B86" s="12">
        <v>45179.0</v>
      </c>
      <c r="C86" s="8" t="s">
        <v>81</v>
      </c>
      <c r="D86" s="8">
        <v>15348.0</v>
      </c>
    </row>
    <row r="87">
      <c r="A87" s="8" t="s">
        <v>53</v>
      </c>
      <c r="B87" s="12">
        <v>45193.0</v>
      </c>
      <c r="C87" s="8" t="s">
        <v>66</v>
      </c>
      <c r="D87" s="8">
        <v>18541.0</v>
      </c>
    </row>
    <row r="88">
      <c r="A88" s="8" t="s">
        <v>111</v>
      </c>
      <c r="B88" s="12">
        <v>45266.0</v>
      </c>
      <c r="C88" s="8" t="s">
        <v>79</v>
      </c>
      <c r="D88" s="8">
        <v>22678.0</v>
      </c>
    </row>
    <row r="89">
      <c r="A89" s="8" t="s">
        <v>114</v>
      </c>
      <c r="B89" s="12">
        <v>44964.0</v>
      </c>
      <c r="C89" s="8" t="s">
        <v>50</v>
      </c>
      <c r="D89" s="8">
        <v>13526.0</v>
      </c>
    </row>
    <row r="90">
      <c r="A90" s="8" t="s">
        <v>61</v>
      </c>
      <c r="B90" s="12">
        <v>44953.0</v>
      </c>
      <c r="C90" s="8" t="s">
        <v>64</v>
      </c>
      <c r="D90" s="8">
        <v>12823.0</v>
      </c>
    </row>
    <row r="91">
      <c r="A91" s="8" t="s">
        <v>131</v>
      </c>
      <c r="B91" s="12">
        <v>45266.0</v>
      </c>
      <c r="C91" s="8" t="s">
        <v>103</v>
      </c>
      <c r="D91" s="8">
        <v>20863.0</v>
      </c>
    </row>
    <row r="92">
      <c r="A92" s="8" t="s">
        <v>132</v>
      </c>
      <c r="B92" s="12">
        <v>45012.0</v>
      </c>
      <c r="C92" s="8" t="s">
        <v>48</v>
      </c>
      <c r="D92" s="8">
        <v>14778.0</v>
      </c>
    </row>
    <row r="93">
      <c r="A93" s="8" t="s">
        <v>133</v>
      </c>
      <c r="B93" s="12">
        <v>45094.0</v>
      </c>
      <c r="C93" s="8" t="s">
        <v>101</v>
      </c>
      <c r="D93" s="8">
        <v>14118.0</v>
      </c>
    </row>
    <row r="94">
      <c r="A94" s="8" t="s">
        <v>110</v>
      </c>
      <c r="B94" s="12">
        <v>44948.0</v>
      </c>
      <c r="C94" s="8" t="s">
        <v>76</v>
      </c>
      <c r="D94" s="8">
        <v>17818.0</v>
      </c>
    </row>
    <row r="95">
      <c r="A95" s="8" t="s">
        <v>134</v>
      </c>
      <c r="B95" s="12">
        <v>45160.0</v>
      </c>
      <c r="C95" s="8" t="s">
        <v>69</v>
      </c>
      <c r="D95" s="8">
        <v>17848.0</v>
      </c>
    </row>
    <row r="96">
      <c r="A96" s="8" t="s">
        <v>127</v>
      </c>
      <c r="B96" s="12">
        <v>45095.0</v>
      </c>
      <c r="C96" s="8" t="s">
        <v>87</v>
      </c>
      <c r="D96" s="8">
        <v>20929.0</v>
      </c>
    </row>
    <row r="97">
      <c r="A97" s="8" t="s">
        <v>82</v>
      </c>
      <c r="B97" s="12">
        <v>45235.0</v>
      </c>
      <c r="C97" s="8" t="s">
        <v>93</v>
      </c>
      <c r="D97" s="8">
        <v>11841.0</v>
      </c>
    </row>
    <row r="98">
      <c r="A98" s="8" t="s">
        <v>135</v>
      </c>
      <c r="B98" s="12">
        <v>44962.0</v>
      </c>
      <c r="C98" s="8" t="s">
        <v>64</v>
      </c>
      <c r="D98" s="8">
        <v>13872.0</v>
      </c>
    </row>
    <row r="99">
      <c r="A99" s="8" t="s">
        <v>114</v>
      </c>
      <c r="B99" s="12">
        <v>45100.0</v>
      </c>
      <c r="C99" s="8" t="s">
        <v>52</v>
      </c>
      <c r="D99" s="8">
        <v>13828.0</v>
      </c>
    </row>
    <row r="100">
      <c r="A100" s="8" t="s">
        <v>71</v>
      </c>
      <c r="B100" s="12">
        <v>44933.0</v>
      </c>
      <c r="C100" s="8" t="s">
        <v>126</v>
      </c>
      <c r="D100" s="8">
        <v>16249.0</v>
      </c>
    </row>
    <row r="101">
      <c r="A101" s="8" t="s">
        <v>92</v>
      </c>
      <c r="B101" s="12">
        <v>45071.0</v>
      </c>
      <c r="C101" s="8" t="s">
        <v>73</v>
      </c>
      <c r="D101" s="8">
        <v>19389.0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0.0"/>
    <col customWidth="1" min="3" max="3" width="20.63"/>
  </cols>
  <sheetData>
    <row r="1">
      <c r="A1" s="13" t="s">
        <v>136</v>
      </c>
      <c r="B1" s="14" t="s">
        <v>137</v>
      </c>
      <c r="C1" s="15" t="s">
        <v>138</v>
      </c>
    </row>
    <row r="2">
      <c r="A2" s="16" t="s">
        <v>139</v>
      </c>
      <c r="B2" s="17">
        <v>981834.17</v>
      </c>
      <c r="C2" s="18" t="b">
        <v>0</v>
      </c>
    </row>
    <row r="3">
      <c r="A3" s="16" t="s">
        <v>140</v>
      </c>
      <c r="B3" s="17">
        <v>5753.0</v>
      </c>
      <c r="C3" s="18" t="b">
        <v>0</v>
      </c>
    </row>
    <row r="4">
      <c r="A4" s="16" t="s">
        <v>141</v>
      </c>
      <c r="B4" s="17">
        <v>506966.12</v>
      </c>
      <c r="C4" s="18" t="b">
        <v>1</v>
      </c>
    </row>
    <row r="5">
      <c r="A5" s="16" t="s">
        <v>142</v>
      </c>
      <c r="B5" s="17">
        <v>4085.0</v>
      </c>
      <c r="C5" s="18" t="b">
        <v>0</v>
      </c>
    </row>
    <row r="6">
      <c r="A6" s="16" t="s">
        <v>143</v>
      </c>
      <c r="B6" s="17">
        <v>319589.65</v>
      </c>
      <c r="C6" s="18" t="b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29</v>
      </c>
      <c r="B1" s="8" t="s">
        <v>6</v>
      </c>
    </row>
    <row r="2">
      <c r="A2" s="8">
        <v>2020.0</v>
      </c>
      <c r="B2" s="19">
        <v>1301079.4871817497</v>
      </c>
    </row>
    <row r="3">
      <c r="A3" s="8">
        <v>2021.0</v>
      </c>
      <c r="B3" s="4">
        <v>1400000.0</v>
      </c>
    </row>
    <row r="4">
      <c r="A4" s="8">
        <v>2022.0</v>
      </c>
      <c r="B4" s="4">
        <v>1651388.5499999998</v>
      </c>
    </row>
    <row r="5">
      <c r="A5" s="8">
        <v>2023.0</v>
      </c>
      <c r="B5" s="4">
        <v>1862463.95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</row>
    <row r="2">
      <c r="A2" s="4">
        <v>2023.0</v>
      </c>
      <c r="B2" s="20">
        <v>81667.0</v>
      </c>
      <c r="C2" s="20">
        <v>84595.0</v>
      </c>
      <c r="D2" s="20">
        <v>72691.0</v>
      </c>
      <c r="E2" s="20">
        <v>63392.0</v>
      </c>
      <c r="F2" s="20">
        <v>81996.0</v>
      </c>
      <c r="G2" s="20">
        <v>68674.0</v>
      </c>
      <c r="H2" s="20">
        <v>70892.0</v>
      </c>
      <c r="I2" s="20">
        <v>61290.0</v>
      </c>
      <c r="J2" s="20">
        <v>47451.0</v>
      </c>
      <c r="K2" s="20">
        <v>66805.0</v>
      </c>
      <c r="L2" s="20">
        <v>55118.0</v>
      </c>
      <c r="M2" s="20">
        <v>63447.0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12.63"/>
    <col customWidth="1" min="3" max="3" width="11.75"/>
    <col customWidth="1" min="4" max="4" width="10.75"/>
    <col customWidth="1" min="5" max="5" width="10.88"/>
    <col customWidth="1" min="6" max="6" width="3.88"/>
    <col customWidth="1" min="7" max="7" width="13.38"/>
    <col customWidth="1" min="8" max="8" width="11.5"/>
    <col customWidth="1" min="9" max="22" width="8.63"/>
  </cols>
  <sheetData>
    <row r="1" ht="21.0" customHeight="1">
      <c r="A1" s="21" t="s">
        <v>144</v>
      </c>
    </row>
    <row r="2" ht="18.0" customHeight="1">
      <c r="A2" s="22"/>
      <c r="B2" s="22"/>
      <c r="C2" s="22"/>
      <c r="D2" s="22"/>
      <c r="E2" s="22"/>
    </row>
    <row r="3" ht="18.0" customHeight="1">
      <c r="A3" s="22"/>
      <c r="B3" s="22"/>
      <c r="C3" s="22"/>
      <c r="D3" s="22"/>
      <c r="E3" s="22"/>
    </row>
    <row r="4" ht="18.0" customHeight="1">
      <c r="A4" s="22" t="s">
        <v>145</v>
      </c>
    </row>
    <row r="5" ht="15.0" customHeight="1">
      <c r="A5" s="23" t="s">
        <v>146</v>
      </c>
    </row>
    <row r="6" ht="21.75" customHeight="1">
      <c r="A6" s="23" t="s">
        <v>147</v>
      </c>
    </row>
    <row r="7" ht="36.75" customHeight="1">
      <c r="A7" s="24" t="s">
        <v>148</v>
      </c>
      <c r="B7" s="25">
        <v>2023.0</v>
      </c>
      <c r="C7" s="26" t="s">
        <v>149</v>
      </c>
      <c r="D7" s="25">
        <v>2022.0</v>
      </c>
      <c r="E7" s="27" t="s">
        <v>149</v>
      </c>
      <c r="G7" s="28" t="s">
        <v>150</v>
      </c>
    </row>
    <row r="8" ht="14.25" customHeight="1">
      <c r="A8" s="29" t="s">
        <v>151</v>
      </c>
      <c r="B8" s="30"/>
      <c r="C8" s="31"/>
      <c r="D8" s="30"/>
      <c r="E8" s="31"/>
    </row>
    <row r="9" ht="15.0" customHeight="1">
      <c r="A9" s="32" t="s">
        <v>152</v>
      </c>
      <c r="B9" s="33">
        <v>1862463.95</v>
      </c>
      <c r="C9" s="34"/>
      <c r="D9" s="33">
        <v>1651388.5499999998</v>
      </c>
      <c r="E9" s="34"/>
      <c r="G9" s="35"/>
      <c r="H9" s="35"/>
    </row>
    <row r="10" ht="15.0" customHeight="1">
      <c r="A10" s="36" t="s">
        <v>153</v>
      </c>
      <c r="B10" s="37">
        <f>SUM(B9)</f>
        <v>1862463.95</v>
      </c>
      <c r="C10" s="38"/>
      <c r="D10" s="37">
        <f>SUM(D9)</f>
        <v>1651388.55</v>
      </c>
      <c r="E10" s="39"/>
      <c r="G10" s="40" t="s">
        <v>154</v>
      </c>
      <c r="H10" s="41">
        <f>B10/D10</f>
        <v>1.127816921</v>
      </c>
    </row>
    <row r="11" ht="15.0" customHeight="1">
      <c r="A11" s="42"/>
      <c r="B11" s="43"/>
      <c r="C11" s="42"/>
      <c r="D11" s="43"/>
      <c r="E11" s="42"/>
    </row>
    <row r="12" ht="15.0" customHeight="1">
      <c r="A12" s="44" t="s">
        <v>155</v>
      </c>
      <c r="B12" s="45"/>
      <c r="C12" s="46"/>
      <c r="D12" s="45"/>
      <c r="E12" s="46"/>
    </row>
    <row r="13" ht="15.0" customHeight="1">
      <c r="A13" s="32" t="s">
        <v>156</v>
      </c>
      <c r="B13" s="47">
        <v>1053087.22</v>
      </c>
      <c r="C13" s="48"/>
      <c r="D13" s="47">
        <v>892007.13</v>
      </c>
      <c r="E13" s="48"/>
    </row>
    <row r="14" ht="15.0" customHeight="1">
      <c r="A14" s="49" t="s">
        <v>157</v>
      </c>
      <c r="B14" s="50">
        <f>SUM(B13)</f>
        <v>1053087.22</v>
      </c>
      <c r="C14" s="51"/>
      <c r="D14" s="50">
        <f>SUM(D13)</f>
        <v>892007.13</v>
      </c>
      <c r="E14" s="51"/>
      <c r="G14" s="52">
        <v>0.39</v>
      </c>
    </row>
    <row r="15" ht="15.0" customHeight="1">
      <c r="A15" s="53" t="s">
        <v>5</v>
      </c>
      <c r="B15" s="54">
        <f>B10-B14</f>
        <v>809376.73</v>
      </c>
      <c r="C15" s="55"/>
      <c r="D15" s="54">
        <f>D10-D14</f>
        <v>759381.42</v>
      </c>
      <c r="E15" s="55"/>
      <c r="G15" s="35"/>
      <c r="H15" s="56"/>
    </row>
    <row r="16" ht="15.0" customHeight="1">
      <c r="A16" s="42"/>
      <c r="B16" s="43"/>
      <c r="C16" s="42"/>
      <c r="D16" s="43"/>
      <c r="E16" s="42"/>
    </row>
    <row r="17" ht="15.0" customHeight="1">
      <c r="A17" s="44" t="s">
        <v>158</v>
      </c>
      <c r="B17" s="45"/>
      <c r="C17" s="46"/>
      <c r="D17" s="45"/>
      <c r="E17" s="46"/>
    </row>
    <row r="18" ht="15.0" customHeight="1">
      <c r="A18" s="57" t="s">
        <v>10</v>
      </c>
      <c r="B18" s="33">
        <v>4334.5</v>
      </c>
      <c r="C18" s="58"/>
      <c r="D18" s="33">
        <v>177.92</v>
      </c>
      <c r="E18" s="58"/>
    </row>
    <row r="19" ht="15.0" customHeight="1">
      <c r="A19" s="59" t="s">
        <v>9</v>
      </c>
      <c r="B19" s="47">
        <v>6932.24</v>
      </c>
      <c r="C19" s="60"/>
      <c r="D19" s="47">
        <v>30290.91</v>
      </c>
      <c r="E19" s="60"/>
    </row>
    <row r="20" ht="15.0" customHeight="1">
      <c r="A20" s="61" t="s">
        <v>159</v>
      </c>
      <c r="B20" s="62">
        <f>SUM(B18:B19)</f>
        <v>11266.74</v>
      </c>
      <c r="C20" s="63"/>
      <c r="D20" s="62">
        <f>SUM(D18:D19)</f>
        <v>30468.83</v>
      </c>
      <c r="E20" s="63"/>
    </row>
    <row r="21" ht="15.0" customHeight="1">
      <c r="A21" s="42"/>
      <c r="B21" s="43"/>
      <c r="C21" s="42"/>
      <c r="D21" s="43"/>
      <c r="E21" s="42"/>
    </row>
    <row r="22" ht="15.0" customHeight="1">
      <c r="A22" s="44" t="s">
        <v>160</v>
      </c>
      <c r="B22" s="64"/>
      <c r="C22" s="65" t="s">
        <v>149</v>
      </c>
      <c r="D22" s="64"/>
      <c r="E22" s="65" t="s">
        <v>149</v>
      </c>
    </row>
    <row r="23" ht="15.0" customHeight="1">
      <c r="A23" s="59" t="s">
        <v>12</v>
      </c>
      <c r="B23" s="47">
        <v>8063.71</v>
      </c>
      <c r="C23" s="66">
        <f t="shared" ref="C23:C39" si="1">B23/$B$10</f>
        <v>0.004329592527</v>
      </c>
      <c r="D23" s="47">
        <v>16747.46</v>
      </c>
      <c r="E23" s="66">
        <f t="shared" ref="E23:E37" si="2">D23/$D$10</f>
        <v>0.01014144127</v>
      </c>
      <c r="G23" s="67">
        <v>0.03</v>
      </c>
    </row>
    <row r="24" ht="15.0" customHeight="1">
      <c r="A24" s="59" t="s">
        <v>13</v>
      </c>
      <c r="B24" s="47">
        <f>8450+1527.27+197.78+41.04</f>
        <v>10216.09</v>
      </c>
      <c r="C24" s="66">
        <f t="shared" si="1"/>
        <v>0.005485255164</v>
      </c>
      <c r="D24" s="47">
        <f>721.5634+200+24.59+597.52+34.5</f>
        <v>1578.1734</v>
      </c>
      <c r="E24" s="66">
        <f t="shared" si="2"/>
        <v>0.0009556644922</v>
      </c>
      <c r="G24" s="52">
        <v>0.01</v>
      </c>
    </row>
    <row r="25" ht="15.0" customHeight="1">
      <c r="A25" s="59" t="s">
        <v>161</v>
      </c>
      <c r="B25" s="68">
        <f>189368.64+20239.02</f>
        <v>209607.66</v>
      </c>
      <c r="C25" s="66">
        <f t="shared" si="1"/>
        <v>0.1125432039</v>
      </c>
      <c r="D25" s="68">
        <f>168217.48+16557.26</f>
        <v>184774.74</v>
      </c>
      <c r="E25" s="66">
        <f t="shared" si="2"/>
        <v>0.1118905299</v>
      </c>
      <c r="G25" s="52">
        <v>0.29</v>
      </c>
    </row>
    <row r="26" ht="15.0" customHeight="1">
      <c r="A26" s="59" t="s">
        <v>162</v>
      </c>
      <c r="B26" s="68">
        <f>799.44+5864.85</f>
        <v>6664.29</v>
      </c>
      <c r="C26" s="66">
        <f t="shared" si="1"/>
        <v>0.003578211541</v>
      </c>
      <c r="D26" s="68">
        <f>33.75+4992.82</f>
        <v>5026.57</v>
      </c>
      <c r="E26" s="66">
        <f t="shared" si="2"/>
        <v>0.003043844527</v>
      </c>
      <c r="G26" s="52">
        <v>0.05</v>
      </c>
    </row>
    <row r="27" ht="15.0" customHeight="1">
      <c r="A27" s="59" t="s">
        <v>163</v>
      </c>
      <c r="B27" s="69">
        <v>6540.0</v>
      </c>
      <c r="C27" s="66">
        <f t="shared" si="1"/>
        <v>0.003511477363</v>
      </c>
      <c r="D27" s="69">
        <v>8596.0</v>
      </c>
      <c r="E27" s="66">
        <f t="shared" si="2"/>
        <v>0.005205316459</v>
      </c>
      <c r="G27" s="70">
        <v>0.02</v>
      </c>
    </row>
    <row r="28" ht="15.0" customHeight="1">
      <c r="A28" s="59" t="s">
        <v>164</v>
      </c>
      <c r="B28" s="68">
        <f>290+1399.15</f>
        <v>1689.15</v>
      </c>
      <c r="C28" s="66">
        <f t="shared" si="1"/>
        <v>0.000906943729</v>
      </c>
      <c r="D28" s="68">
        <f>273+519.9</f>
        <v>792.9</v>
      </c>
      <c r="E28" s="66">
        <f t="shared" si="2"/>
        <v>0.0004801413937</v>
      </c>
      <c r="G28" s="71" t="s">
        <v>165</v>
      </c>
    </row>
    <row r="29" ht="15.0" customHeight="1">
      <c r="A29" s="59" t="s">
        <v>166</v>
      </c>
      <c r="B29" s="68">
        <f>7856.91+757.09</f>
        <v>8614</v>
      </c>
      <c r="C29" s="66">
        <f t="shared" si="1"/>
        <v>0.004625055964</v>
      </c>
      <c r="D29" s="68">
        <f>6975+1747.6</f>
        <v>8722.6</v>
      </c>
      <c r="E29" s="66">
        <f t="shared" si="2"/>
        <v>0.005281979217</v>
      </c>
      <c r="G29" s="70">
        <v>0.04</v>
      </c>
    </row>
    <row r="30" ht="15.0" customHeight="1">
      <c r="A30" s="59" t="s">
        <v>167</v>
      </c>
      <c r="B30" s="47">
        <f>6057.7+1929.65</f>
        <v>7987.35</v>
      </c>
      <c r="C30" s="66">
        <f t="shared" si="1"/>
        <v>0.004288593076</v>
      </c>
      <c r="D30" s="47">
        <f>4921.42+330.89+2150.73</f>
        <v>7403.04</v>
      </c>
      <c r="E30" s="66">
        <f t="shared" si="2"/>
        <v>0.00448291833</v>
      </c>
      <c r="G30" s="70">
        <v>0.02</v>
      </c>
    </row>
    <row r="31" ht="15.0" customHeight="1">
      <c r="A31" s="59" t="s">
        <v>168</v>
      </c>
      <c r="B31" s="47">
        <v>2802.01</v>
      </c>
      <c r="C31" s="66">
        <f t="shared" si="1"/>
        <v>0.001504464019</v>
      </c>
      <c r="D31" s="47">
        <v>3621.68</v>
      </c>
      <c r="E31" s="66">
        <f t="shared" si="2"/>
        <v>0.002193111972</v>
      </c>
      <c r="G31" s="70">
        <v>0.02</v>
      </c>
    </row>
    <row r="32" ht="15.0" customHeight="1">
      <c r="A32" s="59" t="s">
        <v>169</v>
      </c>
      <c r="B32" s="72">
        <v>1332.01</v>
      </c>
      <c r="C32" s="66">
        <f t="shared" si="1"/>
        <v>0.0007151869973</v>
      </c>
      <c r="D32" s="72">
        <v>509.76</v>
      </c>
      <c r="E32" s="66">
        <f t="shared" si="2"/>
        <v>0.0003086856815</v>
      </c>
      <c r="G32" s="71" t="s">
        <v>165</v>
      </c>
    </row>
    <row r="33" ht="15.0" customHeight="1">
      <c r="A33" s="59" t="s">
        <v>170</v>
      </c>
      <c r="B33" s="47">
        <f>72.55+173.43</f>
        <v>245.98</v>
      </c>
      <c r="C33" s="66">
        <f t="shared" si="1"/>
        <v>0.000132072355</v>
      </c>
      <c r="D33" s="47">
        <f>5.24+1096.49</f>
        <v>1101.73</v>
      </c>
      <c r="E33" s="66">
        <f t="shared" si="2"/>
        <v>0.0006671537113</v>
      </c>
      <c r="G33" s="70">
        <v>0.01</v>
      </c>
    </row>
    <row r="34" ht="15.0" customHeight="1">
      <c r="A34" s="59" t="s">
        <v>171</v>
      </c>
      <c r="B34" s="47">
        <v>992.68</v>
      </c>
      <c r="C34" s="66">
        <f t="shared" si="1"/>
        <v>0.0005329928668</v>
      </c>
      <c r="D34" s="47">
        <v>3128.04</v>
      </c>
      <c r="E34" s="66">
        <f t="shared" si="2"/>
        <v>0.001894187773</v>
      </c>
      <c r="G34" s="71" t="s">
        <v>165</v>
      </c>
    </row>
    <row r="35" ht="15.0" customHeight="1">
      <c r="A35" s="59" t="s">
        <v>172</v>
      </c>
      <c r="B35" s="47">
        <v>43789.86</v>
      </c>
      <c r="C35" s="66">
        <f t="shared" si="1"/>
        <v>0.02351178932</v>
      </c>
      <c r="D35" s="47">
        <v>42430.25</v>
      </c>
      <c r="E35" s="66">
        <f t="shared" si="2"/>
        <v>0.02569368063</v>
      </c>
      <c r="G35" s="73">
        <v>0.1</v>
      </c>
    </row>
    <row r="36" ht="15.0" customHeight="1">
      <c r="A36" s="59" t="s">
        <v>14</v>
      </c>
      <c r="B36" s="47">
        <v>3682.57</v>
      </c>
      <c r="C36" s="66">
        <f t="shared" si="1"/>
        <v>0.001977257063</v>
      </c>
      <c r="D36" s="47">
        <v>3416.3</v>
      </c>
      <c r="E36" s="66">
        <f t="shared" si="2"/>
        <v>0.002068743906</v>
      </c>
      <c r="G36" s="71" t="s">
        <v>165</v>
      </c>
    </row>
    <row r="37" ht="15.0" customHeight="1">
      <c r="A37" s="59" t="s">
        <v>173</v>
      </c>
      <c r="B37" s="47">
        <v>6595.79</v>
      </c>
      <c r="C37" s="66">
        <f t="shared" si="1"/>
        <v>0.003541432305</v>
      </c>
      <c r="D37" s="47">
        <v>1525.36</v>
      </c>
      <c r="E37" s="66">
        <f t="shared" si="2"/>
        <v>0.0009236832846</v>
      </c>
      <c r="G37" s="73">
        <v>0.1</v>
      </c>
    </row>
    <row r="38" ht="15.0" customHeight="1">
      <c r="A38" s="59" t="s">
        <v>174</v>
      </c>
      <c r="B38" s="47">
        <v>0.0</v>
      </c>
      <c r="C38" s="66">
        <f t="shared" si="1"/>
        <v>0</v>
      </c>
      <c r="D38" s="47">
        <v>84.7</v>
      </c>
      <c r="E38" s="66">
        <f>D38/$B$10</f>
        <v>0.00004547739031</v>
      </c>
      <c r="G38" s="71" t="s">
        <v>165</v>
      </c>
    </row>
    <row r="39">
      <c r="A39" s="59" t="s">
        <v>175</v>
      </c>
      <c r="B39" s="72">
        <f>3030+5504.05+2625.08</f>
        <v>11159.13</v>
      </c>
      <c r="C39" s="66">
        <f t="shared" si="1"/>
        <v>0.005991595166</v>
      </c>
      <c r="D39" s="72">
        <f>2505+8884.75+2607.99</f>
        <v>13997.74</v>
      </c>
      <c r="E39" s="66">
        <f>D39/$D$10</f>
        <v>0.008476345558</v>
      </c>
      <c r="G39" s="71" t="s">
        <v>165</v>
      </c>
    </row>
    <row r="40">
      <c r="A40" s="74"/>
      <c r="B40" s="75"/>
      <c r="C40" s="75"/>
      <c r="D40" s="75"/>
      <c r="E40" s="75"/>
    </row>
    <row r="41" ht="15.0" customHeight="1">
      <c r="A41" s="76" t="s">
        <v>176</v>
      </c>
      <c r="B41" s="77">
        <f>SUM(B23:B38)</f>
        <v>318823.15</v>
      </c>
      <c r="C41" s="78">
        <f>B41/$B$10</f>
        <v>0.1711835281</v>
      </c>
      <c r="D41" s="77">
        <f>SUM(D23:D38)</f>
        <v>289459.3034</v>
      </c>
      <c r="E41" s="78">
        <f>D41/$B$10</f>
        <v>0.1554173993</v>
      </c>
    </row>
    <row r="42" ht="15.0" customHeight="1">
      <c r="A42" s="79"/>
      <c r="B42" s="80"/>
      <c r="C42" s="81"/>
      <c r="D42" s="80"/>
      <c r="E42" s="81"/>
    </row>
    <row r="43" ht="15.0" customHeight="1">
      <c r="A43" s="82" t="s">
        <v>177</v>
      </c>
      <c r="B43" s="83">
        <f>B15-B41+B20</f>
        <v>501820.32</v>
      </c>
      <c r="C43" s="78">
        <f>B43/$B$10</f>
        <v>0.269438944</v>
      </c>
      <c r="D43" s="83">
        <f>D15-D41+D20</f>
        <v>500390.9466</v>
      </c>
      <c r="E43" s="78">
        <f>D43/$B$10</f>
        <v>0.2686714804</v>
      </c>
      <c r="G43" s="70">
        <v>0.22</v>
      </c>
    </row>
    <row r="44" ht="15.0" customHeight="1">
      <c r="A44" s="84"/>
      <c r="B44" s="85"/>
      <c r="C44" s="86"/>
      <c r="D44" s="85"/>
      <c r="E44" s="86"/>
    </row>
    <row r="45" ht="15.0" customHeight="1">
      <c r="A45" s="59" t="s">
        <v>19</v>
      </c>
      <c r="B45" s="33">
        <v>1547.3</v>
      </c>
      <c r="C45" s="58"/>
      <c r="D45" s="33">
        <v>0.0</v>
      </c>
      <c r="E45" s="58"/>
    </row>
    <row r="46" ht="15.0" customHeight="1">
      <c r="A46" s="42"/>
      <c r="B46" s="43"/>
      <c r="C46" s="42"/>
      <c r="D46" s="43"/>
      <c r="E46" s="42"/>
    </row>
    <row r="47" ht="15.0" customHeight="1">
      <c r="A47" s="87" t="s">
        <v>178</v>
      </c>
      <c r="B47" s="88">
        <f>B43-B45</f>
        <v>500273.02</v>
      </c>
      <c r="C47" s="78">
        <f>B47/$B$10</f>
        <v>0.2686081629</v>
      </c>
      <c r="D47" s="88">
        <f>D43-D45</f>
        <v>500390.9466</v>
      </c>
      <c r="E47" s="78">
        <f>D47/$B$10</f>
        <v>0.2686714804</v>
      </c>
      <c r="G47" s="52">
        <v>0.17</v>
      </c>
      <c r="H47" s="56"/>
    </row>
    <row r="48" ht="14.25" customHeight="1">
      <c r="A48" s="89"/>
      <c r="B48" s="90"/>
      <c r="C48" s="89"/>
      <c r="D48" s="90"/>
      <c r="E48" s="89"/>
    </row>
    <row r="49" ht="14.25" customHeight="1">
      <c r="A49" s="91"/>
      <c r="B49" s="91"/>
      <c r="C49" s="91"/>
      <c r="D49" s="91"/>
      <c r="E49" s="91"/>
    </row>
    <row r="50" ht="14.25" customHeight="1">
      <c r="A50" s="92" t="s">
        <v>179</v>
      </c>
      <c r="B50" s="93"/>
      <c r="C50" s="93"/>
      <c r="D50" s="93"/>
      <c r="E50" s="93"/>
    </row>
    <row r="51" ht="14.25" customHeight="1">
      <c r="A51" s="94" t="s">
        <v>180</v>
      </c>
    </row>
    <row r="52" ht="14.25" customHeight="1">
      <c r="A52" s="94" t="s">
        <v>181</v>
      </c>
    </row>
    <row r="53" ht="14.25" customHeight="1">
      <c r="A53" s="95" t="s">
        <v>182</v>
      </c>
    </row>
    <row r="54" ht="14.25" customHeight="1">
      <c r="A54" s="91"/>
      <c r="B54" s="91"/>
      <c r="C54" s="91"/>
      <c r="D54" s="91"/>
      <c r="E54" s="91"/>
    </row>
    <row r="55" ht="14.25" customHeight="1">
      <c r="A55" s="91"/>
      <c r="B55" s="91"/>
      <c r="C55" s="91"/>
      <c r="D55" s="91"/>
      <c r="E55" s="91"/>
    </row>
    <row r="56" ht="14.25" customHeight="1">
      <c r="A56" s="91"/>
      <c r="B56" s="91"/>
      <c r="C56" s="91"/>
      <c r="D56" s="91"/>
      <c r="E56" s="91"/>
    </row>
    <row r="57" ht="14.25" customHeight="1">
      <c r="A57" s="91"/>
      <c r="B57" s="91"/>
      <c r="C57" s="91"/>
      <c r="D57" s="91"/>
      <c r="E57" s="91"/>
    </row>
    <row r="58" ht="14.25" customHeight="1">
      <c r="A58" s="91"/>
      <c r="B58" s="91"/>
      <c r="C58" s="91"/>
      <c r="D58" s="91"/>
      <c r="E58" s="91"/>
    </row>
    <row r="59" ht="14.25" customHeight="1">
      <c r="A59" s="91"/>
      <c r="B59" s="91"/>
      <c r="C59" s="91"/>
      <c r="D59" s="91"/>
      <c r="E59" s="91"/>
    </row>
    <row r="60" ht="14.25" customHeight="1">
      <c r="A60" s="91"/>
      <c r="B60" s="91"/>
      <c r="C60" s="91"/>
      <c r="D60" s="91"/>
      <c r="E60" s="91"/>
    </row>
    <row r="61" ht="14.25" customHeight="1">
      <c r="A61" s="91"/>
      <c r="B61" s="91"/>
      <c r="C61" s="91"/>
      <c r="D61" s="91"/>
      <c r="E61" s="91"/>
    </row>
    <row r="62" ht="14.25" customHeight="1">
      <c r="A62" s="91"/>
      <c r="B62" s="91"/>
      <c r="C62" s="91"/>
      <c r="D62" s="91"/>
      <c r="E62" s="91"/>
    </row>
    <row r="63" ht="14.25" customHeight="1">
      <c r="A63" s="91"/>
      <c r="B63" s="91"/>
      <c r="C63" s="91"/>
      <c r="D63" s="91"/>
      <c r="E63" s="91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7">
    <mergeCell ref="A1:E1"/>
    <mergeCell ref="A4:E4"/>
    <mergeCell ref="A5:E5"/>
    <mergeCell ref="A6:E6"/>
    <mergeCell ref="A51:E51"/>
    <mergeCell ref="A52:E52"/>
    <mergeCell ref="A53:E53"/>
  </mergeCells>
  <printOptions horizontalCentered="1"/>
  <pageMargins bottom="0.75" footer="0.0" header="0.0" left="0.7" right="0.7" top="0.75"/>
  <pageSetup paperSize="9" scale="66" orientation="portrait"/>
  <drawing r:id="rId1"/>
</worksheet>
</file>