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adika\Other Work\AI_Engineer\Project\Dental_Clinic\Code\Data\"/>
    </mc:Choice>
  </mc:AlternateContent>
  <xr:revisionPtr revIDLastSave="0" documentId="13_ncr:1_{0CAC9B28-836D-45DF-81E2-567AD36294BE}" xr6:coauthVersionLast="47" xr6:coauthVersionMax="47" xr10:uidLastSave="{00000000-0000-0000-0000-000000000000}"/>
  <bookViews>
    <workbookView xWindow="-108" yWindow="-108" windowWidth="23256" windowHeight="12576" xr2:uid="{8D52E9A5-6DD8-4805-A79D-33572F6F093D}"/>
  </bookViews>
  <sheets>
    <sheet name="Main" sheetId="1" r:id="rId1"/>
    <sheet name="COGS1" sheetId="2" r:id="rId2"/>
    <sheet name="COGS2" sheetId="3" r:id="rId3"/>
    <sheet name="Lab" sheetId="9" r:id="rId4"/>
    <sheet name="Equipment1" sheetId="4" r:id="rId5"/>
    <sheet name="Equipment2" sheetId="6" r:id="rId6"/>
    <sheet name="Marketin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6" i="2" l="1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45" i="2"/>
  <c r="H463" i="2" s="1"/>
  <c r="E19" i="1" s="1"/>
  <c r="G19" i="1" s="1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02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53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05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263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32" i="2"/>
  <c r="H200" i="2"/>
  <c r="H201" i="2"/>
  <c r="H202" i="2"/>
  <c r="H203" i="2"/>
  <c r="H204" i="2"/>
  <c r="H228" i="2" s="1"/>
  <c r="E12" i="1" s="1"/>
  <c r="G12" i="1" s="1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199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6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33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08" i="2"/>
  <c r="H83" i="2"/>
  <c r="H103" i="2" s="1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82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41" i="2"/>
  <c r="H36" i="2"/>
  <c r="H35" i="2"/>
  <c r="H34" i="2"/>
  <c r="H33" i="2"/>
  <c r="H32" i="2"/>
  <c r="H31" i="2"/>
  <c r="H30" i="2"/>
  <c r="H29" i="2"/>
  <c r="H28" i="2"/>
  <c r="H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G5" i="1"/>
  <c r="G6" i="1"/>
  <c r="G11" i="1"/>
  <c r="G18" i="1"/>
  <c r="H436" i="2" l="1"/>
  <c r="E17" i="1" s="1"/>
  <c r="G17" i="1" s="1"/>
  <c r="H398" i="2"/>
  <c r="E16" i="1" s="1"/>
  <c r="G16" i="1" s="1"/>
  <c r="H349" i="2"/>
  <c r="E15" i="1" s="1"/>
  <c r="G15" i="1" s="1"/>
  <c r="H301" i="2"/>
  <c r="E14" i="1" s="1"/>
  <c r="G14" i="1" s="1"/>
  <c r="H259" i="2"/>
  <c r="E13" i="1" s="1"/>
  <c r="G13" i="1" s="1"/>
  <c r="H188" i="2"/>
  <c r="E10" i="1" s="1"/>
  <c r="G10" i="1" s="1"/>
  <c r="H159" i="2"/>
  <c r="E9" i="1" s="1"/>
  <c r="G9" i="1" s="1"/>
  <c r="H129" i="2"/>
  <c r="E8" i="1" s="1"/>
  <c r="G8" i="1" s="1"/>
  <c r="H64" i="2"/>
  <c r="E7" i="1" s="1"/>
  <c r="G7" i="1" s="1"/>
  <c r="H37" i="2"/>
  <c r="E3" i="1" s="1"/>
  <c r="G3" i="1" s="1"/>
  <c r="H23" i="2"/>
  <c r="E2" i="1" s="1"/>
  <c r="G2" i="1" s="1"/>
  <c r="E4" i="1"/>
  <c r="G4" i="1" s="1"/>
</calcChain>
</file>

<file path=xl/sharedStrings.xml><?xml version="1.0" encoding="utf-8"?>
<sst xmlns="http://schemas.openxmlformats.org/spreadsheetml/2006/main" count="1761" uniqueCount="587">
  <si>
    <t>Treatment Names</t>
  </si>
  <si>
    <t>Treatment Type</t>
  </si>
  <si>
    <t>Treatment Menu Names</t>
  </si>
  <si>
    <t>Price</t>
  </si>
  <si>
    <t>COGS</t>
  </si>
  <si>
    <t>Profit (Price - COGS)</t>
  </si>
  <si>
    <t>ID treatment</t>
  </si>
  <si>
    <t>Sales Rate</t>
  </si>
  <si>
    <t>Scaling</t>
  </si>
  <si>
    <t>Cleaning and Prevention</t>
  </si>
  <si>
    <t>Basic Scaling</t>
  </si>
  <si>
    <t>SC</t>
  </si>
  <si>
    <t>Fluoride Treatment</t>
  </si>
  <si>
    <t>Dental Spa</t>
  </si>
  <si>
    <t>FT</t>
  </si>
  <si>
    <t>Fissure Sealant</t>
  </si>
  <si>
    <t>Prevention Seal</t>
  </si>
  <si>
    <t>FS</t>
  </si>
  <si>
    <t>Consultation + Oral Examination</t>
  </si>
  <si>
    <t>Consultation</t>
  </si>
  <si>
    <t>COE</t>
  </si>
  <si>
    <t>Consultation for Treatment Plan</t>
  </si>
  <si>
    <t>Membership Consultation Perk</t>
  </si>
  <si>
    <t>CTP</t>
  </si>
  <si>
    <t>Mouth Guard</t>
  </si>
  <si>
    <t>Mouth Protection</t>
  </si>
  <si>
    <t>MG</t>
  </si>
  <si>
    <t>Night Guard</t>
  </si>
  <si>
    <t>Wear Protect</t>
  </si>
  <si>
    <t>NG</t>
  </si>
  <si>
    <t>Deep Gum Treatment</t>
  </si>
  <si>
    <t>Periodontal Treatment</t>
  </si>
  <si>
    <t>Advanced Gum Treatment</t>
  </si>
  <si>
    <t>DGT</t>
  </si>
  <si>
    <t>Simple Gum Treatment</t>
  </si>
  <si>
    <t>Basic Gum Treatment</t>
  </si>
  <si>
    <t>SGT</t>
  </si>
  <si>
    <t>X-ray Portable</t>
  </si>
  <si>
    <t>Radiation</t>
  </si>
  <si>
    <t>Basic X-ray</t>
  </si>
  <si>
    <t>XP</t>
  </si>
  <si>
    <t>Temporary Filling + Pulp Capping + Permanent Filling + Filling Removal</t>
  </si>
  <si>
    <t>Restoration</t>
  </si>
  <si>
    <t>Advanced Filling</t>
  </si>
  <si>
    <t>TF</t>
  </si>
  <si>
    <t>Permanent Filling + Filling Removal</t>
  </si>
  <si>
    <t>Basic Filling</t>
  </si>
  <si>
    <t>PF</t>
  </si>
  <si>
    <t>Root Canal 1 Root</t>
  </si>
  <si>
    <t>Root Canal Treatment</t>
  </si>
  <si>
    <t>RCR</t>
  </si>
  <si>
    <t>Bridge 3 Zirconia</t>
  </si>
  <si>
    <t>Restoration and Aesthetic: Bridge</t>
  </si>
  <si>
    <t>Premium Bridge</t>
  </si>
  <si>
    <t>BZ</t>
  </si>
  <si>
    <t>Crown Zirconia</t>
  </si>
  <si>
    <t>Restoration and Aesthetic: Crown</t>
  </si>
  <si>
    <t>Premium Crown</t>
  </si>
  <si>
    <t>CZ</t>
  </si>
  <si>
    <t>Dental Post &amp; Core</t>
  </si>
  <si>
    <t>Restoration and Aesthetic: Crown &amp; Bridge Supplementary</t>
  </si>
  <si>
    <t>DPC</t>
  </si>
  <si>
    <t>Additional 1 Root</t>
  </si>
  <si>
    <t>Additional Root</t>
  </si>
  <si>
    <t>AR</t>
  </si>
  <si>
    <t>Tooth Extraction</t>
  </si>
  <si>
    <t>Basic Tooth Extraction</t>
  </si>
  <si>
    <t>TE</t>
  </si>
  <si>
    <t>Duration</t>
  </si>
  <si>
    <t>Discount Rate</t>
  </si>
  <si>
    <t>Debit Charge</t>
  </si>
  <si>
    <t>Treatment Name</t>
  </si>
  <si>
    <t>Material Name</t>
  </si>
  <si>
    <t>Total Quantity</t>
  </si>
  <si>
    <t>UOM</t>
  </si>
  <si>
    <t>Changes</t>
  </si>
  <si>
    <t>Equivalent Existence</t>
  </si>
  <si>
    <t>Price/UOM</t>
  </si>
  <si>
    <t>Total Cost</t>
  </si>
  <si>
    <t>Polybib</t>
  </si>
  <si>
    <t>pcs</t>
  </si>
  <si>
    <t>Surgical mask</t>
  </si>
  <si>
    <t>N95 Mask</t>
  </si>
  <si>
    <t>Gloves</t>
  </si>
  <si>
    <t>Disposable Headcap</t>
  </si>
  <si>
    <t>Cotton Pellet</t>
  </si>
  <si>
    <t>Cotton Roll</t>
  </si>
  <si>
    <t>Ethyl chloride/pulp testing material</t>
  </si>
  <si>
    <t>ml</t>
  </si>
  <si>
    <t>Prescription</t>
  </si>
  <si>
    <t>Povidone iodine</t>
  </si>
  <si>
    <t>Autoclave pouch</t>
  </si>
  <si>
    <t>cm</t>
  </si>
  <si>
    <t>Disposable gown</t>
  </si>
  <si>
    <t>Mask</t>
  </si>
  <si>
    <t>Antiseptic Liquid</t>
  </si>
  <si>
    <t>Suction Tip</t>
  </si>
  <si>
    <t>Polishing Material</t>
  </si>
  <si>
    <t>gms</t>
  </si>
  <si>
    <t>Paper</t>
  </si>
  <si>
    <t>NSK Flash Pearls</t>
  </si>
  <si>
    <t>Tip ultrasonic scaler</t>
  </si>
  <si>
    <t>Topical Fluoride</t>
  </si>
  <si>
    <t>Microbrush</t>
  </si>
  <si>
    <t>Total</t>
  </si>
  <si>
    <t>Etch</t>
  </si>
  <si>
    <t>Bonding</t>
  </si>
  <si>
    <t>Flowable Composite</t>
  </si>
  <si>
    <t>gr</t>
  </si>
  <si>
    <t>High Speed Fine Finishing Bur</t>
  </si>
  <si>
    <t>set</t>
  </si>
  <si>
    <t>Low Speed Polishing Bur</t>
  </si>
  <si>
    <t>Articulating Paper</t>
  </si>
  <si>
    <t>Membership Consultation</t>
  </si>
  <si>
    <t>Ppcs</t>
  </si>
  <si>
    <t>Alginat</t>
  </si>
  <si>
    <t>Water</t>
  </si>
  <si>
    <t>Gypsum</t>
  </si>
  <si>
    <t>Light body</t>
  </si>
  <si>
    <t>Heavy body</t>
  </si>
  <si>
    <t>Resin for mouth guard</t>
  </si>
  <si>
    <t>Isopropyl alcohol (isopropanol)</t>
  </si>
  <si>
    <t>Straight bur</t>
  </si>
  <si>
    <t>Straight handpiece polishing bur</t>
  </si>
  <si>
    <t>Resin for occlusal splint</t>
  </si>
  <si>
    <t>Isopropyl alcohol</t>
  </si>
  <si>
    <t>Disposable syringe 3 cc</t>
  </si>
  <si>
    <t>Pehacaine/septanest</t>
  </si>
  <si>
    <t>ampul (2 ml)</t>
  </si>
  <si>
    <t>Betadine</t>
  </si>
  <si>
    <t>Cotton pellet</t>
  </si>
  <si>
    <t>Cotton roll</t>
  </si>
  <si>
    <t>Precaine</t>
  </si>
  <si>
    <t>Saline</t>
  </si>
  <si>
    <t>Basic X-Ray</t>
  </si>
  <si>
    <t>Cervical matrix</t>
  </si>
  <si>
    <t>Flowable composite</t>
  </si>
  <si>
    <t>High speed bur</t>
  </si>
  <si>
    <t>Low speed polishing bur</t>
  </si>
  <si>
    <t>Matrix</t>
  </si>
  <si>
    <t>Packable composite</t>
  </si>
  <si>
    <t>Retraction cord (sure-endo)</t>
  </si>
  <si>
    <t>Rubberdam sheet</t>
  </si>
  <si>
    <t>Scotchbond etch</t>
  </si>
  <si>
    <t>Universal bonding</t>
  </si>
  <si>
    <t>Wedges</t>
  </si>
  <si>
    <t>Highspeed bur</t>
  </si>
  <si>
    <t>Rubber dam sheet</t>
  </si>
  <si>
    <t>Endodontic file</t>
  </si>
  <si>
    <t>Protapper files</t>
  </si>
  <si>
    <t>Ledermix</t>
  </si>
  <si>
    <t>odontopaste</t>
  </si>
  <si>
    <t>Reamer</t>
  </si>
  <si>
    <t>NaOCl</t>
  </si>
  <si>
    <t>EDTA</t>
  </si>
  <si>
    <t>waterone</t>
  </si>
  <si>
    <t>disposable syringe 5 ml</t>
  </si>
  <si>
    <t>Suction endo</t>
  </si>
  <si>
    <t>Jarum endo</t>
  </si>
  <si>
    <t>Tip endo activator</t>
  </si>
  <si>
    <t>paper point</t>
  </si>
  <si>
    <t>AH plus paste A</t>
  </si>
  <si>
    <t>lentulo</t>
  </si>
  <si>
    <t>canal</t>
  </si>
  <si>
    <t>gutta percha</t>
  </si>
  <si>
    <t>gutta percha bar</t>
  </si>
  <si>
    <t>Tip fast fill</t>
  </si>
  <si>
    <t>Tip fast pack</t>
  </si>
  <si>
    <t>AH plus paste B</t>
  </si>
  <si>
    <t>Tempron/mahkota sementara</t>
  </si>
  <si>
    <t>Straight handpiece bur</t>
  </si>
  <si>
    <t>Straight polishing bur</t>
  </si>
  <si>
    <t>Freegenol</t>
  </si>
  <si>
    <t>Zirconia block</t>
  </si>
  <si>
    <t>Glaze stain</t>
  </si>
  <si>
    <t>Staining</t>
  </si>
  <si>
    <t>Straight hand piece bur</t>
  </si>
  <si>
    <t>Model resin</t>
  </si>
  <si>
    <t>Etsa</t>
  </si>
  <si>
    <t>Porcelaine etch</t>
  </si>
  <si>
    <t>Silane</t>
  </si>
  <si>
    <t>Cement (duolink)</t>
  </si>
  <si>
    <t>Articulating paper</t>
  </si>
  <si>
    <t>Dental Bridge Crown</t>
  </si>
  <si>
    <t>Tempron liquid - mahkota sementara</t>
  </si>
  <si>
    <t>Tempron powder - Mahkota sementara</t>
  </si>
  <si>
    <t>Cement (duo link)</t>
  </si>
  <si>
    <t>Odontopaste</t>
  </si>
  <si>
    <t>Waterone</t>
  </si>
  <si>
    <t>Disposable syring 5 ml</t>
  </si>
  <si>
    <t>Paper point</t>
  </si>
  <si>
    <t>Fiber post</t>
  </si>
  <si>
    <t>ETSA</t>
  </si>
  <si>
    <t>File endo</t>
  </si>
  <si>
    <t>Lowspeed polishing bur</t>
  </si>
  <si>
    <t>Disposable sensor cover</t>
  </si>
  <si>
    <t>g</t>
  </si>
  <si>
    <t>Gauze</t>
  </si>
  <si>
    <t>Advance Filling</t>
  </si>
  <si>
    <t>Cal LC</t>
  </si>
  <si>
    <t>Ceivitron - temporary filling</t>
  </si>
  <si>
    <t>cervical matrix</t>
  </si>
  <si>
    <t>Name of the products</t>
  </si>
  <si>
    <t>Equipment Code</t>
  </si>
  <si>
    <t>Merk</t>
  </si>
  <si>
    <t>Product type</t>
  </si>
  <si>
    <t>Price (USD)</t>
  </si>
  <si>
    <t>Price (AUD)</t>
  </si>
  <si>
    <t>Price (IDR)</t>
  </si>
  <si>
    <t>Qty</t>
  </si>
  <si>
    <t>Dimensi</t>
  </si>
  <si>
    <t>Power Supply</t>
  </si>
  <si>
    <t>Spesifikasi</t>
  </si>
  <si>
    <t>Link</t>
  </si>
  <si>
    <t>DCI Maple 62D</t>
  </si>
  <si>
    <t>GA EQU001</t>
  </si>
  <si>
    <t>Ranyes</t>
  </si>
  <si>
    <t>Dental Chair</t>
  </si>
  <si>
    <t>Load Weight</t>
  </si>
  <si>
    <t>&gt; 220kg</t>
  </si>
  <si>
    <t>https://dentacarts.com/equipment/dental-units/dental-unit/dci-dental-unit-maple-62/?currency=USD</t>
  </si>
  <si>
    <t>rotation</t>
  </si>
  <si>
    <t>30 degree</t>
  </si>
  <si>
    <t>Light Source</t>
  </si>
  <si>
    <t>LED oral Light</t>
  </si>
  <si>
    <t>SEA-29L-D Touch screen</t>
  </si>
  <si>
    <t>GA EQU002</t>
  </si>
  <si>
    <t>Autoclave</t>
  </si>
  <si>
    <t>665x536x506mm</t>
  </si>
  <si>
    <t>230V/50Hz</t>
  </si>
  <si>
    <t>Capacity</t>
  </si>
  <si>
    <t>29L</t>
  </si>
  <si>
    <t>https://ivetmedical.com/products/runyes-sea-29l?_pos=1&amp;_sid=f4e4e1892&amp;_ss=r</t>
  </si>
  <si>
    <t>2500 watt</t>
  </si>
  <si>
    <t>Chamber Size</t>
  </si>
  <si>
    <t>319x420mm</t>
  </si>
  <si>
    <t>Net Weight</t>
  </si>
  <si>
    <t>80kg</t>
  </si>
  <si>
    <t>Clean-02</t>
  </si>
  <si>
    <t>GA EQU003</t>
  </si>
  <si>
    <t>Ultrasonic Cleaner</t>
  </si>
  <si>
    <t>580x380x340mm</t>
  </si>
  <si>
    <t>110/230V, 50-60Hz</t>
  </si>
  <si>
    <t>Basin Size</t>
  </si>
  <si>
    <t>323x205x99mm</t>
  </si>
  <si>
    <t>6L</t>
  </si>
  <si>
    <t>Ultrasonic Frequency</t>
  </si>
  <si>
    <t>35000Hz</t>
  </si>
  <si>
    <t>Seal120</t>
  </si>
  <si>
    <t>GA EQU004</t>
  </si>
  <si>
    <t>Sealing Machine</t>
  </si>
  <si>
    <t>515x415x245mm</t>
  </si>
  <si>
    <t>110V/230V, 50/60 Hz</t>
  </si>
  <si>
    <t>Sealing Temperature</t>
  </si>
  <si>
    <t>200 C</t>
  </si>
  <si>
    <t>https://www.alibaba.com/product-detail/Runyes-Sealing-Machine-SEAL-120-Dental_60693300393.html</t>
  </si>
  <si>
    <t>100 watt</t>
  </si>
  <si>
    <t>Width of Indentation</t>
  </si>
  <si>
    <t>12mm</t>
  </si>
  <si>
    <t>Max Width of Seal</t>
  </si>
  <si>
    <t>300mm</t>
  </si>
  <si>
    <t>Portable Xray</t>
  </si>
  <si>
    <t>GA EQU005</t>
  </si>
  <si>
    <t>34X25X24 cm</t>
  </si>
  <si>
    <t>100V-240V, 50/60 Hz</t>
  </si>
  <si>
    <t>Tube Current:</t>
  </si>
  <si>
    <t>2mA±20%</t>
  </si>
  <si>
    <t>https://www.alibaba.com/product-detail/Runyes-Portable-Dental-X-Ray-Machine_1600540113791.html?spm=a2700.details.0.0.27a5765fUIOFRC</t>
  </si>
  <si>
    <t>Tube Voltage:</t>
  </si>
  <si>
    <t>70KV±10%</t>
  </si>
  <si>
    <t>Exposure time range:</t>
  </si>
  <si>
    <t>0.04s-2.0s</t>
  </si>
  <si>
    <t>DS530</t>
  </si>
  <si>
    <t>GA EQU006</t>
  </si>
  <si>
    <t>Digital Imaging Sensor</t>
  </si>
  <si>
    <t>39x28,5x6mm</t>
  </si>
  <si>
    <t>5.0V+_0.5V</t>
  </si>
  <si>
    <t>Pixel size:</t>
  </si>
  <si>
    <t>18.5μm</t>
  </si>
  <si>
    <t>https://www.alibaba.com/product-detail/high-quality-digital-dental-sensor-rvg_1600459583847.html?spm=a2700.galleryofferlist.normal_offer.d_image.7c67a764mpfAqM</t>
  </si>
  <si>
    <t>Active Pixel Array:</t>
  </si>
  <si>
    <t>1600X1200mm</t>
  </si>
  <si>
    <t>Digitization:</t>
  </si>
  <si>
    <t>12/14/16 bit</t>
  </si>
  <si>
    <t>Runyes 3Ds</t>
  </si>
  <si>
    <t>GA EQU007</t>
  </si>
  <si>
    <t>Intraoral Scanner</t>
  </si>
  <si>
    <t>240*49.5*30.5mm</t>
  </si>
  <si>
    <t>100-240V</t>
  </si>
  <si>
    <t>Scanning Distance:</t>
  </si>
  <si>
    <t>0-17mm</t>
  </si>
  <si>
    <t>Accuracy:</t>
  </si>
  <si>
    <t>20um</t>
  </si>
  <si>
    <t>Service Life:</t>
  </si>
  <si>
    <t>&gt;30000h</t>
  </si>
  <si>
    <t>3D printer</t>
  </si>
  <si>
    <t>GA EQU008</t>
  </si>
  <si>
    <t>3d Printer</t>
  </si>
  <si>
    <t>470x470x760mm</t>
  </si>
  <si>
    <t>230V, 50 Hz</t>
  </si>
  <si>
    <t>Printing Technology</t>
  </si>
  <si>
    <t>3D DLP</t>
  </si>
  <si>
    <t>dari rita runyes</t>
  </si>
  <si>
    <t>Slice Thicknesss</t>
  </si>
  <si>
    <t>25-50 microns</t>
  </si>
  <si>
    <t>Positional Accuracy</t>
  </si>
  <si>
    <t>120x720 pixel</t>
  </si>
  <si>
    <t>3D UV curing machine</t>
  </si>
  <si>
    <t>GA EQU009</t>
  </si>
  <si>
    <t>Curing Machine</t>
  </si>
  <si>
    <t>215x230x260mm</t>
  </si>
  <si>
    <t>100-240 V AC, 50/60Hz</t>
  </si>
  <si>
    <t>UV LED</t>
  </si>
  <si>
    <t>rita runyes</t>
  </si>
  <si>
    <t>Wavelength</t>
  </si>
  <si>
    <t>405nm</t>
  </si>
  <si>
    <t>Curing Volume</t>
  </si>
  <si>
    <t>Diameter 100mm* Height 50mm</t>
  </si>
  <si>
    <t>Value Type</t>
  </si>
  <si>
    <t>Type</t>
  </si>
  <si>
    <t>Name of products</t>
  </si>
  <si>
    <t>Brand</t>
  </si>
  <si>
    <t>Switch</t>
  </si>
  <si>
    <t>Price IDR (10k)</t>
  </si>
  <si>
    <t>Special deal</t>
  </si>
  <si>
    <t>Sharing</t>
  </si>
  <si>
    <t>Cost/unit</t>
  </si>
  <si>
    <t>Useful year</t>
  </si>
  <si>
    <t>Cost/year</t>
  </si>
  <si>
    <t>20% Value</t>
  </si>
  <si>
    <t>Fit Out</t>
  </si>
  <si>
    <t>Dental Equipment</t>
  </si>
  <si>
    <t>Dental Unit</t>
  </si>
  <si>
    <t>Denpro - ECO5 + additional tube + installation</t>
  </si>
  <si>
    <t>Clinic Equipment</t>
  </si>
  <si>
    <t>Laptop or PC</t>
  </si>
  <si>
    <t>ASUS</t>
  </si>
  <si>
    <t>Air Conditioner</t>
  </si>
  <si>
    <t>Sharp</t>
  </si>
  <si>
    <t>Autoclaves 23 L Class B</t>
  </si>
  <si>
    <t>Denpro - 23L</t>
  </si>
  <si>
    <t>Portable Xrays</t>
  </si>
  <si>
    <t>Denpro - X7</t>
  </si>
  <si>
    <t>Xray sensor</t>
  </si>
  <si>
    <t>Denpro HDR-500</t>
  </si>
  <si>
    <t>cctv view angle:</t>
  </si>
  <si>
    <t>Ezviz C6N</t>
  </si>
  <si>
    <t>Stabilizator 3000</t>
  </si>
  <si>
    <t>Matsuyama</t>
  </si>
  <si>
    <t>Compressor for 1 unit</t>
  </si>
  <si>
    <t>Swan DR-175-30L</t>
  </si>
  <si>
    <t>Handphone</t>
  </si>
  <si>
    <t>Xiaomi</t>
  </si>
  <si>
    <t>Dental Instrument</t>
  </si>
  <si>
    <t>Rubberdam set</t>
  </si>
  <si>
    <t>ASA</t>
  </si>
  <si>
    <t>Computer</t>
  </si>
  <si>
    <t>LENOVO K14 G1 3700 CORE i3-1115G4 8GB 256GB WIN11 BLACK</t>
  </si>
  <si>
    <t>UV Purifier</t>
  </si>
  <si>
    <t>SHARP</t>
  </si>
  <si>
    <t>Genset+ Bateray Charger+ Gasoline</t>
  </si>
  <si>
    <t>ZEHN</t>
  </si>
  <si>
    <t>Endo Obturator (Cutting)</t>
  </si>
  <si>
    <t>Eighteeth</t>
  </si>
  <si>
    <t>Handpiece set</t>
  </si>
  <si>
    <t>Denpro - set pana airmax</t>
  </si>
  <si>
    <t>Intra oral camera</t>
  </si>
  <si>
    <t>Denpro - intraoral camera</t>
  </si>
  <si>
    <t>Ultrasonic cleaner 6 L</t>
  </si>
  <si>
    <t>GT-Sonic</t>
  </si>
  <si>
    <t>Water tank</t>
  </si>
  <si>
    <t>Ultrasonic scaler</t>
  </si>
  <si>
    <t>Denpro - piezo 3</t>
  </si>
  <si>
    <t>Endo Activator</t>
  </si>
  <si>
    <t>camera dslr d650+lens</t>
  </si>
  <si>
    <t>Canon 650d + lens</t>
  </si>
  <si>
    <t>Stabilizator 2000</t>
  </si>
  <si>
    <t>Endomotor</t>
  </si>
  <si>
    <t>Denpro</t>
  </si>
  <si>
    <t>Sealing Machine (seal120)</t>
  </si>
  <si>
    <t>Foseal</t>
  </si>
  <si>
    <t>80% Value</t>
  </si>
  <si>
    <t>LED TV + Wall BRACKET</t>
  </si>
  <si>
    <t>UV Lamp</t>
  </si>
  <si>
    <t>UV C</t>
  </si>
  <si>
    <t>printer</t>
  </si>
  <si>
    <t>HP</t>
  </si>
  <si>
    <t>Apex Locator</t>
  </si>
  <si>
    <t>Light cure</t>
  </si>
  <si>
    <t>Denpro - light cure</t>
  </si>
  <si>
    <t>Fingerprint</t>
  </si>
  <si>
    <t>Solution</t>
  </si>
  <si>
    <t>COMPACT REFRIGERATOR</t>
  </si>
  <si>
    <t>AQUA</t>
  </si>
  <si>
    <t>Who probe</t>
  </si>
  <si>
    <t>osung</t>
  </si>
  <si>
    <t>Forceps for children set</t>
  </si>
  <si>
    <t>POLA</t>
  </si>
  <si>
    <t>Flash</t>
  </si>
  <si>
    <t>k&amp;f</t>
  </si>
  <si>
    <t>photography kit</t>
  </si>
  <si>
    <t>Oxygen tank</t>
  </si>
  <si>
    <t>onemed</t>
  </si>
  <si>
    <t>shade guide</t>
  </si>
  <si>
    <t>VITA</t>
  </si>
  <si>
    <t>Plastic filling</t>
  </si>
  <si>
    <t>asa</t>
  </si>
  <si>
    <t>needle holder</t>
  </si>
  <si>
    <t>Dentist Nameplate 60*40 cm + Papan nama Ruanagn</t>
  </si>
  <si>
    <t>Trodat</t>
  </si>
  <si>
    <t>Lead apron</t>
  </si>
  <si>
    <t>denpro</t>
  </si>
  <si>
    <t>Bleaching unit</t>
  </si>
  <si>
    <t>Denpro - bleaching light</t>
  </si>
  <si>
    <t>Dental mixing dispensing gun</t>
  </si>
  <si>
    <t>DMG</t>
  </si>
  <si>
    <t>composite gun</t>
  </si>
  <si>
    <t>Halodent</t>
  </si>
  <si>
    <t>Bein</t>
  </si>
  <si>
    <t>helmut zeph</t>
  </si>
  <si>
    <t>Aspirating syringe</t>
  </si>
  <si>
    <t>klik dental</t>
  </si>
  <si>
    <t>Portable light for dental loupe</t>
  </si>
  <si>
    <t>Termometer Infrared</t>
  </si>
  <si>
    <t>Steril.in</t>
  </si>
  <si>
    <t>Dental Loupe</t>
  </si>
  <si>
    <t>Denpro - Dental Loupe and LED</t>
  </si>
  <si>
    <t>Palodent rings</t>
  </si>
  <si>
    <t>TDV</t>
  </si>
  <si>
    <t>articulating paper holder</t>
  </si>
  <si>
    <t>Capsule applier</t>
  </si>
  <si>
    <t>halodent</t>
  </si>
  <si>
    <t>Speader</t>
  </si>
  <si>
    <t>Water pump</t>
  </si>
  <si>
    <t>Sanyo</t>
  </si>
  <si>
    <t>Burnisher</t>
  </si>
  <si>
    <t>Cement stopper</t>
  </si>
  <si>
    <t>Blade Handle</t>
  </si>
  <si>
    <t>Micro opener</t>
  </si>
  <si>
    <t>dentalku</t>
  </si>
  <si>
    <t>Furcation probe</t>
  </si>
  <si>
    <t>Blood pressure</t>
  </si>
  <si>
    <t>omron</t>
  </si>
  <si>
    <t>Prophylaxis hand piece</t>
  </si>
  <si>
    <t>Forceps adult upper incisors and canine</t>
  </si>
  <si>
    <t>pola</t>
  </si>
  <si>
    <t>Forceps adult upper premolar</t>
  </si>
  <si>
    <t>Forceps upper roots/bayonet</t>
  </si>
  <si>
    <t>Forceps upper molar right side</t>
  </si>
  <si>
    <t>Forceps upper molar left side</t>
  </si>
  <si>
    <t>Forceps lower premolar</t>
  </si>
  <si>
    <t>Forceps lowe molars</t>
  </si>
  <si>
    <t>Forceps upperthird molar</t>
  </si>
  <si>
    <t>Forceps lower third molar</t>
  </si>
  <si>
    <t>Forceps for upper root and incisors</t>
  </si>
  <si>
    <t>Sickle</t>
  </si>
  <si>
    <t>kohler</t>
  </si>
  <si>
    <t>UNC-12</t>
  </si>
  <si>
    <t>Gracey Currete #1-2</t>
  </si>
  <si>
    <t>Gracey Currete #5-6</t>
  </si>
  <si>
    <t>Gracey Currete #7-8</t>
  </si>
  <si>
    <t>Gracey Currete #13-14</t>
  </si>
  <si>
    <t>Gracey Currete #11-12</t>
  </si>
  <si>
    <t>Nierbekken/Instrument tray</t>
  </si>
  <si>
    <t>Flask Thermos</t>
  </si>
  <si>
    <t>HI-Cook</t>
  </si>
  <si>
    <t>3 in 1 kit</t>
  </si>
  <si>
    <t>Denpro-3in1</t>
  </si>
  <si>
    <t>lead collar apron</t>
  </si>
  <si>
    <t>Endo ruler</t>
  </si>
  <si>
    <t>dental point</t>
  </si>
  <si>
    <t>Medical trash bin</t>
  </si>
  <si>
    <t>Non-medical trash bin</t>
  </si>
  <si>
    <t>Internet</t>
  </si>
  <si>
    <t>First Media</t>
  </si>
  <si>
    <t>Tofflemire</t>
  </si>
  <si>
    <t>Plugger</t>
  </si>
  <si>
    <t>Endodontic file stand (endobox)</t>
  </si>
  <si>
    <t>UV ligt shield</t>
  </si>
  <si>
    <t>Cotton pliers</t>
  </si>
  <si>
    <t>Excavator</t>
  </si>
  <si>
    <t>caredent</t>
  </si>
  <si>
    <t>Explorer</t>
  </si>
  <si>
    <t>Bur block</t>
  </si>
  <si>
    <t>Dental Xray sensor positioner</t>
  </si>
  <si>
    <t>cheek retractor - 2 small 2 large</t>
  </si>
  <si>
    <t>Cotton roll dispenser</t>
  </si>
  <si>
    <t>cobra</t>
  </si>
  <si>
    <t>bowl saline</t>
  </si>
  <si>
    <t>asia dent</t>
  </si>
  <si>
    <t>Ball burnisher</t>
  </si>
  <si>
    <t>Handle mirror</t>
  </si>
  <si>
    <t>dappen glass</t>
  </si>
  <si>
    <t>Mouse</t>
  </si>
  <si>
    <t>Eye protector</t>
  </si>
  <si>
    <t>Bib holder</t>
  </si>
  <si>
    <t>Dental mirror</t>
  </si>
  <si>
    <t>impression tray (S, M, L)</t>
  </si>
  <si>
    <t>Mixing bowl</t>
  </si>
  <si>
    <t>Wax knife</t>
  </si>
  <si>
    <t>alice dental</t>
  </si>
  <si>
    <t>Safety box for sharps instrument 5L</t>
  </si>
  <si>
    <t>Cement spatula</t>
  </si>
  <si>
    <t>sentrum</t>
  </si>
  <si>
    <t>Mixing spatula</t>
  </si>
  <si>
    <t>Scissors</t>
  </si>
  <si>
    <t>lip retractor</t>
  </si>
  <si>
    <t>3b ortho</t>
  </si>
  <si>
    <t>v cheek retractor</t>
  </si>
  <si>
    <t>Laser</t>
  </si>
  <si>
    <t>pulser, doctor smile</t>
  </si>
  <si>
    <t>Surgical unit for implant</t>
  </si>
  <si>
    <t>NSK</t>
  </si>
  <si>
    <t>Implant kit</t>
  </si>
  <si>
    <t>Suction unit</t>
  </si>
  <si>
    <t>Foshan Safety Medical Equipment</t>
  </si>
  <si>
    <t>implant prosthetic kit</t>
  </si>
  <si>
    <t>Endo Fast fill</t>
  </si>
  <si>
    <t>Rubberdam frame</t>
  </si>
  <si>
    <t>Rubber dam clamps #201</t>
  </si>
  <si>
    <t>Rubber dam clamps #202</t>
  </si>
  <si>
    <t>Rubber dam clamps #13A</t>
  </si>
  <si>
    <t>Rubber dam clamps #210</t>
  </si>
  <si>
    <t>Rubber dam clamps #8WA</t>
  </si>
  <si>
    <t>Implant scaler</t>
  </si>
  <si>
    <t>Rubberdam forceps</t>
  </si>
  <si>
    <t>Labor Cost (IDR)</t>
  </si>
  <si>
    <t>Marketing Budgeting</t>
  </si>
  <si>
    <t>Best</t>
  </si>
  <si>
    <t>Base</t>
  </si>
  <si>
    <t>Worst</t>
  </si>
  <si>
    <t>Awareness Budgeting %</t>
  </si>
  <si>
    <t>Consideration Budgeting %</t>
  </si>
  <si>
    <t>Convertion Budgeting %</t>
  </si>
  <si>
    <t>Marketing Budget %</t>
  </si>
  <si>
    <t>Year 0</t>
  </si>
  <si>
    <t>Year 1</t>
  </si>
  <si>
    <t>Year 2</t>
  </si>
  <si>
    <t>Year 3</t>
  </si>
  <si>
    <t>Year 4</t>
  </si>
  <si>
    <t>Year 5</t>
  </si>
  <si>
    <t>% of marketing budget to total revenue</t>
  </si>
  <si>
    <t>Awareness</t>
  </si>
  <si>
    <t>Consideration</t>
  </si>
  <si>
    <t>Convertion</t>
  </si>
  <si>
    <t>Name of Dental Lab</t>
  </si>
  <si>
    <t>City</t>
  </si>
  <si>
    <t>Intraoral scan</t>
  </si>
  <si>
    <t>Conventional impression</t>
  </si>
  <si>
    <t>Crown Monolithic/pcs</t>
  </si>
  <si>
    <t>Crown PFZ/pcs</t>
  </si>
  <si>
    <t>Denture</t>
  </si>
  <si>
    <t>Aligner/tray</t>
  </si>
  <si>
    <t>Surgical Guide</t>
  </si>
  <si>
    <t>Additional notes</t>
  </si>
  <si>
    <t>Pramita</t>
  </si>
  <si>
    <t>Surabaya</t>
  </si>
  <si>
    <t>Rp700.000,00</t>
  </si>
  <si>
    <t>Rp1.000.000,00</t>
  </si>
  <si>
    <t>-</t>
  </si>
  <si>
    <t>Rp108.000,00</t>
  </si>
  <si>
    <t>Rp1.750.000,00</t>
  </si>
  <si>
    <t>Cipta dental lab</t>
  </si>
  <si>
    <t>Surabaya (HQ), Jakarta, Bali, Bandung</t>
  </si>
  <si>
    <t>Rp1.300.000,00</t>
  </si>
  <si>
    <t>Rp1.700.000,00</t>
  </si>
  <si>
    <t>based on material used</t>
  </si>
  <si>
    <t>as a member, zirconia crown for front tooth can be 900.000 and back tooth 750.000</t>
  </si>
  <si>
    <t>Asia Afrika Dental Lab</t>
  </si>
  <si>
    <t>Bandung</t>
  </si>
  <si>
    <t>Rp2.000.000,00</t>
  </si>
  <si>
    <t>Focus on the denture or crown side</t>
  </si>
  <si>
    <t>Delta dental lab</t>
  </si>
  <si>
    <t>Sidoarjo</t>
  </si>
  <si>
    <t>Rp750.000,00</t>
  </si>
  <si>
    <t>Rp1.100.000,00</t>
  </si>
  <si>
    <t>Has the system of renting intraoral scanner for Surabaya and Denpasar region</t>
  </si>
  <si>
    <t>CS dental Lab</t>
  </si>
  <si>
    <t>Surabaya , Jakarta</t>
  </si>
  <si>
    <t>Rp1.200.000,00</t>
  </si>
  <si>
    <t>CS has both dental laboratory and clinic</t>
  </si>
  <si>
    <t>Skyline Lab</t>
  </si>
  <si>
    <t>Makassar</t>
  </si>
  <si>
    <t>Rp900.000,00</t>
  </si>
  <si>
    <t>Signature Dental Lab</t>
  </si>
  <si>
    <t>Focus Dental Lab</t>
  </si>
  <si>
    <t>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</si>
</sst>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Inconsolata"/>
    </font>
    <font>
      <u/>
      <sz val="10"/>
      <color rgb="FF1155CC"/>
      <name val="Arial"/>
      <family val="2"/>
    </font>
    <font>
      <sz val="9"/>
      <color rgb="FF333333"/>
      <name val="Roboto"/>
    </font>
    <font>
      <sz val="9"/>
      <color rgb="FF666666"/>
      <name val="Roboto"/>
    </font>
    <font>
      <u/>
      <sz val="11"/>
      <color theme="10"/>
      <name val="Aptos Narrow"/>
      <family val="2"/>
      <scheme val="minor"/>
    </font>
    <font>
      <sz val="11"/>
      <color rgb="FF3C4043"/>
      <name val="Roboto"/>
    </font>
  </fonts>
  <fills count="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0" fontId="3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3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3" fontId="0" fillId="0" borderId="0" xfId="0" applyNumberFormat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right" wrapText="1"/>
    </xf>
    <xf numFmtId="3" fontId="3" fillId="0" borderId="1" xfId="0" applyNumberFormat="1" applyFont="1" applyBorder="1"/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3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43" fontId="0" fillId="0" borderId="1" xfId="1" applyFont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3" fontId="2" fillId="3" borderId="1" xfId="0" applyNumberFormat="1" applyFont="1" applyFill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6" fillId="3" borderId="8" xfId="0" applyFont="1" applyFill="1" applyBorder="1" applyAlignment="1">
      <alignment horizontal="right" wrapText="1"/>
    </xf>
    <xf numFmtId="3" fontId="6" fillId="3" borderId="8" xfId="0" applyNumberFormat="1" applyFont="1" applyFill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7" fillId="0" borderId="14" xfId="0" applyFont="1" applyBorder="1" applyAlignment="1">
      <alignment vertical="center"/>
    </xf>
    <xf numFmtId="0" fontId="2" fillId="0" borderId="14" xfId="0" applyFont="1" applyBorder="1" applyAlignment="1">
      <alignment wrapText="1"/>
    </xf>
    <xf numFmtId="0" fontId="2" fillId="3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3" borderId="15" xfId="0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0" fontId="2" fillId="6" borderId="8" xfId="0" applyFont="1" applyFill="1" applyBorder="1" applyAlignment="1">
      <alignment horizontal="right" wrapText="1"/>
    </xf>
    <xf numFmtId="0" fontId="6" fillId="6" borderId="8" xfId="0" applyFont="1" applyFill="1" applyBorder="1" applyAlignment="1">
      <alignment horizontal="right" wrapText="1"/>
    </xf>
    <xf numFmtId="0" fontId="9" fillId="3" borderId="8" xfId="0" applyFont="1" applyFill="1" applyBorder="1" applyAlignment="1">
      <alignment wrapText="1"/>
    </xf>
    <xf numFmtId="0" fontId="8" fillId="3" borderId="13" xfId="0" applyFont="1" applyFill="1" applyBorder="1" applyAlignment="1">
      <alignment wrapText="1"/>
    </xf>
    <xf numFmtId="0" fontId="9" fillId="3" borderId="14" xfId="0" applyFont="1" applyFill="1" applyBorder="1" applyAlignment="1">
      <alignment wrapText="1"/>
    </xf>
    <xf numFmtId="0" fontId="8" fillId="3" borderId="14" xfId="0" applyFont="1" applyFill="1" applyBorder="1" applyAlignment="1">
      <alignment wrapText="1"/>
    </xf>
    <xf numFmtId="0" fontId="9" fillId="3" borderId="15" xfId="0" applyFont="1" applyFill="1" applyBorder="1" applyAlignment="1">
      <alignment wrapText="1"/>
    </xf>
    <xf numFmtId="0" fontId="8" fillId="3" borderId="15" xfId="0" applyFont="1" applyFill="1" applyBorder="1" applyAlignment="1">
      <alignment wrapText="1"/>
    </xf>
    <xf numFmtId="0" fontId="2" fillId="0" borderId="14" xfId="0" applyFont="1" applyBorder="1" applyAlignment="1">
      <alignment vertical="center"/>
    </xf>
    <xf numFmtId="10" fontId="2" fillId="0" borderId="1" xfId="0" applyNumberFormat="1" applyFont="1" applyBorder="1" applyAlignment="1">
      <alignment horizontal="right" wrapText="1"/>
    </xf>
    <xf numFmtId="9" fontId="2" fillId="0" borderId="1" xfId="0" applyNumberFormat="1" applyFont="1" applyBorder="1" applyAlignment="1">
      <alignment horizontal="right" wrapText="1"/>
    </xf>
    <xf numFmtId="0" fontId="10" fillId="0" borderId="1" xfId="2" applyBorder="1" applyAlignment="1">
      <alignment wrapText="1"/>
    </xf>
    <xf numFmtId="9" fontId="2" fillId="7" borderId="1" xfId="0" applyNumberFormat="1" applyFont="1" applyFill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10" fontId="2" fillId="7" borderId="1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/>
    <xf numFmtId="0" fontId="2" fillId="0" borderId="8" xfId="0" applyFont="1" applyBorder="1" applyAlignment="1">
      <alignment horizontal="center" vertical="center" wrapText="1"/>
    </xf>
    <xf numFmtId="0" fontId="2" fillId="8" borderId="8" xfId="0" applyFont="1" applyFill="1" applyBorder="1" applyAlignment="1">
      <alignment wrapText="1"/>
    </xf>
    <xf numFmtId="0" fontId="11" fillId="3" borderId="8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teril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85FB-E43A-4ADD-9C7B-3205BEF2632C}">
  <dimension ref="A1:S70"/>
  <sheetViews>
    <sheetView tabSelected="1" topLeftCell="A26" zoomScaleNormal="100" workbookViewId="0">
      <selection activeCell="A27" sqref="A27:B47"/>
    </sheetView>
  </sheetViews>
  <sheetFormatPr defaultRowHeight="14.4" x14ac:dyDescent="0.3"/>
  <cols>
    <col min="1" max="1" width="42.44140625" customWidth="1"/>
    <col min="2" max="2" width="30.6640625" customWidth="1"/>
    <col min="3" max="4" width="28.109375" customWidth="1"/>
    <col min="5" max="5" width="11.109375" bestFit="1" customWidth="1"/>
    <col min="6" max="6" width="19.6640625" customWidth="1"/>
    <col min="7" max="7" width="19.5546875" customWidth="1"/>
    <col min="8" max="8" width="16.77734375" customWidth="1"/>
    <col min="9" max="9" width="18.77734375" customWidth="1"/>
    <col min="10" max="10" width="16.5546875" customWidth="1"/>
    <col min="14" max="14" width="8.88671875" customWidth="1"/>
    <col min="17" max="17" width="14" customWidth="1"/>
    <col min="18" max="18" width="13.44140625" customWidth="1"/>
    <col min="19" max="19" width="23.6640625" customWidth="1"/>
  </cols>
  <sheetData>
    <row r="1" spans="1:11" ht="27" x14ac:dyDescent="0.3">
      <c r="A1" s="3" t="s">
        <v>0</v>
      </c>
      <c r="B1" s="3" t="s">
        <v>1</v>
      </c>
      <c r="C1" s="29" t="s">
        <v>2</v>
      </c>
      <c r="D1" s="3" t="s">
        <v>3</v>
      </c>
      <c r="E1" s="3" t="s">
        <v>4</v>
      </c>
      <c r="F1" s="29" t="s">
        <v>68</v>
      </c>
      <c r="G1" s="30" t="s">
        <v>5</v>
      </c>
      <c r="H1" s="3" t="s">
        <v>6</v>
      </c>
      <c r="I1" s="3" t="s">
        <v>7</v>
      </c>
      <c r="J1" s="3" t="s">
        <v>69</v>
      </c>
      <c r="K1" s="3" t="s">
        <v>70</v>
      </c>
    </row>
    <row r="2" spans="1:11" x14ac:dyDescent="0.3">
      <c r="A2" s="5" t="s">
        <v>8</v>
      </c>
      <c r="B2" s="5" t="s">
        <v>9</v>
      </c>
      <c r="C2" s="31" t="s">
        <v>10</v>
      </c>
      <c r="D2" s="7">
        <v>500000</v>
      </c>
      <c r="E2" s="7">
        <f>COGS1!H23 + 50000</f>
        <v>119032</v>
      </c>
      <c r="F2" s="32">
        <v>42</v>
      </c>
      <c r="G2" s="33">
        <f>D2-E2</f>
        <v>380968</v>
      </c>
      <c r="H2" s="5" t="s">
        <v>11</v>
      </c>
      <c r="I2" s="5"/>
      <c r="J2" s="8">
        <v>0.1</v>
      </c>
      <c r="K2" s="8">
        <v>0.05</v>
      </c>
    </row>
    <row r="3" spans="1:11" ht="39.6" customHeight="1" x14ac:dyDescent="0.3">
      <c r="A3" s="5" t="s">
        <v>12</v>
      </c>
      <c r="B3" s="5" t="s">
        <v>9</v>
      </c>
      <c r="C3" s="31" t="s">
        <v>13</v>
      </c>
      <c r="D3" s="7">
        <v>350000</v>
      </c>
      <c r="E3" s="7">
        <f>COGS1!H37 + 50000</f>
        <v>56600</v>
      </c>
      <c r="F3" s="32">
        <v>18</v>
      </c>
      <c r="G3" s="33">
        <f t="shared" ref="G3:G19" si="0">D3-E3</f>
        <v>293400</v>
      </c>
      <c r="H3" s="5" t="s">
        <v>14</v>
      </c>
      <c r="I3" s="5"/>
      <c r="J3" s="8">
        <v>0.1</v>
      </c>
      <c r="K3" s="8">
        <v>0.05</v>
      </c>
    </row>
    <row r="4" spans="1:11" ht="45.6" customHeight="1" x14ac:dyDescent="0.3">
      <c r="A4" s="5" t="s">
        <v>15</v>
      </c>
      <c r="B4" s="5" t="s">
        <v>9</v>
      </c>
      <c r="C4" s="31" t="s">
        <v>16</v>
      </c>
      <c r="D4" s="7">
        <v>310000</v>
      </c>
      <c r="E4" s="7">
        <f>COGS1!H64</f>
        <v>148174.5</v>
      </c>
      <c r="F4" s="32">
        <v>20</v>
      </c>
      <c r="G4" s="33">
        <f t="shared" si="0"/>
        <v>161825.5</v>
      </c>
      <c r="H4" s="5" t="s">
        <v>17</v>
      </c>
      <c r="I4" s="5"/>
      <c r="J4" s="8">
        <v>0.1</v>
      </c>
      <c r="K4" s="8">
        <v>0.05</v>
      </c>
    </row>
    <row r="5" spans="1:11" x14ac:dyDescent="0.3">
      <c r="A5" s="5" t="s">
        <v>18</v>
      </c>
      <c r="B5" s="5" t="s">
        <v>19</v>
      </c>
      <c r="C5" s="31" t="s">
        <v>19</v>
      </c>
      <c r="D5" s="7">
        <v>250000</v>
      </c>
      <c r="E5" s="7">
        <v>62500</v>
      </c>
      <c r="F5" s="32">
        <v>30</v>
      </c>
      <c r="G5" s="33">
        <f t="shared" si="0"/>
        <v>187500</v>
      </c>
      <c r="H5" s="5" t="s">
        <v>20</v>
      </c>
      <c r="I5" s="5"/>
      <c r="J5" s="8">
        <v>0.1</v>
      </c>
      <c r="K5" s="8">
        <v>0.05</v>
      </c>
    </row>
    <row r="6" spans="1:11" x14ac:dyDescent="0.3">
      <c r="A6" s="5" t="s">
        <v>21</v>
      </c>
      <c r="B6" s="5" t="s">
        <v>19</v>
      </c>
      <c r="C6" s="31" t="s">
        <v>22</v>
      </c>
      <c r="D6" s="7">
        <v>125000</v>
      </c>
      <c r="E6" s="7">
        <v>31250</v>
      </c>
      <c r="F6" s="32">
        <v>40</v>
      </c>
      <c r="G6" s="33">
        <f t="shared" si="0"/>
        <v>93750</v>
      </c>
      <c r="H6" s="5" t="s">
        <v>23</v>
      </c>
      <c r="I6" s="5"/>
      <c r="J6" s="8">
        <v>0.1</v>
      </c>
      <c r="K6" s="8">
        <v>0.05</v>
      </c>
    </row>
    <row r="7" spans="1:11" x14ac:dyDescent="0.3">
      <c r="A7" s="5" t="s">
        <v>24</v>
      </c>
      <c r="B7" s="5" t="s">
        <v>25</v>
      </c>
      <c r="C7" s="31" t="s">
        <v>24</v>
      </c>
      <c r="D7" s="7">
        <v>2400000</v>
      </c>
      <c r="E7" s="7">
        <f>COGS1!H64 + 450000</f>
        <v>598174.5</v>
      </c>
      <c r="F7" s="32">
        <v>45</v>
      </c>
      <c r="G7" s="33">
        <f t="shared" si="0"/>
        <v>1801825.5</v>
      </c>
      <c r="H7" s="5" t="s">
        <v>26</v>
      </c>
      <c r="I7" s="5"/>
      <c r="J7" s="8">
        <v>0.1</v>
      </c>
      <c r="K7" s="8">
        <v>0.05</v>
      </c>
    </row>
    <row r="8" spans="1:11" x14ac:dyDescent="0.3">
      <c r="A8" s="5" t="s">
        <v>27</v>
      </c>
      <c r="B8" s="5" t="s">
        <v>25</v>
      </c>
      <c r="C8" s="31" t="s">
        <v>28</v>
      </c>
      <c r="D8" s="7">
        <v>2300000</v>
      </c>
      <c r="E8" s="7">
        <f>COGS1!H129 + 350000</f>
        <v>584539</v>
      </c>
      <c r="F8" s="32">
        <v>45</v>
      </c>
      <c r="G8" s="33">
        <f t="shared" si="0"/>
        <v>1715461</v>
      </c>
      <c r="H8" s="5" t="s">
        <v>29</v>
      </c>
      <c r="I8" s="5"/>
      <c r="J8" s="8">
        <v>0.1</v>
      </c>
      <c r="K8" s="8">
        <v>0.05</v>
      </c>
    </row>
    <row r="9" spans="1:11" x14ac:dyDescent="0.3">
      <c r="A9" s="5" t="s">
        <v>30</v>
      </c>
      <c r="B9" s="5" t="s">
        <v>31</v>
      </c>
      <c r="C9" s="31" t="s">
        <v>32</v>
      </c>
      <c r="D9" s="7">
        <v>325000</v>
      </c>
      <c r="E9" s="7">
        <f>COGS1!H159</f>
        <v>115836.16650000001</v>
      </c>
      <c r="F9" s="32">
        <v>60</v>
      </c>
      <c r="G9" s="33">
        <f t="shared" si="0"/>
        <v>209163.83350000001</v>
      </c>
      <c r="H9" s="5" t="s">
        <v>33</v>
      </c>
      <c r="I9" s="5"/>
      <c r="J9" s="8">
        <v>0.1</v>
      </c>
      <c r="K9" s="8">
        <v>0.05</v>
      </c>
    </row>
    <row r="10" spans="1:11" x14ac:dyDescent="0.3">
      <c r="A10" s="5" t="s">
        <v>34</v>
      </c>
      <c r="B10" s="5" t="s">
        <v>31</v>
      </c>
      <c r="C10" s="31" t="s">
        <v>35</v>
      </c>
      <c r="D10" s="7">
        <v>175000</v>
      </c>
      <c r="E10" s="7">
        <f>COGS1!H188</f>
        <v>111440.16650000001</v>
      </c>
      <c r="F10" s="32">
        <v>45</v>
      </c>
      <c r="G10" s="33">
        <f t="shared" si="0"/>
        <v>63559.833499999993</v>
      </c>
      <c r="H10" s="5" t="s">
        <v>36</v>
      </c>
      <c r="I10" s="5"/>
      <c r="J10" s="8">
        <v>0.1</v>
      </c>
      <c r="K10" s="8">
        <v>0.05</v>
      </c>
    </row>
    <row r="11" spans="1:11" x14ac:dyDescent="0.3">
      <c r="A11" s="5" t="s">
        <v>37</v>
      </c>
      <c r="B11" s="5" t="s">
        <v>38</v>
      </c>
      <c r="C11" s="31" t="s">
        <v>39</v>
      </c>
      <c r="D11" s="6">
        <v>0</v>
      </c>
      <c r="E11" s="6">
        <v>0</v>
      </c>
      <c r="F11" s="32">
        <v>5</v>
      </c>
      <c r="G11" s="33">
        <f t="shared" si="0"/>
        <v>0</v>
      </c>
      <c r="H11" s="5" t="s">
        <v>40</v>
      </c>
      <c r="I11" s="5"/>
      <c r="J11" s="8">
        <v>0.1</v>
      </c>
      <c r="K11" s="8">
        <v>0.05</v>
      </c>
    </row>
    <row r="12" spans="1:11" ht="27" x14ac:dyDescent="0.3">
      <c r="A12" s="5" t="s">
        <v>41</v>
      </c>
      <c r="B12" s="5" t="s">
        <v>42</v>
      </c>
      <c r="C12" s="31" t="s">
        <v>43</v>
      </c>
      <c r="D12" s="7">
        <v>1000000</v>
      </c>
      <c r="E12" s="7">
        <f>COGS1!H228 + 165000</f>
        <v>244005.2</v>
      </c>
      <c r="F12" s="32">
        <v>30</v>
      </c>
      <c r="G12" s="33">
        <f t="shared" si="0"/>
        <v>755994.8</v>
      </c>
      <c r="H12" s="5" t="s">
        <v>44</v>
      </c>
      <c r="I12" s="5"/>
      <c r="J12" s="8">
        <v>0.1</v>
      </c>
      <c r="K12" s="8">
        <v>0.05</v>
      </c>
    </row>
    <row r="13" spans="1:11" x14ac:dyDescent="0.3">
      <c r="A13" s="5" t="s">
        <v>45</v>
      </c>
      <c r="B13" s="5" t="s">
        <v>42</v>
      </c>
      <c r="C13" s="31" t="s">
        <v>46</v>
      </c>
      <c r="D13" s="7">
        <v>500000</v>
      </c>
      <c r="E13" s="7">
        <f>COGS1!H259 + 60000</f>
        <v>108662</v>
      </c>
      <c r="F13" s="32">
        <v>65</v>
      </c>
      <c r="G13" s="33">
        <f t="shared" si="0"/>
        <v>391338</v>
      </c>
      <c r="H13" s="5" t="s">
        <v>47</v>
      </c>
      <c r="I13" s="5"/>
      <c r="J13" s="8">
        <v>0.1</v>
      </c>
      <c r="K13" s="8">
        <v>0.05</v>
      </c>
    </row>
    <row r="14" spans="1:11" x14ac:dyDescent="0.3">
      <c r="A14" s="5" t="s">
        <v>48</v>
      </c>
      <c r="B14" s="5" t="s">
        <v>42</v>
      </c>
      <c r="C14" s="31" t="s">
        <v>49</v>
      </c>
      <c r="D14" s="7">
        <v>1625000</v>
      </c>
      <c r="E14" s="7">
        <f>COGS1!H301 + 30000</f>
        <v>400539</v>
      </c>
      <c r="F14" s="32">
        <v>90</v>
      </c>
      <c r="G14" s="33">
        <f t="shared" si="0"/>
        <v>1224461</v>
      </c>
      <c r="H14" s="5" t="s">
        <v>50</v>
      </c>
      <c r="I14" s="5"/>
      <c r="J14" s="8">
        <v>0.1</v>
      </c>
      <c r="K14" s="8">
        <v>0.05</v>
      </c>
    </row>
    <row r="15" spans="1:11" x14ac:dyDescent="0.3">
      <c r="A15" s="5" t="s">
        <v>51</v>
      </c>
      <c r="B15" s="5" t="s">
        <v>52</v>
      </c>
      <c r="C15" s="31" t="s">
        <v>53</v>
      </c>
      <c r="D15" s="7">
        <v>15600000</v>
      </c>
      <c r="E15" s="7">
        <f>COGS1!H349</f>
        <v>4089731.0415000003</v>
      </c>
      <c r="F15" s="32">
        <v>90</v>
      </c>
      <c r="G15" s="33">
        <f t="shared" si="0"/>
        <v>11510268.9585</v>
      </c>
      <c r="H15" s="5" t="s">
        <v>54</v>
      </c>
      <c r="I15" s="5"/>
      <c r="J15" s="8">
        <v>0.1</v>
      </c>
      <c r="K15" s="8">
        <v>0.05</v>
      </c>
    </row>
    <row r="16" spans="1:11" x14ac:dyDescent="0.3">
      <c r="A16" s="5" t="s">
        <v>55</v>
      </c>
      <c r="B16" s="5" t="s">
        <v>56</v>
      </c>
      <c r="C16" s="31" t="s">
        <v>57</v>
      </c>
      <c r="D16" s="7">
        <v>5200000</v>
      </c>
      <c r="E16" s="7">
        <f>COGS1!H398</f>
        <v>2323617</v>
      </c>
      <c r="F16" s="32">
        <v>90</v>
      </c>
      <c r="G16" s="33">
        <f t="shared" si="0"/>
        <v>2876383</v>
      </c>
      <c r="H16" s="5" t="s">
        <v>58</v>
      </c>
      <c r="I16" s="5"/>
      <c r="J16" s="8">
        <v>0.1</v>
      </c>
      <c r="K16" s="8">
        <v>0.05</v>
      </c>
    </row>
    <row r="17" spans="1:19" ht="27" x14ac:dyDescent="0.3">
      <c r="A17" s="5" t="s">
        <v>59</v>
      </c>
      <c r="B17" s="5" t="s">
        <v>60</v>
      </c>
      <c r="C17" s="31" t="s">
        <v>59</v>
      </c>
      <c r="D17" s="7">
        <v>1725000</v>
      </c>
      <c r="E17" s="7">
        <f>COGS1!H436</f>
        <v>625517.99</v>
      </c>
      <c r="F17" s="32">
        <v>90</v>
      </c>
      <c r="G17" s="33">
        <f t="shared" si="0"/>
        <v>1099482.01</v>
      </c>
      <c r="H17" s="5" t="s">
        <v>61</v>
      </c>
      <c r="I17" s="5"/>
      <c r="J17" s="8">
        <v>0.1</v>
      </c>
      <c r="K17" s="8">
        <v>0.05</v>
      </c>
    </row>
    <row r="18" spans="1:19" x14ac:dyDescent="0.3">
      <c r="A18" s="5" t="s">
        <v>62</v>
      </c>
      <c r="B18" s="34" t="e">
        <v>#N/A</v>
      </c>
      <c r="C18" s="31" t="s">
        <v>63</v>
      </c>
      <c r="D18" s="7">
        <v>450000</v>
      </c>
      <c r="E18" s="7">
        <v>112500</v>
      </c>
      <c r="F18" s="32">
        <v>60</v>
      </c>
      <c r="G18" s="33">
        <f t="shared" si="0"/>
        <v>337500</v>
      </c>
      <c r="H18" s="5" t="s">
        <v>64</v>
      </c>
      <c r="I18" s="5"/>
      <c r="J18" s="8">
        <v>0.1</v>
      </c>
      <c r="K18" s="8">
        <v>0.05</v>
      </c>
    </row>
    <row r="19" spans="1:19" x14ac:dyDescent="0.3">
      <c r="A19" s="5" t="s">
        <v>65</v>
      </c>
      <c r="B19" s="5" t="s">
        <v>65</v>
      </c>
      <c r="C19" s="31" t="s">
        <v>66</v>
      </c>
      <c r="D19" s="7">
        <v>450000</v>
      </c>
      <c r="E19" s="7">
        <f>COGS1!H463</f>
        <v>131732.5</v>
      </c>
      <c r="F19" s="32">
        <v>40</v>
      </c>
      <c r="G19" s="33">
        <f t="shared" si="0"/>
        <v>318267.5</v>
      </c>
      <c r="H19" s="5" t="s">
        <v>67</v>
      </c>
      <c r="I19" s="5"/>
      <c r="J19" s="8">
        <v>0.1</v>
      </c>
      <c r="K19" s="8">
        <v>0.05</v>
      </c>
    </row>
    <row r="20" spans="1:19" x14ac:dyDescent="0.3">
      <c r="A20" s="5"/>
      <c r="B20" s="5"/>
      <c r="C20" s="31"/>
      <c r="D20" s="5"/>
      <c r="E20" s="5"/>
      <c r="F20" s="31"/>
      <c r="G20" s="24"/>
      <c r="H20" s="5"/>
      <c r="I20" s="5"/>
      <c r="J20" s="8"/>
      <c r="K20" s="8"/>
    </row>
    <row r="21" spans="1:19" x14ac:dyDescent="0.3">
      <c r="A21" s="5"/>
      <c r="B21" s="5"/>
      <c r="C21" s="31"/>
      <c r="D21" s="5"/>
      <c r="E21" s="5"/>
      <c r="F21" s="31"/>
      <c r="G21" s="24"/>
      <c r="H21" s="5"/>
      <c r="I21" s="5"/>
      <c r="J21" s="8"/>
      <c r="K21" s="8"/>
    </row>
    <row r="22" spans="1:19" x14ac:dyDescent="0.3">
      <c r="A22" s="5"/>
      <c r="B22" s="6"/>
      <c r="C22" s="31"/>
      <c r="D22" s="5"/>
      <c r="E22" s="5"/>
      <c r="F22" s="31"/>
      <c r="G22" s="24"/>
      <c r="H22" s="5"/>
      <c r="I22" s="5"/>
      <c r="J22" s="8"/>
      <c r="K22" s="8"/>
    </row>
    <row r="23" spans="1:19" x14ac:dyDescent="0.3">
      <c r="A23" s="5"/>
      <c r="B23" s="35"/>
      <c r="C23" s="31"/>
      <c r="D23" s="5"/>
      <c r="E23" s="5"/>
      <c r="F23" s="31"/>
      <c r="G23" s="24"/>
      <c r="H23" s="5"/>
      <c r="I23" s="5"/>
      <c r="J23" s="8"/>
      <c r="K23" s="8"/>
    </row>
    <row r="26" spans="1:19" x14ac:dyDescent="0.3">
      <c r="B26" s="67"/>
      <c r="C26" s="67"/>
      <c r="D26" s="67"/>
      <c r="E26" s="67"/>
      <c r="F26" s="67"/>
      <c r="G26" s="67"/>
      <c r="H26" s="67"/>
      <c r="I26" s="67"/>
      <c r="J26" s="68"/>
    </row>
    <row r="28" spans="1:19" x14ac:dyDescent="0.3">
      <c r="S28" s="70"/>
    </row>
    <row r="29" spans="1:19" x14ac:dyDescent="0.3">
      <c r="S29" s="70"/>
    </row>
    <row r="30" spans="1:19" x14ac:dyDescent="0.3">
      <c r="S30" s="70"/>
    </row>
    <row r="31" spans="1:19" x14ac:dyDescent="0.3">
      <c r="S31" s="70"/>
    </row>
    <row r="32" spans="1:19" x14ac:dyDescent="0.3">
      <c r="S32" s="70"/>
    </row>
    <row r="33" spans="19:19" x14ac:dyDescent="0.3">
      <c r="S33" s="70"/>
    </row>
    <row r="34" spans="19:19" x14ac:dyDescent="0.3">
      <c r="S34" s="70"/>
    </row>
    <row r="35" spans="19:19" x14ac:dyDescent="0.3">
      <c r="S35" s="70"/>
    </row>
    <row r="36" spans="19:19" x14ac:dyDescent="0.3">
      <c r="S36" s="70"/>
    </row>
    <row r="37" spans="19:19" x14ac:dyDescent="0.3">
      <c r="S37" s="70"/>
    </row>
    <row r="38" spans="19:19" x14ac:dyDescent="0.3">
      <c r="S38" s="70"/>
    </row>
    <row r="39" spans="19:19" x14ac:dyDescent="0.3">
      <c r="S39" s="70"/>
    </row>
    <row r="40" spans="19:19" x14ac:dyDescent="0.3">
      <c r="S40" s="70"/>
    </row>
    <row r="41" spans="19:19" x14ac:dyDescent="0.3">
      <c r="S41" s="70"/>
    </row>
    <row r="42" spans="19:19" x14ac:dyDescent="0.3">
      <c r="S42" s="70"/>
    </row>
    <row r="43" spans="19:19" x14ac:dyDescent="0.3">
      <c r="S43" s="70"/>
    </row>
    <row r="44" spans="19:19" x14ac:dyDescent="0.3">
      <c r="S44" s="70"/>
    </row>
    <row r="45" spans="19:19" x14ac:dyDescent="0.3">
      <c r="S45" s="70"/>
    </row>
    <row r="46" spans="19:19" x14ac:dyDescent="0.3">
      <c r="S46" s="70"/>
    </row>
    <row r="47" spans="19:19" x14ac:dyDescent="0.3">
      <c r="S47" s="70"/>
    </row>
    <row r="50" spans="1:10" x14ac:dyDescent="0.3">
      <c r="B50" s="67"/>
      <c r="C50" s="67"/>
      <c r="D50" s="67"/>
      <c r="E50" s="67"/>
      <c r="F50" s="67"/>
      <c r="G50" s="67"/>
      <c r="H50" s="67"/>
      <c r="I50" s="67"/>
      <c r="J50" s="68"/>
    </row>
    <row r="51" spans="1:10" x14ac:dyDescent="0.3">
      <c r="A51" s="67"/>
      <c r="J51" s="68"/>
    </row>
    <row r="52" spans="1:10" x14ac:dyDescent="0.3">
      <c r="A52" s="67"/>
      <c r="J52" s="68"/>
    </row>
    <row r="53" spans="1:10" x14ac:dyDescent="0.3">
      <c r="A53" s="67"/>
      <c r="J53" s="68"/>
    </row>
    <row r="54" spans="1:10" x14ac:dyDescent="0.3">
      <c r="A54" s="67"/>
      <c r="J54" s="68"/>
    </row>
    <row r="55" spans="1:10" x14ac:dyDescent="0.3">
      <c r="A55" s="67"/>
      <c r="J55" s="68"/>
    </row>
    <row r="56" spans="1:10" x14ac:dyDescent="0.3">
      <c r="A56" s="67"/>
      <c r="J56" s="68"/>
    </row>
    <row r="57" spans="1:10" x14ac:dyDescent="0.3">
      <c r="A57" s="67"/>
      <c r="J57" s="68"/>
    </row>
    <row r="58" spans="1:10" x14ac:dyDescent="0.3">
      <c r="A58" s="67"/>
      <c r="J58" s="68"/>
    </row>
    <row r="59" spans="1:10" x14ac:dyDescent="0.3">
      <c r="A59" s="67"/>
      <c r="J59" s="68"/>
    </row>
    <row r="60" spans="1:10" x14ac:dyDescent="0.3">
      <c r="A60" s="67"/>
      <c r="J60" s="68"/>
    </row>
    <row r="61" spans="1:10" x14ac:dyDescent="0.3">
      <c r="A61" s="67"/>
      <c r="J61" s="68"/>
    </row>
    <row r="62" spans="1:10" x14ac:dyDescent="0.3">
      <c r="A62" s="67"/>
      <c r="J62" s="68"/>
    </row>
    <row r="63" spans="1:10" x14ac:dyDescent="0.3">
      <c r="A63" s="67"/>
      <c r="J63" s="68"/>
    </row>
    <row r="64" spans="1:10" x14ac:dyDescent="0.3">
      <c r="A64" s="67"/>
      <c r="J64" s="68"/>
    </row>
    <row r="65" spans="1:10" x14ac:dyDescent="0.3">
      <c r="A65" s="67"/>
      <c r="J65" s="68"/>
    </row>
    <row r="66" spans="1:10" x14ac:dyDescent="0.3">
      <c r="A66" s="67"/>
      <c r="J66" s="68"/>
    </row>
    <row r="67" spans="1:10" x14ac:dyDescent="0.3">
      <c r="A67" s="67"/>
      <c r="J67" s="68"/>
    </row>
    <row r="68" spans="1:10" x14ac:dyDescent="0.3">
      <c r="A68" s="67"/>
      <c r="J68" s="68"/>
    </row>
    <row r="69" spans="1:10" x14ac:dyDescent="0.3">
      <c r="A69" s="67"/>
      <c r="J69" s="68"/>
    </row>
    <row r="70" spans="1:10" x14ac:dyDescent="0.3">
      <c r="A70" s="75"/>
      <c r="B70" s="75"/>
      <c r="C70" s="75"/>
      <c r="D70" s="75"/>
      <c r="E70" s="75"/>
      <c r="F70" s="75"/>
      <c r="G70" s="75"/>
      <c r="H70" s="75"/>
      <c r="J70" s="69"/>
    </row>
  </sheetData>
  <mergeCells count="1">
    <mergeCell ref="A70:H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ECF6-9AC7-4E0F-A4DF-7355B272D49D}">
  <dimension ref="A1:H463"/>
  <sheetViews>
    <sheetView topLeftCell="A366" zoomScale="85" zoomScaleNormal="85" workbookViewId="0">
      <selection activeCell="B348" sqref="B348"/>
    </sheetView>
  </sheetViews>
  <sheetFormatPr defaultRowHeight="14.4" x14ac:dyDescent="0.3"/>
  <cols>
    <col min="1" max="1" width="28.21875" customWidth="1"/>
    <col min="2" max="2" width="29.5546875" customWidth="1"/>
    <col min="4" max="4" width="11.77734375" customWidth="1"/>
    <col min="6" max="6" width="12.109375" customWidth="1"/>
    <col min="7" max="7" width="12" customWidth="1"/>
    <col min="8" max="8" width="11.77734375" customWidth="1"/>
  </cols>
  <sheetData>
    <row r="1" spans="1:8" ht="27" x14ac:dyDescent="0.3">
      <c r="A1" s="1" t="s">
        <v>71</v>
      </c>
      <c r="B1" s="2" t="s">
        <v>72</v>
      </c>
      <c r="C1" s="2" t="s">
        <v>73</v>
      </c>
      <c r="D1" s="2" t="s">
        <v>74</v>
      </c>
      <c r="E1" s="3" t="s">
        <v>75</v>
      </c>
      <c r="F1" s="3" t="s">
        <v>76</v>
      </c>
      <c r="G1" s="3" t="s">
        <v>77</v>
      </c>
      <c r="H1" s="3" t="s">
        <v>78</v>
      </c>
    </row>
    <row r="2" spans="1:8" x14ac:dyDescent="0.3">
      <c r="A2" s="79" t="s">
        <v>10</v>
      </c>
      <c r="B2" s="5" t="s">
        <v>79</v>
      </c>
      <c r="C2" s="6">
        <v>3</v>
      </c>
      <c r="D2" s="5" t="s">
        <v>80</v>
      </c>
      <c r="E2" s="6">
        <v>0</v>
      </c>
      <c r="F2" s="6">
        <v>1</v>
      </c>
      <c r="G2" s="7">
        <v>1040</v>
      </c>
      <c r="H2" s="7">
        <f>C2*G2</f>
        <v>3120</v>
      </c>
    </row>
    <row r="3" spans="1:8" x14ac:dyDescent="0.3">
      <c r="A3" s="80"/>
      <c r="B3" s="5" t="s">
        <v>81</v>
      </c>
      <c r="C3" s="6">
        <v>2</v>
      </c>
      <c r="D3" s="5" t="s">
        <v>80</v>
      </c>
      <c r="E3" s="6">
        <v>0</v>
      </c>
      <c r="F3" s="6">
        <v>1</v>
      </c>
      <c r="G3" s="7">
        <v>2060</v>
      </c>
      <c r="H3" s="7">
        <f t="shared" ref="H3:H22" si="0">C3*G3</f>
        <v>4120</v>
      </c>
    </row>
    <row r="4" spans="1:8" x14ac:dyDescent="0.3">
      <c r="A4" s="80"/>
      <c r="B4" s="5" t="s">
        <v>82</v>
      </c>
      <c r="C4" s="6">
        <v>2</v>
      </c>
      <c r="D4" s="5" t="s">
        <v>80</v>
      </c>
      <c r="E4" s="6">
        <v>0</v>
      </c>
      <c r="F4" s="6">
        <v>1</v>
      </c>
      <c r="G4" s="7">
        <v>7250</v>
      </c>
      <c r="H4" s="7">
        <f t="shared" si="0"/>
        <v>14500</v>
      </c>
    </row>
    <row r="5" spans="1:8" x14ac:dyDescent="0.3">
      <c r="A5" s="80"/>
      <c r="B5" s="5" t="s">
        <v>83</v>
      </c>
      <c r="C5" s="6">
        <v>10</v>
      </c>
      <c r="D5" s="5" t="s">
        <v>80</v>
      </c>
      <c r="E5" s="6">
        <v>0</v>
      </c>
      <c r="F5" s="6">
        <v>1</v>
      </c>
      <c r="G5" s="6">
        <v>405</v>
      </c>
      <c r="H5" s="7">
        <f t="shared" si="0"/>
        <v>4050</v>
      </c>
    </row>
    <row r="6" spans="1:8" x14ac:dyDescent="0.3">
      <c r="A6" s="80"/>
      <c r="B6" s="5" t="s">
        <v>84</v>
      </c>
      <c r="C6" s="6">
        <v>4</v>
      </c>
      <c r="D6" s="5" t="s">
        <v>80</v>
      </c>
      <c r="E6" s="6">
        <v>0</v>
      </c>
      <c r="F6" s="6">
        <v>1</v>
      </c>
      <c r="G6" s="6">
        <v>660</v>
      </c>
      <c r="H6" s="7">
        <f t="shared" si="0"/>
        <v>2640</v>
      </c>
    </row>
    <row r="7" spans="1:8" x14ac:dyDescent="0.3">
      <c r="A7" s="80"/>
      <c r="B7" s="5" t="s">
        <v>85</v>
      </c>
      <c r="C7" s="6">
        <v>14</v>
      </c>
      <c r="D7" s="5" t="s">
        <v>80</v>
      </c>
      <c r="E7" s="6">
        <v>0</v>
      </c>
      <c r="F7" s="6">
        <v>1</v>
      </c>
      <c r="G7" s="6">
        <v>250</v>
      </c>
      <c r="H7" s="7">
        <f t="shared" si="0"/>
        <v>3500</v>
      </c>
    </row>
    <row r="8" spans="1:8" x14ac:dyDescent="0.3">
      <c r="A8" s="80"/>
      <c r="B8" s="5" t="s">
        <v>86</v>
      </c>
      <c r="C8" s="6">
        <v>11</v>
      </c>
      <c r="D8" s="5" t="s">
        <v>80</v>
      </c>
      <c r="E8" s="6">
        <v>0</v>
      </c>
      <c r="F8" s="6">
        <v>1</v>
      </c>
      <c r="G8" s="6">
        <v>68</v>
      </c>
      <c r="H8" s="7">
        <f t="shared" si="0"/>
        <v>748</v>
      </c>
    </row>
    <row r="9" spans="1:8" x14ac:dyDescent="0.3">
      <c r="A9" s="80"/>
      <c r="B9" s="5" t="s">
        <v>87</v>
      </c>
      <c r="C9" s="6">
        <v>5</v>
      </c>
      <c r="D9" s="5" t="s">
        <v>88</v>
      </c>
      <c r="E9" s="6">
        <v>0</v>
      </c>
      <c r="F9" s="6">
        <v>1</v>
      </c>
      <c r="G9" s="7">
        <v>1350</v>
      </c>
      <c r="H9" s="7">
        <f t="shared" si="0"/>
        <v>6750</v>
      </c>
    </row>
    <row r="10" spans="1:8" x14ac:dyDescent="0.3">
      <c r="A10" s="80"/>
      <c r="B10" s="5" t="s">
        <v>89</v>
      </c>
      <c r="C10" s="6">
        <v>1</v>
      </c>
      <c r="D10" s="5" t="s">
        <v>80</v>
      </c>
      <c r="E10" s="6">
        <v>0</v>
      </c>
      <c r="F10" s="6">
        <v>1</v>
      </c>
      <c r="G10" s="7">
        <v>15000</v>
      </c>
      <c r="H10" s="7">
        <f t="shared" si="0"/>
        <v>15000</v>
      </c>
    </row>
    <row r="11" spans="1:8" x14ac:dyDescent="0.3">
      <c r="A11" s="80"/>
      <c r="B11" s="5" t="s">
        <v>90</v>
      </c>
      <c r="C11" s="6">
        <v>2</v>
      </c>
      <c r="D11" s="5" t="s">
        <v>88</v>
      </c>
      <c r="E11" s="6">
        <v>0</v>
      </c>
      <c r="F11" s="6">
        <v>1</v>
      </c>
      <c r="G11" s="6">
        <v>77</v>
      </c>
      <c r="H11" s="7">
        <f t="shared" si="0"/>
        <v>154</v>
      </c>
    </row>
    <row r="12" spans="1:8" x14ac:dyDescent="0.3">
      <c r="A12" s="80"/>
      <c r="B12" s="5" t="s">
        <v>91</v>
      </c>
      <c r="C12" s="6">
        <v>30</v>
      </c>
      <c r="D12" s="5" t="s">
        <v>92</v>
      </c>
      <c r="E12" s="6">
        <v>0</v>
      </c>
      <c r="F12" s="6">
        <v>1</v>
      </c>
      <c r="G12" s="6">
        <v>15</v>
      </c>
      <c r="H12" s="7">
        <f t="shared" si="0"/>
        <v>450</v>
      </c>
    </row>
    <row r="13" spans="1:8" x14ac:dyDescent="0.3">
      <c r="A13" s="80"/>
      <c r="B13" s="5" t="s">
        <v>93</v>
      </c>
      <c r="C13" s="6">
        <v>1</v>
      </c>
      <c r="D13" s="5" t="s">
        <v>80</v>
      </c>
      <c r="E13" s="6">
        <v>0</v>
      </c>
      <c r="F13" s="6">
        <v>1</v>
      </c>
      <c r="G13" s="7">
        <v>11000</v>
      </c>
      <c r="H13" s="7">
        <f t="shared" si="0"/>
        <v>11000</v>
      </c>
    </row>
    <row r="14" spans="1:8" x14ac:dyDescent="0.3">
      <c r="A14" s="80"/>
      <c r="B14" s="5" t="s">
        <v>94</v>
      </c>
      <c r="C14" s="6">
        <v>2</v>
      </c>
      <c r="D14" s="5" t="s">
        <v>80</v>
      </c>
      <c r="E14" s="6">
        <v>0</v>
      </c>
      <c r="F14" s="6">
        <v>0</v>
      </c>
      <c r="G14" s="6">
        <v>0</v>
      </c>
      <c r="H14" s="7">
        <f t="shared" si="0"/>
        <v>0</v>
      </c>
    </row>
    <row r="15" spans="1:8" x14ac:dyDescent="0.3">
      <c r="A15" s="80"/>
      <c r="B15" s="5" t="s">
        <v>95</v>
      </c>
      <c r="C15" s="6">
        <v>40</v>
      </c>
      <c r="D15" s="5" t="s">
        <v>88</v>
      </c>
      <c r="E15" s="6">
        <v>0</v>
      </c>
      <c r="F15" s="6">
        <v>0</v>
      </c>
      <c r="G15" s="6">
        <v>0</v>
      </c>
      <c r="H15" s="7">
        <f t="shared" si="0"/>
        <v>0</v>
      </c>
    </row>
    <row r="16" spans="1:8" x14ac:dyDescent="0.3">
      <c r="A16" s="80"/>
      <c r="B16" s="5" t="s">
        <v>96</v>
      </c>
      <c r="C16" s="6">
        <v>2</v>
      </c>
      <c r="D16" s="5" t="s">
        <v>80</v>
      </c>
      <c r="E16" s="6">
        <v>0</v>
      </c>
      <c r="F16" s="6">
        <v>1</v>
      </c>
      <c r="G16" s="7">
        <v>1250</v>
      </c>
      <c r="H16" s="7">
        <f t="shared" si="0"/>
        <v>2500</v>
      </c>
    </row>
    <row r="17" spans="1:8" x14ac:dyDescent="0.3">
      <c r="A17" s="80"/>
      <c r="B17" s="5" t="s">
        <v>97</v>
      </c>
      <c r="C17" s="6">
        <v>0.5</v>
      </c>
      <c r="D17" s="5" t="s">
        <v>98</v>
      </c>
      <c r="E17" s="6">
        <v>0</v>
      </c>
      <c r="F17" s="6">
        <v>0</v>
      </c>
      <c r="G17" s="6">
        <v>0</v>
      </c>
      <c r="H17" s="7">
        <f t="shared" si="0"/>
        <v>0</v>
      </c>
    </row>
    <row r="18" spans="1:8" x14ac:dyDescent="0.3">
      <c r="A18" s="80"/>
      <c r="B18" s="5" t="s">
        <v>99</v>
      </c>
      <c r="C18" s="6">
        <v>1</v>
      </c>
      <c r="D18" s="5" t="s">
        <v>80</v>
      </c>
      <c r="E18" s="6">
        <v>0</v>
      </c>
      <c r="F18" s="6">
        <v>0</v>
      </c>
      <c r="G18" s="6">
        <v>0</v>
      </c>
      <c r="H18" s="7">
        <f t="shared" si="0"/>
        <v>0</v>
      </c>
    </row>
    <row r="19" spans="1:8" x14ac:dyDescent="0.3">
      <c r="A19" s="80"/>
      <c r="B19" s="5" t="s">
        <v>100</v>
      </c>
      <c r="C19" s="6">
        <v>0</v>
      </c>
      <c r="D19" s="5" t="s">
        <v>98</v>
      </c>
      <c r="E19" s="6">
        <v>0</v>
      </c>
      <c r="F19" s="6">
        <v>0</v>
      </c>
      <c r="G19" s="6">
        <v>0</v>
      </c>
      <c r="H19" s="7">
        <f t="shared" si="0"/>
        <v>0</v>
      </c>
    </row>
    <row r="20" spans="1:8" x14ac:dyDescent="0.3">
      <c r="A20" s="80"/>
      <c r="B20" s="5" t="s">
        <v>101</v>
      </c>
      <c r="C20" s="6">
        <v>2</v>
      </c>
      <c r="D20" s="5" t="s">
        <v>80</v>
      </c>
      <c r="E20" s="6">
        <v>0</v>
      </c>
      <c r="F20" s="6">
        <v>0</v>
      </c>
      <c r="G20" s="6">
        <v>0</v>
      </c>
      <c r="H20" s="7">
        <f t="shared" si="0"/>
        <v>0</v>
      </c>
    </row>
    <row r="21" spans="1:8" x14ac:dyDescent="0.3">
      <c r="A21" s="80"/>
      <c r="B21" s="5" t="s">
        <v>102</v>
      </c>
      <c r="C21" s="6">
        <v>1</v>
      </c>
      <c r="D21" s="5" t="s">
        <v>98</v>
      </c>
      <c r="E21" s="6">
        <v>0</v>
      </c>
      <c r="F21" s="6">
        <v>0</v>
      </c>
      <c r="G21" s="6">
        <v>0</v>
      </c>
      <c r="H21" s="7">
        <f t="shared" si="0"/>
        <v>0</v>
      </c>
    </row>
    <row r="22" spans="1:8" x14ac:dyDescent="0.3">
      <c r="A22" s="80"/>
      <c r="B22" s="5" t="s">
        <v>103</v>
      </c>
      <c r="C22" s="6">
        <v>1</v>
      </c>
      <c r="D22" s="5" t="s">
        <v>80</v>
      </c>
      <c r="E22" s="6">
        <v>0</v>
      </c>
      <c r="F22" s="6">
        <v>1</v>
      </c>
      <c r="G22" s="6">
        <v>500</v>
      </c>
      <c r="H22" s="7">
        <f t="shared" si="0"/>
        <v>500</v>
      </c>
    </row>
    <row r="23" spans="1:8" x14ac:dyDescent="0.3">
      <c r="A23" s="81"/>
      <c r="B23" s="76" t="s">
        <v>104</v>
      </c>
      <c r="C23" s="77"/>
      <c r="D23" s="77"/>
      <c r="E23" s="77"/>
      <c r="F23" s="77"/>
      <c r="G23" s="78"/>
      <c r="H23" s="22">
        <f>SUM(H2:H22)</f>
        <v>69032</v>
      </c>
    </row>
    <row r="26" spans="1:8" ht="27" x14ac:dyDescent="0.3">
      <c r="A26" s="13" t="s">
        <v>71</v>
      </c>
      <c r="B26" s="14" t="s">
        <v>72</v>
      </c>
      <c r="C26" s="14" t="s">
        <v>73</v>
      </c>
      <c r="D26" s="14" t="s">
        <v>74</v>
      </c>
      <c r="E26" s="15" t="s">
        <v>75</v>
      </c>
      <c r="F26" s="15" t="s">
        <v>76</v>
      </c>
      <c r="G26" s="15" t="s">
        <v>77</v>
      </c>
      <c r="H26" s="15" t="s">
        <v>78</v>
      </c>
    </row>
    <row r="27" spans="1:8" x14ac:dyDescent="0.3">
      <c r="A27" s="79" t="s">
        <v>13</v>
      </c>
      <c r="B27" s="5" t="s">
        <v>79</v>
      </c>
      <c r="C27" s="6">
        <v>1</v>
      </c>
      <c r="D27" s="5" t="s">
        <v>80</v>
      </c>
      <c r="E27" s="6">
        <v>0</v>
      </c>
      <c r="F27" s="6">
        <v>1</v>
      </c>
      <c r="G27" s="7">
        <v>1040</v>
      </c>
      <c r="H27" s="7">
        <f>C27*G27</f>
        <v>1040</v>
      </c>
    </row>
    <row r="28" spans="1:8" x14ac:dyDescent="0.3">
      <c r="A28" s="80"/>
      <c r="B28" s="5" t="s">
        <v>94</v>
      </c>
      <c r="C28" s="6">
        <v>1</v>
      </c>
      <c r="D28" s="5" t="s">
        <v>80</v>
      </c>
      <c r="E28" s="6">
        <v>0</v>
      </c>
      <c r="F28" s="6">
        <v>0</v>
      </c>
      <c r="G28" s="6">
        <v>0</v>
      </c>
      <c r="H28" s="7">
        <f t="shared" ref="H28:H36" si="1">C28*G28</f>
        <v>0</v>
      </c>
    </row>
    <row r="29" spans="1:8" x14ac:dyDescent="0.3">
      <c r="A29" s="80"/>
      <c r="B29" s="5" t="s">
        <v>83</v>
      </c>
      <c r="C29" s="6">
        <v>2</v>
      </c>
      <c r="D29" s="5" t="s">
        <v>80</v>
      </c>
      <c r="E29" s="6">
        <v>0</v>
      </c>
      <c r="F29" s="6">
        <v>1</v>
      </c>
      <c r="G29" s="6">
        <v>405</v>
      </c>
      <c r="H29" s="7">
        <f t="shared" si="1"/>
        <v>810</v>
      </c>
    </row>
    <row r="30" spans="1:8" x14ac:dyDescent="0.3">
      <c r="A30" s="80"/>
      <c r="B30" s="5" t="s">
        <v>84</v>
      </c>
      <c r="C30" s="6">
        <v>1</v>
      </c>
      <c r="D30" s="5" t="s">
        <v>80</v>
      </c>
      <c r="E30" s="6">
        <v>0</v>
      </c>
      <c r="F30" s="6">
        <v>1</v>
      </c>
      <c r="G30" s="6">
        <v>660</v>
      </c>
      <c r="H30" s="7">
        <f t="shared" si="1"/>
        <v>660</v>
      </c>
    </row>
    <row r="31" spans="1:8" x14ac:dyDescent="0.3">
      <c r="A31" s="80"/>
      <c r="B31" s="5" t="s">
        <v>95</v>
      </c>
      <c r="C31" s="6">
        <v>20</v>
      </c>
      <c r="D31" s="5" t="s">
        <v>88</v>
      </c>
      <c r="E31" s="6">
        <v>0</v>
      </c>
      <c r="F31" s="6">
        <v>0</v>
      </c>
      <c r="G31" s="6">
        <v>0</v>
      </c>
      <c r="H31" s="7">
        <f t="shared" si="1"/>
        <v>0</v>
      </c>
    </row>
    <row r="32" spans="1:8" x14ac:dyDescent="0.3">
      <c r="A32" s="80"/>
      <c r="B32" s="5" t="s">
        <v>85</v>
      </c>
      <c r="C32" s="6">
        <v>8</v>
      </c>
      <c r="D32" s="5" t="s">
        <v>80</v>
      </c>
      <c r="E32" s="6">
        <v>0</v>
      </c>
      <c r="F32" s="6">
        <v>1</v>
      </c>
      <c r="G32" s="6">
        <v>250</v>
      </c>
      <c r="H32" s="7">
        <f t="shared" si="1"/>
        <v>2000</v>
      </c>
    </row>
    <row r="33" spans="1:8" x14ac:dyDescent="0.3">
      <c r="A33" s="80"/>
      <c r="B33" s="5" t="s">
        <v>86</v>
      </c>
      <c r="C33" s="6">
        <v>5</v>
      </c>
      <c r="D33" s="5" t="s">
        <v>80</v>
      </c>
      <c r="E33" s="6">
        <v>0</v>
      </c>
      <c r="F33" s="6">
        <v>1</v>
      </c>
      <c r="G33" s="6">
        <v>68</v>
      </c>
      <c r="H33" s="7">
        <f t="shared" si="1"/>
        <v>340</v>
      </c>
    </row>
    <row r="34" spans="1:8" x14ac:dyDescent="0.3">
      <c r="A34" s="80"/>
      <c r="B34" s="5" t="s">
        <v>96</v>
      </c>
      <c r="C34" s="6">
        <v>1</v>
      </c>
      <c r="D34" s="5" t="s">
        <v>80</v>
      </c>
      <c r="E34" s="6">
        <v>0</v>
      </c>
      <c r="F34" s="6">
        <v>1</v>
      </c>
      <c r="G34" s="7">
        <v>1250</v>
      </c>
      <c r="H34" s="7">
        <f t="shared" si="1"/>
        <v>1250</v>
      </c>
    </row>
    <row r="35" spans="1:8" x14ac:dyDescent="0.3">
      <c r="A35" s="80"/>
      <c r="B35" s="5" t="s">
        <v>102</v>
      </c>
      <c r="C35" s="6">
        <v>1</v>
      </c>
      <c r="D35" s="5" t="s">
        <v>98</v>
      </c>
      <c r="E35" s="6">
        <v>0</v>
      </c>
      <c r="F35" s="6">
        <v>0</v>
      </c>
      <c r="G35" s="6">
        <v>0</v>
      </c>
      <c r="H35" s="7">
        <f t="shared" si="1"/>
        <v>0</v>
      </c>
    </row>
    <row r="36" spans="1:8" x14ac:dyDescent="0.3">
      <c r="A36" s="80"/>
      <c r="B36" s="5" t="s">
        <v>103</v>
      </c>
      <c r="C36" s="6">
        <v>1</v>
      </c>
      <c r="D36" s="5" t="s">
        <v>80</v>
      </c>
      <c r="E36" s="6">
        <v>0</v>
      </c>
      <c r="F36" s="6">
        <v>1</v>
      </c>
      <c r="G36" s="6">
        <v>500</v>
      </c>
      <c r="H36" s="7">
        <f t="shared" si="1"/>
        <v>500</v>
      </c>
    </row>
    <row r="37" spans="1:8" x14ac:dyDescent="0.3">
      <c r="A37" s="81"/>
      <c r="B37" s="76" t="s">
        <v>104</v>
      </c>
      <c r="C37" s="77"/>
      <c r="D37" s="77"/>
      <c r="E37" s="77"/>
      <c r="F37" s="77"/>
      <c r="G37" s="78"/>
      <c r="H37" s="22">
        <f>SUM(H27:H36)</f>
        <v>6600</v>
      </c>
    </row>
    <row r="38" spans="1:8" x14ac:dyDescent="0.3">
      <c r="A38" s="9"/>
      <c r="B38" s="10"/>
      <c r="C38" s="11"/>
      <c r="D38" s="10"/>
      <c r="E38" s="11"/>
      <c r="F38" s="11"/>
      <c r="G38" s="12"/>
      <c r="H38" s="12"/>
    </row>
    <row r="39" spans="1:8" x14ac:dyDescent="0.3">
      <c r="A39" s="9"/>
      <c r="B39" s="10"/>
      <c r="C39" s="11"/>
      <c r="D39" s="10"/>
      <c r="E39" s="11"/>
      <c r="F39" s="11"/>
      <c r="G39" s="11"/>
      <c r="H39" s="11"/>
    </row>
    <row r="40" spans="1:8" ht="27" x14ac:dyDescent="0.3">
      <c r="A40" s="13" t="s">
        <v>71</v>
      </c>
      <c r="B40" s="2" t="s">
        <v>72</v>
      </c>
      <c r="C40" s="2" t="s">
        <v>73</v>
      </c>
      <c r="D40" s="2" t="s">
        <v>74</v>
      </c>
      <c r="E40" s="3" t="s">
        <v>75</v>
      </c>
      <c r="F40" s="3" t="s">
        <v>76</v>
      </c>
      <c r="G40" s="3" t="s">
        <v>77</v>
      </c>
      <c r="H40" s="3" t="s">
        <v>78</v>
      </c>
    </row>
    <row r="41" spans="1:8" x14ac:dyDescent="0.3">
      <c r="A41" s="83" t="s">
        <v>16</v>
      </c>
      <c r="B41" s="5" t="s">
        <v>79</v>
      </c>
      <c r="C41" s="6">
        <v>2</v>
      </c>
      <c r="D41" s="5" t="s">
        <v>80</v>
      </c>
      <c r="E41" s="6">
        <v>0</v>
      </c>
      <c r="F41" s="6">
        <v>1</v>
      </c>
      <c r="G41" s="7">
        <v>1040</v>
      </c>
      <c r="H41" s="7">
        <f>C41*G41</f>
        <v>2080</v>
      </c>
    </row>
    <row r="42" spans="1:8" x14ac:dyDescent="0.3">
      <c r="A42" s="83"/>
      <c r="B42" s="5" t="s">
        <v>81</v>
      </c>
      <c r="C42" s="6">
        <v>2</v>
      </c>
      <c r="D42" s="5" t="s">
        <v>80</v>
      </c>
      <c r="E42" s="6">
        <v>0</v>
      </c>
      <c r="F42" s="6">
        <v>1</v>
      </c>
      <c r="G42" s="7">
        <v>2060</v>
      </c>
      <c r="H42" s="7">
        <f t="shared" ref="H42:H63" si="2">C42*G42</f>
        <v>4120</v>
      </c>
    </row>
    <row r="43" spans="1:8" x14ac:dyDescent="0.3">
      <c r="A43" s="83"/>
      <c r="B43" s="5" t="s">
        <v>82</v>
      </c>
      <c r="C43" s="6">
        <v>2</v>
      </c>
      <c r="D43" s="5" t="s">
        <v>80</v>
      </c>
      <c r="E43" s="6">
        <v>0</v>
      </c>
      <c r="F43" s="6">
        <v>1</v>
      </c>
      <c r="G43" s="7">
        <v>7250</v>
      </c>
      <c r="H43" s="7">
        <f t="shared" si="2"/>
        <v>14500</v>
      </c>
    </row>
    <row r="44" spans="1:8" x14ac:dyDescent="0.3">
      <c r="A44" s="83"/>
      <c r="B44" s="5" t="s">
        <v>83</v>
      </c>
      <c r="C44" s="6">
        <v>10</v>
      </c>
      <c r="D44" s="5" t="s">
        <v>80</v>
      </c>
      <c r="E44" s="6">
        <v>0</v>
      </c>
      <c r="F44" s="6">
        <v>1</v>
      </c>
      <c r="G44" s="6">
        <v>405</v>
      </c>
      <c r="H44" s="7">
        <f t="shared" si="2"/>
        <v>4050</v>
      </c>
    </row>
    <row r="45" spans="1:8" x14ac:dyDescent="0.3">
      <c r="A45" s="83"/>
      <c r="B45" s="5" t="s">
        <v>84</v>
      </c>
      <c r="C45" s="6">
        <v>3</v>
      </c>
      <c r="D45" s="5" t="s">
        <v>80</v>
      </c>
      <c r="E45" s="6">
        <v>0</v>
      </c>
      <c r="F45" s="6">
        <v>1</v>
      </c>
      <c r="G45" s="6">
        <v>660</v>
      </c>
      <c r="H45" s="7">
        <f t="shared" si="2"/>
        <v>1980</v>
      </c>
    </row>
    <row r="46" spans="1:8" x14ac:dyDescent="0.3">
      <c r="A46" s="83"/>
      <c r="B46" s="5" t="s">
        <v>85</v>
      </c>
      <c r="C46" s="6">
        <v>10</v>
      </c>
      <c r="D46" s="5" t="s">
        <v>80</v>
      </c>
      <c r="E46" s="6">
        <v>0</v>
      </c>
      <c r="F46" s="6">
        <v>1</v>
      </c>
      <c r="G46" s="6">
        <v>250</v>
      </c>
      <c r="H46" s="7">
        <f t="shared" si="2"/>
        <v>2500</v>
      </c>
    </row>
    <row r="47" spans="1:8" x14ac:dyDescent="0.3">
      <c r="A47" s="83"/>
      <c r="B47" s="5" t="s">
        <v>86</v>
      </c>
      <c r="C47" s="6">
        <v>10</v>
      </c>
      <c r="D47" s="5" t="s">
        <v>80</v>
      </c>
      <c r="E47" s="6">
        <v>0</v>
      </c>
      <c r="F47" s="6">
        <v>1</v>
      </c>
      <c r="G47" s="6">
        <v>68</v>
      </c>
      <c r="H47" s="7">
        <f t="shared" si="2"/>
        <v>680</v>
      </c>
    </row>
    <row r="48" spans="1:8" x14ac:dyDescent="0.3">
      <c r="A48" s="83"/>
      <c r="B48" s="5" t="s">
        <v>87</v>
      </c>
      <c r="C48" s="6">
        <v>5</v>
      </c>
      <c r="D48" s="5" t="s">
        <v>88</v>
      </c>
      <c r="E48" s="6">
        <v>0</v>
      </c>
      <c r="F48" s="6">
        <v>1</v>
      </c>
      <c r="G48" s="7">
        <v>1350</v>
      </c>
      <c r="H48" s="7">
        <f t="shared" si="2"/>
        <v>6750</v>
      </c>
    </row>
    <row r="49" spans="1:8" x14ac:dyDescent="0.3">
      <c r="A49" s="83"/>
      <c r="B49" s="5" t="s">
        <v>89</v>
      </c>
      <c r="C49" s="6">
        <v>1</v>
      </c>
      <c r="D49" s="5" t="s">
        <v>80</v>
      </c>
      <c r="E49" s="6">
        <v>0</v>
      </c>
      <c r="F49" s="6">
        <v>1</v>
      </c>
      <c r="G49" s="7">
        <v>15000</v>
      </c>
      <c r="H49" s="7">
        <f t="shared" si="2"/>
        <v>15000</v>
      </c>
    </row>
    <row r="50" spans="1:8" x14ac:dyDescent="0.3">
      <c r="A50" s="83"/>
      <c r="B50" s="5" t="s">
        <v>90</v>
      </c>
      <c r="C50" s="6">
        <v>4</v>
      </c>
      <c r="D50" s="5" t="s">
        <v>88</v>
      </c>
      <c r="E50" s="6">
        <v>0</v>
      </c>
      <c r="F50" s="6">
        <v>1</v>
      </c>
      <c r="G50" s="6">
        <v>77</v>
      </c>
      <c r="H50" s="7">
        <f t="shared" si="2"/>
        <v>308</v>
      </c>
    </row>
    <row r="51" spans="1:8" x14ac:dyDescent="0.3">
      <c r="A51" s="83"/>
      <c r="B51" s="5" t="s">
        <v>91</v>
      </c>
      <c r="C51" s="6">
        <v>30</v>
      </c>
      <c r="D51" s="5" t="s">
        <v>92</v>
      </c>
      <c r="E51" s="6">
        <v>0</v>
      </c>
      <c r="F51" s="6">
        <v>1</v>
      </c>
      <c r="G51" s="6">
        <v>15</v>
      </c>
      <c r="H51" s="7">
        <f t="shared" si="2"/>
        <v>450</v>
      </c>
    </row>
    <row r="52" spans="1:8" x14ac:dyDescent="0.3">
      <c r="A52" s="83"/>
      <c r="B52" s="5" t="s">
        <v>93</v>
      </c>
      <c r="C52" s="6">
        <v>1</v>
      </c>
      <c r="D52" s="5" t="s">
        <v>80</v>
      </c>
      <c r="E52" s="6">
        <v>0</v>
      </c>
      <c r="F52" s="6">
        <v>1</v>
      </c>
      <c r="G52" s="7">
        <v>11000</v>
      </c>
      <c r="H52" s="7">
        <f t="shared" si="2"/>
        <v>11000</v>
      </c>
    </row>
    <row r="53" spans="1:8" x14ac:dyDescent="0.3">
      <c r="A53" s="83"/>
      <c r="B53" s="5" t="s">
        <v>94</v>
      </c>
      <c r="C53" s="6">
        <v>2</v>
      </c>
      <c r="D53" s="5" t="s">
        <v>80</v>
      </c>
      <c r="E53" s="6">
        <v>0</v>
      </c>
      <c r="F53" s="6">
        <v>0</v>
      </c>
      <c r="G53" s="6">
        <v>0</v>
      </c>
      <c r="H53" s="7">
        <f t="shared" si="2"/>
        <v>0</v>
      </c>
    </row>
    <row r="54" spans="1:8" x14ac:dyDescent="0.3">
      <c r="A54" s="83"/>
      <c r="B54" s="5" t="s">
        <v>96</v>
      </c>
      <c r="C54" s="6">
        <v>1</v>
      </c>
      <c r="D54" s="5" t="s">
        <v>80</v>
      </c>
      <c r="E54" s="6">
        <v>0</v>
      </c>
      <c r="F54" s="6">
        <v>1</v>
      </c>
      <c r="G54" s="7">
        <v>1250</v>
      </c>
      <c r="H54" s="7">
        <f t="shared" si="2"/>
        <v>1250</v>
      </c>
    </row>
    <row r="55" spans="1:8" x14ac:dyDescent="0.3">
      <c r="A55" s="83"/>
      <c r="B55" s="5" t="s">
        <v>97</v>
      </c>
      <c r="C55" s="6">
        <v>0.5</v>
      </c>
      <c r="D55" s="5" t="s">
        <v>98</v>
      </c>
      <c r="E55" s="6">
        <v>0</v>
      </c>
      <c r="F55" s="6">
        <v>0</v>
      </c>
      <c r="G55" s="6">
        <v>0</v>
      </c>
      <c r="H55" s="7">
        <f t="shared" si="2"/>
        <v>0</v>
      </c>
    </row>
    <row r="56" spans="1:8" x14ac:dyDescent="0.3">
      <c r="A56" s="83"/>
      <c r="B56" s="5" t="s">
        <v>103</v>
      </c>
      <c r="C56" s="6">
        <v>2</v>
      </c>
      <c r="D56" s="5" t="s">
        <v>80</v>
      </c>
      <c r="E56" s="6">
        <v>0</v>
      </c>
      <c r="F56" s="6">
        <v>1</v>
      </c>
      <c r="G56" s="6">
        <v>500</v>
      </c>
      <c r="H56" s="7">
        <f t="shared" si="2"/>
        <v>1000</v>
      </c>
    </row>
    <row r="57" spans="1:8" x14ac:dyDescent="0.3">
      <c r="A57" s="83"/>
      <c r="B57" s="5" t="s">
        <v>105</v>
      </c>
      <c r="C57" s="6">
        <v>1</v>
      </c>
      <c r="D57" s="5" t="s">
        <v>88</v>
      </c>
      <c r="E57" s="6">
        <v>0</v>
      </c>
      <c r="F57" s="6">
        <v>0</v>
      </c>
      <c r="G57" s="6">
        <v>0</v>
      </c>
      <c r="H57" s="7">
        <f t="shared" si="2"/>
        <v>0</v>
      </c>
    </row>
    <row r="58" spans="1:8" x14ac:dyDescent="0.3">
      <c r="A58" s="83"/>
      <c r="B58" s="5" t="s">
        <v>106</v>
      </c>
      <c r="C58" s="6">
        <v>0.5</v>
      </c>
      <c r="D58" s="5" t="s">
        <v>88</v>
      </c>
      <c r="E58" s="6">
        <v>0</v>
      </c>
      <c r="F58" s="6">
        <v>1</v>
      </c>
      <c r="G58" s="7">
        <v>80000</v>
      </c>
      <c r="H58" s="7">
        <f t="shared" si="2"/>
        <v>40000</v>
      </c>
    </row>
    <row r="59" spans="1:8" x14ac:dyDescent="0.3">
      <c r="A59" s="83"/>
      <c r="B59" s="5" t="s">
        <v>99</v>
      </c>
      <c r="C59" s="6">
        <v>1</v>
      </c>
      <c r="D59" s="5" t="s">
        <v>80</v>
      </c>
      <c r="E59" s="6">
        <v>0</v>
      </c>
      <c r="F59" s="6">
        <v>0</v>
      </c>
      <c r="G59" s="6">
        <v>0</v>
      </c>
      <c r="H59" s="7">
        <f t="shared" si="2"/>
        <v>0</v>
      </c>
    </row>
    <row r="60" spans="1:8" x14ac:dyDescent="0.3">
      <c r="A60" s="83"/>
      <c r="B60" s="5" t="s">
        <v>107</v>
      </c>
      <c r="C60" s="6">
        <v>5.0000000000000001E-4</v>
      </c>
      <c r="D60" s="5" t="s">
        <v>108</v>
      </c>
      <c r="E60" s="6">
        <v>0</v>
      </c>
      <c r="F60" s="6">
        <v>1</v>
      </c>
      <c r="G60" s="7">
        <v>45000</v>
      </c>
      <c r="H60" s="7">
        <f t="shared" si="2"/>
        <v>22.5</v>
      </c>
    </row>
    <row r="61" spans="1:8" x14ac:dyDescent="0.3">
      <c r="A61" s="83"/>
      <c r="B61" s="5" t="s">
        <v>109</v>
      </c>
      <c r="C61" s="6">
        <v>1</v>
      </c>
      <c r="D61" s="5" t="s">
        <v>110</v>
      </c>
      <c r="E61" s="6">
        <v>0</v>
      </c>
      <c r="F61" s="6">
        <v>0</v>
      </c>
      <c r="G61" s="6">
        <v>0</v>
      </c>
      <c r="H61" s="7">
        <f t="shared" si="2"/>
        <v>0</v>
      </c>
    </row>
    <row r="62" spans="1:8" x14ac:dyDescent="0.3">
      <c r="A62" s="83"/>
      <c r="B62" s="5" t="s">
        <v>111</v>
      </c>
      <c r="C62" s="6">
        <v>1</v>
      </c>
      <c r="D62" s="5" t="s">
        <v>110</v>
      </c>
      <c r="E62" s="6">
        <v>0</v>
      </c>
      <c r="F62" s="6">
        <v>1</v>
      </c>
      <c r="G62" s="7">
        <v>41234</v>
      </c>
      <c r="H62" s="7">
        <f t="shared" si="2"/>
        <v>41234</v>
      </c>
    </row>
    <row r="63" spans="1:8" x14ac:dyDescent="0.3">
      <c r="A63" s="83"/>
      <c r="B63" s="5" t="s">
        <v>112</v>
      </c>
      <c r="C63" s="6">
        <v>1</v>
      </c>
      <c r="D63" s="5" t="s">
        <v>80</v>
      </c>
      <c r="E63" s="6">
        <v>0</v>
      </c>
      <c r="F63" s="6">
        <v>1</v>
      </c>
      <c r="G63" s="7">
        <v>1250</v>
      </c>
      <c r="H63" s="7">
        <f t="shared" si="2"/>
        <v>1250</v>
      </c>
    </row>
    <row r="64" spans="1:8" x14ac:dyDescent="0.3">
      <c r="A64" s="83"/>
      <c r="B64" s="82" t="s">
        <v>104</v>
      </c>
      <c r="C64" s="82"/>
      <c r="D64" s="82"/>
      <c r="E64" s="82"/>
      <c r="F64" s="82"/>
      <c r="G64" s="82"/>
      <c r="H64" s="22">
        <f>SUM(H41:H63)</f>
        <v>148174.5</v>
      </c>
    </row>
    <row r="65" spans="1:8" x14ac:dyDescent="0.3">
      <c r="A65" s="9"/>
    </row>
    <row r="66" spans="1:8" x14ac:dyDescent="0.3">
      <c r="A66" s="9"/>
    </row>
    <row r="67" spans="1:8" ht="27" x14ac:dyDescent="0.3">
      <c r="A67" s="13" t="s">
        <v>71</v>
      </c>
      <c r="B67" s="2" t="s">
        <v>72</v>
      </c>
      <c r="C67" s="2" t="s">
        <v>73</v>
      </c>
      <c r="D67" s="2" t="s">
        <v>74</v>
      </c>
      <c r="E67" s="3" t="s">
        <v>75</v>
      </c>
      <c r="F67" s="3" t="s">
        <v>76</v>
      </c>
      <c r="G67" s="3" t="s">
        <v>77</v>
      </c>
      <c r="H67" s="3" t="s">
        <v>78</v>
      </c>
    </row>
    <row r="68" spans="1:8" x14ac:dyDescent="0.3">
      <c r="A68" s="79" t="s">
        <v>19</v>
      </c>
      <c r="B68" s="16"/>
      <c r="C68" s="5"/>
      <c r="D68" s="5"/>
      <c r="E68" s="5"/>
      <c r="F68" s="5"/>
      <c r="G68" s="5"/>
      <c r="H68" s="5"/>
    </row>
    <row r="69" spans="1:8" x14ac:dyDescent="0.3">
      <c r="A69" s="80"/>
      <c r="B69" s="8"/>
      <c r="C69" s="8"/>
      <c r="D69" s="8"/>
      <c r="E69" s="8"/>
      <c r="F69" s="8"/>
      <c r="G69" s="8"/>
      <c r="H69" s="8"/>
    </row>
    <row r="70" spans="1:8" x14ac:dyDescent="0.3">
      <c r="A70" s="80"/>
      <c r="B70" s="5"/>
      <c r="C70" s="6"/>
      <c r="D70" s="5"/>
      <c r="E70" s="6"/>
      <c r="F70" s="6"/>
      <c r="G70" s="7"/>
      <c r="H70" s="7"/>
    </row>
    <row r="71" spans="1:8" x14ac:dyDescent="0.3">
      <c r="A71" s="81"/>
      <c r="B71" s="76" t="s">
        <v>104</v>
      </c>
      <c r="C71" s="77"/>
      <c r="D71" s="77"/>
      <c r="E71" s="77"/>
      <c r="F71" s="77"/>
      <c r="G71" s="78"/>
      <c r="H71" s="21"/>
    </row>
    <row r="74" spans="1:8" ht="27" x14ac:dyDescent="0.3">
      <c r="A74" s="13" t="s">
        <v>71</v>
      </c>
      <c r="B74" s="2" t="s">
        <v>72</v>
      </c>
      <c r="C74" s="2" t="s">
        <v>73</v>
      </c>
      <c r="D74" s="2" t="s">
        <v>74</v>
      </c>
      <c r="E74" s="3" t="s">
        <v>75</v>
      </c>
      <c r="F74" s="3" t="s">
        <v>76</v>
      </c>
      <c r="G74" s="3" t="s">
        <v>77</v>
      </c>
      <c r="H74" s="3" t="s">
        <v>78</v>
      </c>
    </row>
    <row r="75" spans="1:8" x14ac:dyDescent="0.3">
      <c r="A75" s="79" t="s">
        <v>113</v>
      </c>
      <c r="B75" s="16"/>
      <c r="C75" s="5"/>
      <c r="D75" s="5"/>
      <c r="E75" s="5"/>
      <c r="F75" s="5"/>
      <c r="G75" s="5"/>
      <c r="H75" s="5"/>
    </row>
    <row r="76" spans="1:8" x14ac:dyDescent="0.3">
      <c r="A76" s="80"/>
      <c r="B76" s="8"/>
      <c r="C76" s="8"/>
      <c r="D76" s="8"/>
      <c r="E76" s="8"/>
      <c r="F76" s="8"/>
      <c r="G76" s="8"/>
      <c r="H76" s="8"/>
    </row>
    <row r="77" spans="1:8" x14ac:dyDescent="0.3">
      <c r="A77" s="80"/>
      <c r="B77" s="5"/>
      <c r="C77" s="6"/>
      <c r="D77" s="5"/>
      <c r="E77" s="6"/>
      <c r="F77" s="6"/>
      <c r="G77" s="7"/>
      <c r="H77" s="7"/>
    </row>
    <row r="78" spans="1:8" x14ac:dyDescent="0.3">
      <c r="A78" s="81"/>
      <c r="B78" s="76" t="s">
        <v>104</v>
      </c>
      <c r="C78" s="77"/>
      <c r="D78" s="77"/>
      <c r="E78" s="77"/>
      <c r="F78" s="77"/>
      <c r="G78" s="78"/>
      <c r="H78" s="21"/>
    </row>
    <row r="79" spans="1:8" x14ac:dyDescent="0.3">
      <c r="A79" s="9"/>
      <c r="B79" s="10"/>
      <c r="C79" s="11"/>
      <c r="D79" s="10"/>
      <c r="E79" s="11"/>
      <c r="F79" s="11"/>
      <c r="G79" s="12"/>
      <c r="H79" s="12"/>
    </row>
    <row r="80" spans="1:8" x14ac:dyDescent="0.3">
      <c r="A80" s="9"/>
      <c r="B80" s="10"/>
      <c r="C80" s="11"/>
      <c r="D80" s="10"/>
      <c r="E80" s="11"/>
      <c r="F80" s="11"/>
      <c r="G80" s="12"/>
      <c r="H80" s="12"/>
    </row>
    <row r="81" spans="1:8" ht="27" x14ac:dyDescent="0.3">
      <c r="A81" s="13" t="s">
        <v>71</v>
      </c>
      <c r="B81" s="2" t="s">
        <v>72</v>
      </c>
      <c r="C81" s="2" t="s">
        <v>73</v>
      </c>
      <c r="D81" s="2" t="s">
        <v>74</v>
      </c>
      <c r="E81" s="3" t="s">
        <v>75</v>
      </c>
      <c r="F81" s="3" t="s">
        <v>76</v>
      </c>
      <c r="G81" s="3" t="s">
        <v>77</v>
      </c>
      <c r="H81" s="3" t="s">
        <v>78</v>
      </c>
    </row>
    <row r="82" spans="1:8" x14ac:dyDescent="0.3">
      <c r="A82" s="79" t="s">
        <v>24</v>
      </c>
      <c r="B82" s="5" t="s">
        <v>79</v>
      </c>
      <c r="C82" s="6">
        <v>3</v>
      </c>
      <c r="D82" s="5" t="s">
        <v>80</v>
      </c>
      <c r="E82" s="6">
        <v>0</v>
      </c>
      <c r="F82" s="6">
        <v>1</v>
      </c>
      <c r="G82" s="7">
        <v>1040</v>
      </c>
      <c r="H82" s="7">
        <f>C82*G82</f>
        <v>3120</v>
      </c>
    </row>
    <row r="83" spans="1:8" x14ac:dyDescent="0.3">
      <c r="A83" s="80"/>
      <c r="B83" s="5" t="s">
        <v>81</v>
      </c>
      <c r="C83" s="6">
        <v>6</v>
      </c>
      <c r="D83" s="5" t="s">
        <v>80</v>
      </c>
      <c r="E83" s="6">
        <v>0</v>
      </c>
      <c r="F83" s="6">
        <v>1</v>
      </c>
      <c r="G83" s="7">
        <v>2060</v>
      </c>
      <c r="H83" s="7">
        <f t="shared" ref="H83:H102" si="3">C83*G83</f>
        <v>12360</v>
      </c>
    </row>
    <row r="84" spans="1:8" x14ac:dyDescent="0.3">
      <c r="A84" s="80"/>
      <c r="B84" s="5" t="s">
        <v>82</v>
      </c>
      <c r="C84" s="6">
        <v>6</v>
      </c>
      <c r="D84" s="5" t="s">
        <v>80</v>
      </c>
      <c r="E84" s="6">
        <v>0</v>
      </c>
      <c r="F84" s="6">
        <v>1</v>
      </c>
      <c r="G84" s="7">
        <v>7250</v>
      </c>
      <c r="H84" s="7">
        <f t="shared" si="3"/>
        <v>43500</v>
      </c>
    </row>
    <row r="85" spans="1:8" x14ac:dyDescent="0.3">
      <c r="A85" s="80"/>
      <c r="B85" s="5" t="s">
        <v>83</v>
      </c>
      <c r="C85" s="6">
        <v>18</v>
      </c>
      <c r="D85" s="5" t="s">
        <v>114</v>
      </c>
      <c r="E85" s="6">
        <v>0</v>
      </c>
      <c r="F85" s="6">
        <v>1</v>
      </c>
      <c r="G85" s="6">
        <v>405</v>
      </c>
      <c r="H85" s="7">
        <f t="shared" si="3"/>
        <v>7290</v>
      </c>
    </row>
    <row r="86" spans="1:8" x14ac:dyDescent="0.3">
      <c r="A86" s="80"/>
      <c r="B86" s="5" t="s">
        <v>84</v>
      </c>
      <c r="C86" s="6">
        <v>6</v>
      </c>
      <c r="D86" s="5" t="s">
        <v>80</v>
      </c>
      <c r="E86" s="6">
        <v>0</v>
      </c>
      <c r="F86" s="6">
        <v>1</v>
      </c>
      <c r="G86" s="6">
        <v>660</v>
      </c>
      <c r="H86" s="7">
        <f t="shared" si="3"/>
        <v>3960</v>
      </c>
    </row>
    <row r="87" spans="1:8" x14ac:dyDescent="0.3">
      <c r="A87" s="80"/>
      <c r="B87" s="5" t="s">
        <v>85</v>
      </c>
      <c r="C87" s="6">
        <v>15</v>
      </c>
      <c r="D87" s="5" t="s">
        <v>80</v>
      </c>
      <c r="E87" s="6">
        <v>0</v>
      </c>
      <c r="F87" s="6">
        <v>1</v>
      </c>
      <c r="G87" s="6">
        <v>250</v>
      </c>
      <c r="H87" s="7">
        <f t="shared" si="3"/>
        <v>3750</v>
      </c>
    </row>
    <row r="88" spans="1:8" x14ac:dyDescent="0.3">
      <c r="A88" s="80"/>
      <c r="B88" s="5" t="s">
        <v>86</v>
      </c>
      <c r="C88" s="6">
        <v>15</v>
      </c>
      <c r="D88" s="5" t="s">
        <v>80</v>
      </c>
      <c r="E88" s="6">
        <v>0</v>
      </c>
      <c r="F88" s="6">
        <v>1</v>
      </c>
      <c r="G88" s="6">
        <v>68</v>
      </c>
      <c r="H88" s="7">
        <f t="shared" si="3"/>
        <v>1020</v>
      </c>
    </row>
    <row r="89" spans="1:8" x14ac:dyDescent="0.3">
      <c r="A89" s="80"/>
      <c r="B89" s="5" t="s">
        <v>87</v>
      </c>
      <c r="C89" s="6">
        <v>5</v>
      </c>
      <c r="D89" s="5" t="s">
        <v>88</v>
      </c>
      <c r="E89" s="6">
        <v>0</v>
      </c>
      <c r="F89" s="6">
        <v>1</v>
      </c>
      <c r="G89" s="7">
        <v>1350</v>
      </c>
      <c r="H89" s="7">
        <f t="shared" si="3"/>
        <v>6750</v>
      </c>
    </row>
    <row r="90" spans="1:8" x14ac:dyDescent="0.3">
      <c r="A90" s="80"/>
      <c r="B90" s="5" t="s">
        <v>89</v>
      </c>
      <c r="C90" s="6">
        <v>1</v>
      </c>
      <c r="D90" s="5" t="s">
        <v>80</v>
      </c>
      <c r="E90" s="6">
        <v>0</v>
      </c>
      <c r="F90" s="6">
        <v>1</v>
      </c>
      <c r="G90" s="7">
        <v>15000</v>
      </c>
      <c r="H90" s="7">
        <f t="shared" si="3"/>
        <v>15000</v>
      </c>
    </row>
    <row r="91" spans="1:8" x14ac:dyDescent="0.3">
      <c r="A91" s="80"/>
      <c r="B91" s="5" t="s">
        <v>90</v>
      </c>
      <c r="C91" s="6">
        <v>2</v>
      </c>
      <c r="D91" s="5" t="s">
        <v>88</v>
      </c>
      <c r="E91" s="6">
        <v>0</v>
      </c>
      <c r="F91" s="6">
        <v>1</v>
      </c>
      <c r="G91" s="6">
        <v>77</v>
      </c>
      <c r="H91" s="7">
        <f t="shared" si="3"/>
        <v>154</v>
      </c>
    </row>
    <row r="92" spans="1:8" x14ac:dyDescent="0.3">
      <c r="A92" s="80"/>
      <c r="B92" s="5" t="s">
        <v>91</v>
      </c>
      <c r="C92" s="6">
        <v>30</v>
      </c>
      <c r="D92" s="5" t="s">
        <v>92</v>
      </c>
      <c r="E92" s="6">
        <v>0</v>
      </c>
      <c r="F92" s="6">
        <v>1</v>
      </c>
      <c r="G92" s="6">
        <v>15</v>
      </c>
      <c r="H92" s="7">
        <f t="shared" si="3"/>
        <v>450</v>
      </c>
    </row>
    <row r="93" spans="1:8" x14ac:dyDescent="0.3">
      <c r="A93" s="80"/>
      <c r="B93" s="5" t="s">
        <v>93</v>
      </c>
      <c r="C93" s="6">
        <v>1</v>
      </c>
      <c r="D93" s="5" t="s">
        <v>80</v>
      </c>
      <c r="E93" s="6">
        <v>0</v>
      </c>
      <c r="F93" s="6">
        <v>1</v>
      </c>
      <c r="G93" s="7">
        <v>11000</v>
      </c>
      <c r="H93" s="7">
        <f t="shared" si="3"/>
        <v>11000</v>
      </c>
    </row>
    <row r="94" spans="1:8" x14ac:dyDescent="0.3">
      <c r="A94" s="80"/>
      <c r="B94" s="5" t="s">
        <v>115</v>
      </c>
      <c r="C94" s="6">
        <v>13</v>
      </c>
      <c r="D94" s="5" t="s">
        <v>98</v>
      </c>
      <c r="E94" s="6">
        <v>0</v>
      </c>
      <c r="F94" s="6">
        <v>1</v>
      </c>
      <c r="G94" s="6">
        <v>115</v>
      </c>
      <c r="H94" s="7">
        <f t="shared" si="3"/>
        <v>1495</v>
      </c>
    </row>
    <row r="95" spans="1:8" x14ac:dyDescent="0.3">
      <c r="A95" s="80"/>
      <c r="B95" s="5" t="s">
        <v>116</v>
      </c>
      <c r="C95" s="6">
        <v>100</v>
      </c>
      <c r="D95" s="5" t="s">
        <v>88</v>
      </c>
      <c r="E95" s="6">
        <v>0</v>
      </c>
      <c r="F95" s="6">
        <v>1</v>
      </c>
      <c r="G95" s="6">
        <v>7</v>
      </c>
      <c r="H95" s="7">
        <f t="shared" si="3"/>
        <v>700</v>
      </c>
    </row>
    <row r="96" spans="1:8" x14ac:dyDescent="0.3">
      <c r="A96" s="80"/>
      <c r="B96" s="5" t="s">
        <v>117</v>
      </c>
      <c r="C96" s="6">
        <v>13</v>
      </c>
      <c r="D96" s="5" t="s">
        <v>98</v>
      </c>
      <c r="E96" s="6">
        <v>0</v>
      </c>
      <c r="F96" s="6">
        <v>1</v>
      </c>
      <c r="G96" s="6">
        <v>30</v>
      </c>
      <c r="H96" s="7">
        <f t="shared" si="3"/>
        <v>390</v>
      </c>
    </row>
    <row r="97" spans="1:8" x14ac:dyDescent="0.3">
      <c r="A97" s="80"/>
      <c r="B97" s="5" t="s">
        <v>118</v>
      </c>
      <c r="C97" s="6">
        <v>5</v>
      </c>
      <c r="D97" s="5" t="s">
        <v>88</v>
      </c>
      <c r="E97" s="6">
        <v>0</v>
      </c>
      <c r="F97" s="6">
        <v>1</v>
      </c>
      <c r="G97" s="7">
        <v>6180</v>
      </c>
      <c r="H97" s="7">
        <f t="shared" si="3"/>
        <v>30900</v>
      </c>
    </row>
    <row r="98" spans="1:8" x14ac:dyDescent="0.3">
      <c r="A98" s="80"/>
      <c r="B98" s="5" t="s">
        <v>119</v>
      </c>
      <c r="C98" s="6">
        <v>15</v>
      </c>
      <c r="D98" s="5" t="s">
        <v>88</v>
      </c>
      <c r="E98" s="6">
        <v>0</v>
      </c>
      <c r="F98" s="6">
        <v>1</v>
      </c>
      <c r="G98" s="7">
        <v>6180</v>
      </c>
      <c r="H98" s="7">
        <f t="shared" si="3"/>
        <v>92700</v>
      </c>
    </row>
    <row r="99" spans="1:8" x14ac:dyDescent="0.3">
      <c r="A99" s="80"/>
      <c r="B99" s="5" t="s">
        <v>120</v>
      </c>
      <c r="C99" s="6">
        <v>50</v>
      </c>
      <c r="D99" s="5" t="s">
        <v>88</v>
      </c>
      <c r="E99" s="6">
        <v>0</v>
      </c>
      <c r="F99" s="6">
        <v>0</v>
      </c>
      <c r="G99" s="6">
        <v>0</v>
      </c>
      <c r="H99" s="7">
        <f t="shared" si="3"/>
        <v>0</v>
      </c>
    </row>
    <row r="100" spans="1:8" x14ac:dyDescent="0.3">
      <c r="A100" s="80"/>
      <c r="B100" s="5" t="s">
        <v>121</v>
      </c>
      <c r="C100" s="6">
        <v>200</v>
      </c>
      <c r="D100" s="5" t="s">
        <v>88</v>
      </c>
      <c r="E100" s="6">
        <v>0</v>
      </c>
      <c r="F100" s="6">
        <v>0</v>
      </c>
      <c r="G100" s="6">
        <v>0</v>
      </c>
      <c r="H100" s="7">
        <f t="shared" si="3"/>
        <v>0</v>
      </c>
    </row>
    <row r="101" spans="1:8" x14ac:dyDescent="0.3">
      <c r="A101" s="80"/>
      <c r="B101" s="5" t="s">
        <v>122</v>
      </c>
      <c r="C101" s="6">
        <v>6</v>
      </c>
      <c r="D101" s="5" t="s">
        <v>80</v>
      </c>
      <c r="E101" s="6">
        <v>0</v>
      </c>
      <c r="F101" s="6">
        <v>0</v>
      </c>
      <c r="G101" s="6">
        <v>0</v>
      </c>
      <c r="H101" s="7">
        <f t="shared" si="3"/>
        <v>0</v>
      </c>
    </row>
    <row r="102" spans="1:8" x14ac:dyDescent="0.3">
      <c r="A102" s="80"/>
      <c r="B102" s="5" t="s">
        <v>123</v>
      </c>
      <c r="C102" s="6">
        <v>6</v>
      </c>
      <c r="D102" s="5" t="s">
        <v>80</v>
      </c>
      <c r="E102" s="6">
        <v>0</v>
      </c>
      <c r="F102" s="6">
        <v>0</v>
      </c>
      <c r="G102" s="6">
        <v>0</v>
      </c>
      <c r="H102" s="7">
        <f t="shared" si="3"/>
        <v>0</v>
      </c>
    </row>
    <row r="103" spans="1:8" x14ac:dyDescent="0.3">
      <c r="A103" s="81"/>
      <c r="B103" s="82" t="s">
        <v>104</v>
      </c>
      <c r="C103" s="82"/>
      <c r="D103" s="82"/>
      <c r="E103" s="82"/>
      <c r="F103" s="82"/>
      <c r="G103" s="82"/>
      <c r="H103" s="22">
        <f>SUM(H82:H102)</f>
        <v>234539</v>
      </c>
    </row>
    <row r="104" spans="1:8" x14ac:dyDescent="0.3">
      <c r="A104" s="9"/>
    </row>
    <row r="105" spans="1:8" x14ac:dyDescent="0.3">
      <c r="A105" s="9"/>
      <c r="B105" s="10"/>
      <c r="C105" s="10"/>
      <c r="D105" s="10"/>
      <c r="E105" s="10"/>
      <c r="F105" s="10"/>
      <c r="G105" s="10"/>
      <c r="H105" s="17"/>
    </row>
    <row r="107" spans="1:8" ht="27" x14ac:dyDescent="0.3">
      <c r="A107" s="1" t="s">
        <v>71</v>
      </c>
      <c r="B107" s="2" t="s">
        <v>72</v>
      </c>
      <c r="C107" s="2" t="s">
        <v>73</v>
      </c>
      <c r="D107" s="2" t="s">
        <v>74</v>
      </c>
      <c r="E107" s="3" t="s">
        <v>75</v>
      </c>
      <c r="F107" s="3" t="s">
        <v>76</v>
      </c>
      <c r="G107" s="3" t="s">
        <v>77</v>
      </c>
      <c r="H107" s="3" t="s">
        <v>78</v>
      </c>
    </row>
    <row r="108" spans="1:8" x14ac:dyDescent="0.3">
      <c r="A108" s="83" t="s">
        <v>28</v>
      </c>
      <c r="B108" s="5" t="s">
        <v>79</v>
      </c>
      <c r="C108" s="6">
        <v>3</v>
      </c>
      <c r="D108" s="5" t="s">
        <v>80</v>
      </c>
      <c r="E108" s="6">
        <v>0</v>
      </c>
      <c r="F108" s="6">
        <v>1</v>
      </c>
      <c r="G108" s="7">
        <v>1040</v>
      </c>
      <c r="H108" s="7">
        <f>C108*G108</f>
        <v>3120</v>
      </c>
    </row>
    <row r="109" spans="1:8" x14ac:dyDescent="0.3">
      <c r="A109" s="83"/>
      <c r="B109" s="5" t="s">
        <v>81</v>
      </c>
      <c r="C109" s="6">
        <v>6</v>
      </c>
      <c r="D109" s="5" t="s">
        <v>80</v>
      </c>
      <c r="E109" s="6">
        <v>0</v>
      </c>
      <c r="F109" s="6">
        <v>1</v>
      </c>
      <c r="G109" s="7">
        <v>2060</v>
      </c>
      <c r="H109" s="7">
        <f t="shared" ref="H109:H128" si="4">C109*G109</f>
        <v>12360</v>
      </c>
    </row>
    <row r="110" spans="1:8" x14ac:dyDescent="0.3">
      <c r="A110" s="83"/>
      <c r="B110" s="5" t="s">
        <v>82</v>
      </c>
      <c r="C110" s="6">
        <v>6</v>
      </c>
      <c r="D110" s="5" t="s">
        <v>80</v>
      </c>
      <c r="E110" s="6">
        <v>0</v>
      </c>
      <c r="F110" s="6">
        <v>1</v>
      </c>
      <c r="G110" s="7">
        <v>7250</v>
      </c>
      <c r="H110" s="7">
        <f t="shared" si="4"/>
        <v>43500</v>
      </c>
    </row>
    <row r="111" spans="1:8" x14ac:dyDescent="0.3">
      <c r="A111" s="83"/>
      <c r="B111" s="5" t="s">
        <v>83</v>
      </c>
      <c r="C111" s="6">
        <v>18</v>
      </c>
      <c r="D111" s="5" t="s">
        <v>80</v>
      </c>
      <c r="E111" s="6">
        <v>0</v>
      </c>
      <c r="F111" s="6">
        <v>1</v>
      </c>
      <c r="G111" s="6">
        <v>405</v>
      </c>
      <c r="H111" s="7">
        <f t="shared" si="4"/>
        <v>7290</v>
      </c>
    </row>
    <row r="112" spans="1:8" x14ac:dyDescent="0.3">
      <c r="A112" s="83"/>
      <c r="B112" s="5" t="s">
        <v>84</v>
      </c>
      <c r="C112" s="6">
        <v>6</v>
      </c>
      <c r="D112" s="5" t="s">
        <v>80</v>
      </c>
      <c r="E112" s="6">
        <v>0</v>
      </c>
      <c r="F112" s="6">
        <v>1</v>
      </c>
      <c r="G112" s="6">
        <v>660</v>
      </c>
      <c r="H112" s="7">
        <f t="shared" si="4"/>
        <v>3960</v>
      </c>
    </row>
    <row r="113" spans="1:8" x14ac:dyDescent="0.3">
      <c r="A113" s="83"/>
      <c r="B113" s="5" t="s">
        <v>85</v>
      </c>
      <c r="C113" s="6">
        <v>15</v>
      </c>
      <c r="D113" s="5" t="s">
        <v>80</v>
      </c>
      <c r="E113" s="6">
        <v>0</v>
      </c>
      <c r="F113" s="6">
        <v>1</v>
      </c>
      <c r="G113" s="6">
        <v>250</v>
      </c>
      <c r="H113" s="7">
        <f t="shared" si="4"/>
        <v>3750</v>
      </c>
    </row>
    <row r="114" spans="1:8" x14ac:dyDescent="0.3">
      <c r="A114" s="83"/>
      <c r="B114" s="5" t="s">
        <v>86</v>
      </c>
      <c r="C114" s="6">
        <v>15</v>
      </c>
      <c r="D114" s="5" t="s">
        <v>80</v>
      </c>
      <c r="E114" s="6">
        <v>0</v>
      </c>
      <c r="F114" s="6">
        <v>1</v>
      </c>
      <c r="G114" s="6">
        <v>68</v>
      </c>
      <c r="H114" s="7">
        <f t="shared" si="4"/>
        <v>1020</v>
      </c>
    </row>
    <row r="115" spans="1:8" x14ac:dyDescent="0.3">
      <c r="A115" s="83"/>
      <c r="B115" s="5" t="s">
        <v>87</v>
      </c>
      <c r="C115" s="6">
        <v>5</v>
      </c>
      <c r="D115" s="5" t="s">
        <v>88</v>
      </c>
      <c r="E115" s="6">
        <v>0</v>
      </c>
      <c r="F115" s="6">
        <v>1</v>
      </c>
      <c r="G115" s="7">
        <v>1350</v>
      </c>
      <c r="H115" s="7">
        <f t="shared" si="4"/>
        <v>6750</v>
      </c>
    </row>
    <row r="116" spans="1:8" x14ac:dyDescent="0.3">
      <c r="A116" s="83"/>
      <c r="B116" s="5" t="s">
        <v>89</v>
      </c>
      <c r="C116" s="6">
        <v>1</v>
      </c>
      <c r="D116" s="5" t="s">
        <v>80</v>
      </c>
      <c r="E116" s="6">
        <v>0</v>
      </c>
      <c r="F116" s="6">
        <v>1</v>
      </c>
      <c r="G116" s="7">
        <v>15000</v>
      </c>
      <c r="H116" s="7">
        <f t="shared" si="4"/>
        <v>15000</v>
      </c>
    </row>
    <row r="117" spans="1:8" x14ac:dyDescent="0.3">
      <c r="A117" s="83"/>
      <c r="B117" s="5" t="s">
        <v>90</v>
      </c>
      <c r="C117" s="6">
        <v>2</v>
      </c>
      <c r="D117" s="5" t="s">
        <v>88</v>
      </c>
      <c r="E117" s="6">
        <v>0</v>
      </c>
      <c r="F117" s="6">
        <v>1</v>
      </c>
      <c r="G117" s="6">
        <v>77</v>
      </c>
      <c r="H117" s="7">
        <f t="shared" si="4"/>
        <v>154</v>
      </c>
    </row>
    <row r="118" spans="1:8" x14ac:dyDescent="0.3">
      <c r="A118" s="83"/>
      <c r="B118" s="5" t="s">
        <v>91</v>
      </c>
      <c r="C118" s="6">
        <v>30</v>
      </c>
      <c r="D118" s="5" t="s">
        <v>92</v>
      </c>
      <c r="E118" s="6">
        <v>0</v>
      </c>
      <c r="F118" s="6">
        <v>1</v>
      </c>
      <c r="G118" s="6">
        <v>15</v>
      </c>
      <c r="H118" s="7">
        <f t="shared" si="4"/>
        <v>450</v>
      </c>
    </row>
    <row r="119" spans="1:8" x14ac:dyDescent="0.3">
      <c r="A119" s="83"/>
      <c r="B119" s="5" t="s">
        <v>93</v>
      </c>
      <c r="C119" s="6">
        <v>1</v>
      </c>
      <c r="D119" s="5" t="s">
        <v>80</v>
      </c>
      <c r="E119" s="6">
        <v>0</v>
      </c>
      <c r="F119" s="6">
        <v>1</v>
      </c>
      <c r="G119" s="7">
        <v>11000</v>
      </c>
      <c r="H119" s="7">
        <f t="shared" si="4"/>
        <v>11000</v>
      </c>
    </row>
    <row r="120" spans="1:8" x14ac:dyDescent="0.3">
      <c r="A120" s="83"/>
      <c r="B120" s="5" t="s">
        <v>115</v>
      </c>
      <c r="C120" s="6">
        <v>13</v>
      </c>
      <c r="D120" s="5" t="s">
        <v>98</v>
      </c>
      <c r="E120" s="6">
        <v>0</v>
      </c>
      <c r="F120" s="6">
        <v>1</v>
      </c>
      <c r="G120" s="6">
        <v>115</v>
      </c>
      <c r="H120" s="7">
        <f t="shared" si="4"/>
        <v>1495</v>
      </c>
    </row>
    <row r="121" spans="1:8" x14ac:dyDescent="0.3">
      <c r="A121" s="83"/>
      <c r="B121" s="5" t="s">
        <v>116</v>
      </c>
      <c r="C121" s="6">
        <v>100</v>
      </c>
      <c r="D121" s="5" t="s">
        <v>88</v>
      </c>
      <c r="E121" s="6">
        <v>0</v>
      </c>
      <c r="F121" s="6">
        <v>1</v>
      </c>
      <c r="G121" s="6">
        <v>7</v>
      </c>
      <c r="H121" s="7">
        <f t="shared" si="4"/>
        <v>700</v>
      </c>
    </row>
    <row r="122" spans="1:8" x14ac:dyDescent="0.3">
      <c r="A122" s="83"/>
      <c r="B122" s="5" t="s">
        <v>117</v>
      </c>
      <c r="C122" s="6">
        <v>13</v>
      </c>
      <c r="D122" s="5" t="s">
        <v>98</v>
      </c>
      <c r="E122" s="6">
        <v>0</v>
      </c>
      <c r="F122" s="6">
        <v>1</v>
      </c>
      <c r="G122" s="6">
        <v>30</v>
      </c>
      <c r="H122" s="7">
        <f t="shared" si="4"/>
        <v>390</v>
      </c>
    </row>
    <row r="123" spans="1:8" x14ac:dyDescent="0.3">
      <c r="A123" s="83"/>
      <c r="B123" s="5" t="s">
        <v>118</v>
      </c>
      <c r="C123" s="6">
        <v>5</v>
      </c>
      <c r="D123" s="5" t="s">
        <v>88</v>
      </c>
      <c r="E123" s="6">
        <v>0</v>
      </c>
      <c r="F123" s="6">
        <v>1</v>
      </c>
      <c r="G123" s="7">
        <v>6180</v>
      </c>
      <c r="H123" s="7">
        <f t="shared" si="4"/>
        <v>30900</v>
      </c>
    </row>
    <row r="124" spans="1:8" x14ac:dyDescent="0.3">
      <c r="A124" s="83"/>
      <c r="B124" s="5" t="s">
        <v>119</v>
      </c>
      <c r="C124" s="6">
        <v>15</v>
      </c>
      <c r="D124" s="5" t="s">
        <v>88</v>
      </c>
      <c r="E124" s="6">
        <v>0</v>
      </c>
      <c r="F124" s="6">
        <v>1</v>
      </c>
      <c r="G124" s="7">
        <v>6180</v>
      </c>
      <c r="H124" s="7">
        <f t="shared" si="4"/>
        <v>92700</v>
      </c>
    </row>
    <row r="125" spans="1:8" x14ac:dyDescent="0.3">
      <c r="A125" s="83"/>
      <c r="B125" s="5" t="s">
        <v>124</v>
      </c>
      <c r="C125" s="6">
        <v>50</v>
      </c>
      <c r="D125" s="5" t="s">
        <v>88</v>
      </c>
      <c r="E125" s="6">
        <v>0</v>
      </c>
      <c r="F125" s="6">
        <v>0</v>
      </c>
      <c r="G125" s="6">
        <v>0</v>
      </c>
      <c r="H125" s="7">
        <f t="shared" si="4"/>
        <v>0</v>
      </c>
    </row>
    <row r="126" spans="1:8" x14ac:dyDescent="0.3">
      <c r="A126" s="83"/>
      <c r="B126" s="5" t="s">
        <v>125</v>
      </c>
      <c r="C126" s="6">
        <v>200</v>
      </c>
      <c r="D126" s="5" t="s">
        <v>88</v>
      </c>
      <c r="E126" s="6">
        <v>0</v>
      </c>
      <c r="F126" s="6">
        <v>0</v>
      </c>
      <c r="G126" s="6">
        <v>0</v>
      </c>
      <c r="H126" s="7">
        <f t="shared" si="4"/>
        <v>0</v>
      </c>
    </row>
    <row r="127" spans="1:8" x14ac:dyDescent="0.3">
      <c r="A127" s="83"/>
      <c r="B127" s="5" t="s">
        <v>122</v>
      </c>
      <c r="C127" s="6">
        <v>6</v>
      </c>
      <c r="D127" s="5" t="s">
        <v>80</v>
      </c>
      <c r="E127" s="6">
        <v>0</v>
      </c>
      <c r="F127" s="6">
        <v>0</v>
      </c>
      <c r="G127" s="6">
        <v>0</v>
      </c>
      <c r="H127" s="7">
        <f t="shared" si="4"/>
        <v>0</v>
      </c>
    </row>
    <row r="128" spans="1:8" x14ac:dyDescent="0.3">
      <c r="A128" s="83"/>
      <c r="B128" s="5" t="s">
        <v>123</v>
      </c>
      <c r="C128" s="6">
        <v>6</v>
      </c>
      <c r="D128" s="5" t="s">
        <v>80</v>
      </c>
      <c r="E128" s="6">
        <v>0</v>
      </c>
      <c r="F128" s="6">
        <v>0</v>
      </c>
      <c r="G128" s="6">
        <v>0</v>
      </c>
      <c r="H128" s="7">
        <f t="shared" si="4"/>
        <v>0</v>
      </c>
    </row>
    <row r="129" spans="1:8" x14ac:dyDescent="0.3">
      <c r="A129" s="83"/>
      <c r="B129" s="82" t="s">
        <v>104</v>
      </c>
      <c r="C129" s="82"/>
      <c r="D129" s="82"/>
      <c r="E129" s="82"/>
      <c r="F129" s="82"/>
      <c r="G129" s="82"/>
      <c r="H129" s="22">
        <f>SUM(H108:H128)</f>
        <v>234539</v>
      </c>
    </row>
    <row r="130" spans="1:8" x14ac:dyDescent="0.3">
      <c r="A130" s="9"/>
    </row>
    <row r="132" spans="1:8" ht="27" x14ac:dyDescent="0.3">
      <c r="A132" s="13" t="s">
        <v>71</v>
      </c>
      <c r="B132" s="14" t="s">
        <v>72</v>
      </c>
      <c r="C132" s="14" t="s">
        <v>73</v>
      </c>
      <c r="D132" s="14" t="s">
        <v>74</v>
      </c>
      <c r="E132" s="15" t="s">
        <v>75</v>
      </c>
      <c r="F132" s="15" t="s">
        <v>76</v>
      </c>
      <c r="G132" s="15" t="s">
        <v>77</v>
      </c>
      <c r="H132" s="15" t="s">
        <v>78</v>
      </c>
    </row>
    <row r="133" spans="1:8" x14ac:dyDescent="0.3">
      <c r="A133" s="83" t="s">
        <v>32</v>
      </c>
      <c r="B133" s="5" t="s">
        <v>79</v>
      </c>
      <c r="C133" s="6">
        <v>3</v>
      </c>
      <c r="D133" s="5" t="s">
        <v>80</v>
      </c>
      <c r="E133" s="6">
        <v>0</v>
      </c>
      <c r="F133" s="6">
        <v>1</v>
      </c>
      <c r="G133" s="7">
        <v>1040</v>
      </c>
      <c r="H133" s="7">
        <f t="shared" ref="H133:H158" si="5">C133*G133</f>
        <v>3120</v>
      </c>
    </row>
    <row r="134" spans="1:8" x14ac:dyDescent="0.3">
      <c r="A134" s="83"/>
      <c r="B134" s="5" t="s">
        <v>81</v>
      </c>
      <c r="C134" s="6">
        <v>2</v>
      </c>
      <c r="D134" s="5" t="s">
        <v>80</v>
      </c>
      <c r="E134" s="6">
        <v>0</v>
      </c>
      <c r="F134" s="6">
        <v>1</v>
      </c>
      <c r="G134" s="7">
        <v>2060</v>
      </c>
      <c r="H134" s="7">
        <f t="shared" si="5"/>
        <v>4120</v>
      </c>
    </row>
    <row r="135" spans="1:8" x14ac:dyDescent="0.3">
      <c r="A135" s="83"/>
      <c r="B135" s="5" t="s">
        <v>82</v>
      </c>
      <c r="C135" s="6">
        <v>2</v>
      </c>
      <c r="D135" s="5" t="s">
        <v>80</v>
      </c>
      <c r="E135" s="6">
        <v>0</v>
      </c>
      <c r="F135" s="6">
        <v>1</v>
      </c>
      <c r="G135" s="7">
        <v>7250</v>
      </c>
      <c r="H135" s="7">
        <f t="shared" si="5"/>
        <v>14500</v>
      </c>
    </row>
    <row r="136" spans="1:8" x14ac:dyDescent="0.3">
      <c r="A136" s="83"/>
      <c r="B136" s="5" t="s">
        <v>83</v>
      </c>
      <c r="C136" s="6">
        <v>10</v>
      </c>
      <c r="D136" s="5" t="s">
        <v>80</v>
      </c>
      <c r="E136" s="6">
        <v>0</v>
      </c>
      <c r="F136" s="6">
        <v>1</v>
      </c>
      <c r="G136" s="6">
        <v>405</v>
      </c>
      <c r="H136" s="7">
        <f t="shared" si="5"/>
        <v>4050</v>
      </c>
    </row>
    <row r="137" spans="1:8" x14ac:dyDescent="0.3">
      <c r="A137" s="83"/>
      <c r="B137" s="5" t="s">
        <v>84</v>
      </c>
      <c r="C137" s="6">
        <v>4</v>
      </c>
      <c r="D137" s="5" t="s">
        <v>80</v>
      </c>
      <c r="E137" s="6">
        <v>0</v>
      </c>
      <c r="F137" s="6">
        <v>1</v>
      </c>
      <c r="G137" s="6">
        <v>660</v>
      </c>
      <c r="H137" s="7">
        <f t="shared" si="5"/>
        <v>2640</v>
      </c>
    </row>
    <row r="138" spans="1:8" x14ac:dyDescent="0.3">
      <c r="A138" s="83"/>
      <c r="B138" s="5" t="s">
        <v>85</v>
      </c>
      <c r="C138" s="6">
        <v>10</v>
      </c>
      <c r="D138" s="5" t="s">
        <v>80</v>
      </c>
      <c r="E138" s="6">
        <v>0</v>
      </c>
      <c r="F138" s="6">
        <v>1</v>
      </c>
      <c r="G138" s="6">
        <v>250</v>
      </c>
      <c r="H138" s="7">
        <f t="shared" si="5"/>
        <v>2500</v>
      </c>
    </row>
    <row r="139" spans="1:8" x14ac:dyDescent="0.3">
      <c r="A139" s="83"/>
      <c r="B139" s="5" t="s">
        <v>86</v>
      </c>
      <c r="C139" s="6">
        <v>9</v>
      </c>
      <c r="D139" s="5" t="s">
        <v>80</v>
      </c>
      <c r="E139" s="6">
        <v>0</v>
      </c>
      <c r="F139" s="6">
        <v>1</v>
      </c>
      <c r="G139" s="6">
        <v>68</v>
      </c>
      <c r="H139" s="7">
        <f t="shared" si="5"/>
        <v>612</v>
      </c>
    </row>
    <row r="140" spans="1:8" x14ac:dyDescent="0.3">
      <c r="A140" s="83"/>
      <c r="B140" s="5" t="s">
        <v>87</v>
      </c>
      <c r="C140" s="6">
        <v>5</v>
      </c>
      <c r="D140" s="5" t="s">
        <v>88</v>
      </c>
      <c r="E140" s="6">
        <v>0</v>
      </c>
      <c r="F140" s="6">
        <v>1</v>
      </c>
      <c r="G140" s="7">
        <v>1350</v>
      </c>
      <c r="H140" s="7">
        <f t="shared" si="5"/>
        <v>6750</v>
      </c>
    </row>
    <row r="141" spans="1:8" x14ac:dyDescent="0.3">
      <c r="A141" s="83"/>
      <c r="B141" s="5" t="s">
        <v>89</v>
      </c>
      <c r="C141" s="6">
        <v>1</v>
      </c>
      <c r="D141" s="5" t="s">
        <v>80</v>
      </c>
      <c r="E141" s="6">
        <v>0</v>
      </c>
      <c r="F141" s="6">
        <v>1</v>
      </c>
      <c r="G141" s="7">
        <v>15000</v>
      </c>
      <c r="H141" s="7">
        <f t="shared" si="5"/>
        <v>15000</v>
      </c>
    </row>
    <row r="142" spans="1:8" x14ac:dyDescent="0.3">
      <c r="A142" s="83"/>
      <c r="B142" s="5" t="s">
        <v>90</v>
      </c>
      <c r="C142" s="6">
        <v>2</v>
      </c>
      <c r="D142" s="5" t="s">
        <v>88</v>
      </c>
      <c r="E142" s="6">
        <v>0</v>
      </c>
      <c r="F142" s="6">
        <v>1</v>
      </c>
      <c r="G142" s="6">
        <v>77</v>
      </c>
      <c r="H142" s="7">
        <f t="shared" si="5"/>
        <v>154</v>
      </c>
    </row>
    <row r="143" spans="1:8" x14ac:dyDescent="0.3">
      <c r="A143" s="83"/>
      <c r="B143" s="5" t="s">
        <v>91</v>
      </c>
      <c r="C143" s="6">
        <v>30</v>
      </c>
      <c r="D143" s="5" t="s">
        <v>92</v>
      </c>
      <c r="E143" s="6">
        <v>0</v>
      </c>
      <c r="F143" s="6">
        <v>1</v>
      </c>
      <c r="G143" s="6">
        <v>15</v>
      </c>
      <c r="H143" s="7">
        <f t="shared" si="5"/>
        <v>450</v>
      </c>
    </row>
    <row r="144" spans="1:8" x14ac:dyDescent="0.3">
      <c r="A144" s="83"/>
      <c r="B144" s="5" t="s">
        <v>93</v>
      </c>
      <c r="C144" s="6">
        <v>1</v>
      </c>
      <c r="D144" s="5" t="s">
        <v>80</v>
      </c>
      <c r="E144" s="6">
        <v>0</v>
      </c>
      <c r="F144" s="6">
        <v>1</v>
      </c>
      <c r="G144" s="7">
        <v>11000</v>
      </c>
      <c r="H144" s="7">
        <f t="shared" si="5"/>
        <v>11000</v>
      </c>
    </row>
    <row r="145" spans="1:8" x14ac:dyDescent="0.3">
      <c r="A145" s="83"/>
      <c r="B145" s="5" t="s">
        <v>126</v>
      </c>
      <c r="C145" s="6">
        <v>1</v>
      </c>
      <c r="D145" s="5" t="s">
        <v>80</v>
      </c>
      <c r="E145" s="6">
        <v>0</v>
      </c>
      <c r="F145" s="6">
        <v>1</v>
      </c>
      <c r="G145" s="6">
        <v>750</v>
      </c>
      <c r="H145" s="7">
        <f t="shared" si="5"/>
        <v>750</v>
      </c>
    </row>
    <row r="146" spans="1:8" x14ac:dyDescent="0.3">
      <c r="A146" s="83"/>
      <c r="B146" s="5" t="s">
        <v>127</v>
      </c>
      <c r="C146" s="6">
        <v>1</v>
      </c>
      <c r="D146" s="5" t="s">
        <v>128</v>
      </c>
      <c r="E146" s="6">
        <v>0</v>
      </c>
      <c r="F146" s="6">
        <v>1</v>
      </c>
      <c r="G146" s="7">
        <v>44000</v>
      </c>
      <c r="H146" s="7">
        <f t="shared" si="5"/>
        <v>44000</v>
      </c>
    </row>
    <row r="147" spans="1:8" x14ac:dyDescent="0.3">
      <c r="A147" s="83"/>
      <c r="B147" s="5" t="s">
        <v>129</v>
      </c>
      <c r="C147" s="6">
        <v>2</v>
      </c>
      <c r="D147" s="5" t="s">
        <v>88</v>
      </c>
      <c r="E147" s="6">
        <v>0</v>
      </c>
      <c r="F147" s="6">
        <v>1</v>
      </c>
      <c r="G147" s="6">
        <v>287</v>
      </c>
      <c r="H147" s="7">
        <f t="shared" si="5"/>
        <v>574</v>
      </c>
    </row>
    <row r="148" spans="1:8" x14ac:dyDescent="0.3">
      <c r="A148" s="83"/>
      <c r="B148" s="5" t="s">
        <v>130</v>
      </c>
      <c r="C148" s="6">
        <v>10</v>
      </c>
      <c r="D148" s="5" t="s">
        <v>80</v>
      </c>
      <c r="E148" s="6">
        <v>0</v>
      </c>
      <c r="F148" s="6">
        <v>1</v>
      </c>
      <c r="G148" s="6">
        <v>250</v>
      </c>
      <c r="H148" s="7">
        <f t="shared" si="5"/>
        <v>2500</v>
      </c>
    </row>
    <row r="149" spans="1:8" x14ac:dyDescent="0.3">
      <c r="A149" s="83"/>
      <c r="B149" s="5" t="s">
        <v>131</v>
      </c>
      <c r="C149" s="6">
        <v>9</v>
      </c>
      <c r="D149" s="5" t="s">
        <v>80</v>
      </c>
      <c r="E149" s="6">
        <v>0</v>
      </c>
      <c r="F149" s="6">
        <v>1</v>
      </c>
      <c r="G149" s="6">
        <v>68</v>
      </c>
      <c r="H149" s="7">
        <f t="shared" si="5"/>
        <v>612</v>
      </c>
    </row>
    <row r="150" spans="1:8" x14ac:dyDescent="0.3">
      <c r="A150" s="83"/>
      <c r="B150" s="5" t="s">
        <v>132</v>
      </c>
      <c r="C150" s="6">
        <v>5.0000000000000001E-4</v>
      </c>
      <c r="D150" s="5" t="s">
        <v>108</v>
      </c>
      <c r="E150" s="6">
        <v>0</v>
      </c>
      <c r="F150" s="6">
        <v>1</v>
      </c>
      <c r="G150" s="7">
        <v>8333</v>
      </c>
      <c r="H150" s="7">
        <f t="shared" si="5"/>
        <v>4.1665000000000001</v>
      </c>
    </row>
    <row r="151" spans="1:8" x14ac:dyDescent="0.3">
      <c r="A151" s="83"/>
      <c r="B151" s="5" t="s">
        <v>94</v>
      </c>
      <c r="C151" s="6">
        <v>2</v>
      </c>
      <c r="D151" s="5" t="s">
        <v>80</v>
      </c>
      <c r="E151" s="6">
        <v>0</v>
      </c>
      <c r="F151" s="6">
        <v>0</v>
      </c>
      <c r="G151" s="6">
        <v>0</v>
      </c>
      <c r="H151" s="7">
        <f t="shared" si="5"/>
        <v>0</v>
      </c>
    </row>
    <row r="152" spans="1:8" x14ac:dyDescent="0.3">
      <c r="A152" s="83"/>
      <c r="B152" s="5" t="s">
        <v>95</v>
      </c>
      <c r="C152" s="6">
        <v>40</v>
      </c>
      <c r="D152" s="5" t="s">
        <v>88</v>
      </c>
      <c r="E152" s="6">
        <v>0</v>
      </c>
      <c r="F152" s="6">
        <v>0</v>
      </c>
      <c r="G152" s="6">
        <v>0</v>
      </c>
      <c r="H152" s="7">
        <f t="shared" si="5"/>
        <v>0</v>
      </c>
    </row>
    <row r="153" spans="1:8" x14ac:dyDescent="0.3">
      <c r="A153" s="83"/>
      <c r="B153" s="5" t="s">
        <v>96</v>
      </c>
      <c r="C153" s="6">
        <v>2</v>
      </c>
      <c r="D153" s="5" t="s">
        <v>80</v>
      </c>
      <c r="E153" s="6">
        <v>0</v>
      </c>
      <c r="F153" s="6">
        <v>1</v>
      </c>
      <c r="G153" s="7">
        <v>1250</v>
      </c>
      <c r="H153" s="7">
        <f t="shared" si="5"/>
        <v>2500</v>
      </c>
    </row>
    <row r="154" spans="1:8" x14ac:dyDescent="0.3">
      <c r="A154" s="83"/>
      <c r="B154" s="5" t="s">
        <v>97</v>
      </c>
      <c r="C154" s="6">
        <v>1</v>
      </c>
      <c r="D154" s="5" t="s">
        <v>98</v>
      </c>
      <c r="E154" s="6">
        <v>0</v>
      </c>
      <c r="F154" s="6">
        <v>0</v>
      </c>
      <c r="G154" s="6">
        <v>0</v>
      </c>
      <c r="H154" s="7">
        <f t="shared" si="5"/>
        <v>0</v>
      </c>
    </row>
    <row r="155" spans="1:8" x14ac:dyDescent="0.3">
      <c r="A155" s="83"/>
      <c r="B155" s="5" t="s">
        <v>99</v>
      </c>
      <c r="C155" s="6">
        <v>2</v>
      </c>
      <c r="D155" s="5" t="s">
        <v>80</v>
      </c>
      <c r="E155" s="6">
        <v>0</v>
      </c>
      <c r="F155" s="6">
        <v>0</v>
      </c>
      <c r="G155" s="6">
        <v>0</v>
      </c>
      <c r="H155" s="7">
        <f t="shared" si="5"/>
        <v>0</v>
      </c>
    </row>
    <row r="156" spans="1:8" x14ac:dyDescent="0.3">
      <c r="A156" s="83"/>
      <c r="B156" s="5" t="s">
        <v>100</v>
      </c>
      <c r="C156" s="6">
        <v>0</v>
      </c>
      <c r="D156" s="5" t="s">
        <v>98</v>
      </c>
      <c r="E156" s="6">
        <v>0</v>
      </c>
      <c r="F156" s="6">
        <v>0</v>
      </c>
      <c r="G156" s="6">
        <v>0</v>
      </c>
      <c r="H156" s="7">
        <f t="shared" si="5"/>
        <v>0</v>
      </c>
    </row>
    <row r="157" spans="1:8" x14ac:dyDescent="0.3">
      <c r="A157" s="83"/>
      <c r="B157" s="5" t="s">
        <v>101</v>
      </c>
      <c r="C157" s="6">
        <v>4</v>
      </c>
      <c r="D157" s="5" t="s">
        <v>80</v>
      </c>
      <c r="E157" s="6">
        <v>0</v>
      </c>
      <c r="F157" s="6">
        <v>0</v>
      </c>
      <c r="G157" s="6">
        <v>0</v>
      </c>
      <c r="H157" s="7">
        <f t="shared" si="5"/>
        <v>0</v>
      </c>
    </row>
    <row r="158" spans="1:8" x14ac:dyDescent="0.3">
      <c r="A158" s="83"/>
      <c r="B158" s="5" t="s">
        <v>133</v>
      </c>
      <c r="C158" s="6">
        <v>10</v>
      </c>
      <c r="D158" s="5" t="s">
        <v>88</v>
      </c>
      <c r="E158" s="6">
        <v>0</v>
      </c>
      <c r="F158" s="6">
        <v>0</v>
      </c>
      <c r="G158" s="6">
        <v>0</v>
      </c>
      <c r="H158" s="7">
        <f t="shared" si="5"/>
        <v>0</v>
      </c>
    </row>
    <row r="159" spans="1:8" x14ac:dyDescent="0.3">
      <c r="A159" s="83"/>
      <c r="B159" s="84" t="s">
        <v>104</v>
      </c>
      <c r="C159" s="84"/>
      <c r="D159" s="84"/>
      <c r="E159" s="84"/>
      <c r="F159" s="84"/>
      <c r="G159" s="84"/>
      <c r="H159" s="22">
        <f>SUM(H133:H158)</f>
        <v>115836.16650000001</v>
      </c>
    </row>
    <row r="162" spans="1:8" ht="27" x14ac:dyDescent="0.3">
      <c r="A162" s="13" t="s">
        <v>71</v>
      </c>
      <c r="B162" s="14" t="s">
        <v>72</v>
      </c>
      <c r="C162" s="14" t="s">
        <v>73</v>
      </c>
      <c r="D162" s="14" t="s">
        <v>74</v>
      </c>
      <c r="E162" s="15" t="s">
        <v>75</v>
      </c>
      <c r="F162" s="15" t="s">
        <v>76</v>
      </c>
      <c r="G162" s="15" t="s">
        <v>77</v>
      </c>
      <c r="H162" s="15" t="s">
        <v>78</v>
      </c>
    </row>
    <row r="163" spans="1:8" x14ac:dyDescent="0.3">
      <c r="A163" s="83" t="s">
        <v>35</v>
      </c>
      <c r="B163" s="5" t="s">
        <v>79</v>
      </c>
      <c r="C163" s="6">
        <v>2</v>
      </c>
      <c r="D163" s="5" t="s">
        <v>80</v>
      </c>
      <c r="E163" s="6">
        <v>0</v>
      </c>
      <c r="F163" s="6">
        <v>1</v>
      </c>
      <c r="G163" s="7">
        <v>1040</v>
      </c>
      <c r="H163" s="7">
        <f t="shared" ref="H163:H187" si="6">C163*G163</f>
        <v>2080</v>
      </c>
    </row>
    <row r="164" spans="1:8" x14ac:dyDescent="0.3">
      <c r="A164" s="83"/>
      <c r="B164" s="5" t="s">
        <v>81</v>
      </c>
      <c r="C164" s="6">
        <v>2</v>
      </c>
      <c r="D164" s="5" t="s">
        <v>80</v>
      </c>
      <c r="E164" s="6">
        <v>0</v>
      </c>
      <c r="F164" s="6">
        <v>1</v>
      </c>
      <c r="G164" s="7">
        <v>2060</v>
      </c>
      <c r="H164" s="7">
        <f t="shared" si="6"/>
        <v>4120</v>
      </c>
    </row>
    <row r="165" spans="1:8" x14ac:dyDescent="0.3">
      <c r="A165" s="83"/>
      <c r="B165" s="5" t="s">
        <v>82</v>
      </c>
      <c r="C165" s="6">
        <v>2</v>
      </c>
      <c r="D165" s="5" t="s">
        <v>80</v>
      </c>
      <c r="E165" s="6">
        <v>0</v>
      </c>
      <c r="F165" s="6">
        <v>1</v>
      </c>
      <c r="G165" s="7">
        <v>7250</v>
      </c>
      <c r="H165" s="7">
        <f t="shared" si="6"/>
        <v>14500</v>
      </c>
    </row>
    <row r="166" spans="1:8" x14ac:dyDescent="0.3">
      <c r="A166" s="83"/>
      <c r="B166" s="5" t="s">
        <v>83</v>
      </c>
      <c r="C166" s="6">
        <v>8</v>
      </c>
      <c r="D166" s="5" t="s">
        <v>80</v>
      </c>
      <c r="E166" s="6">
        <v>0</v>
      </c>
      <c r="F166" s="6">
        <v>1</v>
      </c>
      <c r="G166" s="6">
        <v>405</v>
      </c>
      <c r="H166" s="7">
        <f t="shared" si="6"/>
        <v>3240</v>
      </c>
    </row>
    <row r="167" spans="1:8" x14ac:dyDescent="0.3">
      <c r="A167" s="83"/>
      <c r="B167" s="5" t="s">
        <v>84</v>
      </c>
      <c r="C167" s="6">
        <v>3</v>
      </c>
      <c r="D167" s="5" t="s">
        <v>80</v>
      </c>
      <c r="E167" s="6">
        <v>0</v>
      </c>
      <c r="F167" s="6">
        <v>1</v>
      </c>
      <c r="G167" s="6">
        <v>660</v>
      </c>
      <c r="H167" s="7">
        <f t="shared" si="6"/>
        <v>1980</v>
      </c>
    </row>
    <row r="168" spans="1:8" x14ac:dyDescent="0.3">
      <c r="A168" s="83"/>
      <c r="B168" s="5" t="s">
        <v>85</v>
      </c>
      <c r="C168" s="6">
        <v>9</v>
      </c>
      <c r="D168" s="5" t="s">
        <v>80</v>
      </c>
      <c r="E168" s="6">
        <v>0</v>
      </c>
      <c r="F168" s="6">
        <v>1</v>
      </c>
      <c r="G168" s="6">
        <v>250</v>
      </c>
      <c r="H168" s="7">
        <f t="shared" si="6"/>
        <v>2250</v>
      </c>
    </row>
    <row r="169" spans="1:8" x14ac:dyDescent="0.3">
      <c r="A169" s="83"/>
      <c r="B169" s="5" t="s">
        <v>86</v>
      </c>
      <c r="C169" s="6">
        <v>8</v>
      </c>
      <c r="D169" s="5" t="s">
        <v>80</v>
      </c>
      <c r="E169" s="6">
        <v>0</v>
      </c>
      <c r="F169" s="6">
        <v>1</v>
      </c>
      <c r="G169" s="6">
        <v>68</v>
      </c>
      <c r="H169" s="7">
        <f t="shared" si="6"/>
        <v>544</v>
      </c>
    </row>
    <row r="170" spans="1:8" x14ac:dyDescent="0.3">
      <c r="A170" s="83"/>
      <c r="B170" s="5" t="s">
        <v>87</v>
      </c>
      <c r="C170" s="6">
        <v>5</v>
      </c>
      <c r="D170" s="5" t="s">
        <v>88</v>
      </c>
      <c r="E170" s="6">
        <v>0</v>
      </c>
      <c r="F170" s="6">
        <v>1</v>
      </c>
      <c r="G170" s="7">
        <v>1350</v>
      </c>
      <c r="H170" s="7">
        <f t="shared" si="6"/>
        <v>6750</v>
      </c>
    </row>
    <row r="171" spans="1:8" x14ac:dyDescent="0.3">
      <c r="A171" s="83"/>
      <c r="B171" s="5" t="s">
        <v>89</v>
      </c>
      <c r="C171" s="6">
        <v>1</v>
      </c>
      <c r="D171" s="5" t="s">
        <v>80</v>
      </c>
      <c r="E171" s="6">
        <v>0</v>
      </c>
      <c r="F171" s="6">
        <v>1</v>
      </c>
      <c r="G171" s="7">
        <v>15000</v>
      </c>
      <c r="H171" s="7">
        <f t="shared" si="6"/>
        <v>15000</v>
      </c>
    </row>
    <row r="172" spans="1:8" x14ac:dyDescent="0.3">
      <c r="A172" s="83"/>
      <c r="B172" s="5" t="s">
        <v>90</v>
      </c>
      <c r="C172" s="6">
        <v>2</v>
      </c>
      <c r="D172" s="5" t="s">
        <v>88</v>
      </c>
      <c r="E172" s="6">
        <v>0</v>
      </c>
      <c r="F172" s="6">
        <v>1</v>
      </c>
      <c r="G172" s="6">
        <v>77</v>
      </c>
      <c r="H172" s="7">
        <f t="shared" si="6"/>
        <v>154</v>
      </c>
    </row>
    <row r="173" spans="1:8" x14ac:dyDescent="0.3">
      <c r="A173" s="83"/>
      <c r="B173" s="5" t="s">
        <v>91</v>
      </c>
      <c r="C173" s="6">
        <v>30</v>
      </c>
      <c r="D173" s="5" t="s">
        <v>92</v>
      </c>
      <c r="E173" s="6">
        <v>0</v>
      </c>
      <c r="F173" s="6">
        <v>1</v>
      </c>
      <c r="G173" s="6">
        <v>15</v>
      </c>
      <c r="H173" s="7">
        <f t="shared" si="6"/>
        <v>450</v>
      </c>
    </row>
    <row r="174" spans="1:8" x14ac:dyDescent="0.3">
      <c r="A174" s="83"/>
      <c r="B174" s="5" t="s">
        <v>93</v>
      </c>
      <c r="C174" s="6">
        <v>1</v>
      </c>
      <c r="D174" s="5" t="s">
        <v>80</v>
      </c>
      <c r="E174" s="6">
        <v>0</v>
      </c>
      <c r="F174" s="6">
        <v>1</v>
      </c>
      <c r="G174" s="7">
        <v>11000</v>
      </c>
      <c r="H174" s="7">
        <f t="shared" si="6"/>
        <v>11000</v>
      </c>
    </row>
    <row r="175" spans="1:8" x14ac:dyDescent="0.3">
      <c r="A175" s="83"/>
      <c r="B175" s="5" t="s">
        <v>94</v>
      </c>
      <c r="C175" s="6">
        <v>1</v>
      </c>
      <c r="D175" s="5" t="s">
        <v>80</v>
      </c>
      <c r="E175" s="6">
        <v>0</v>
      </c>
      <c r="F175" s="6">
        <v>0</v>
      </c>
      <c r="G175" s="6">
        <v>0</v>
      </c>
      <c r="H175" s="7">
        <f t="shared" si="6"/>
        <v>0</v>
      </c>
    </row>
    <row r="176" spans="1:8" x14ac:dyDescent="0.3">
      <c r="A176" s="83"/>
      <c r="B176" s="5" t="s">
        <v>95</v>
      </c>
      <c r="C176" s="6">
        <v>20</v>
      </c>
      <c r="D176" s="5" t="s">
        <v>88</v>
      </c>
      <c r="E176" s="6">
        <v>0</v>
      </c>
      <c r="F176" s="6">
        <v>0</v>
      </c>
      <c r="G176" s="6">
        <v>0</v>
      </c>
      <c r="H176" s="7">
        <f t="shared" si="6"/>
        <v>0</v>
      </c>
    </row>
    <row r="177" spans="1:8" x14ac:dyDescent="0.3">
      <c r="A177" s="83"/>
      <c r="B177" s="5" t="s">
        <v>96</v>
      </c>
      <c r="C177" s="6">
        <v>1</v>
      </c>
      <c r="D177" s="5" t="s">
        <v>80</v>
      </c>
      <c r="E177" s="6">
        <v>0</v>
      </c>
      <c r="F177" s="6">
        <v>1</v>
      </c>
      <c r="G177" s="7">
        <v>1250</v>
      </c>
      <c r="H177" s="7">
        <f t="shared" si="6"/>
        <v>1250</v>
      </c>
    </row>
    <row r="178" spans="1:8" x14ac:dyDescent="0.3">
      <c r="A178" s="83"/>
      <c r="B178" s="5" t="s">
        <v>97</v>
      </c>
      <c r="C178" s="6">
        <v>0.5</v>
      </c>
      <c r="D178" s="5" t="s">
        <v>98</v>
      </c>
      <c r="E178" s="6">
        <v>0</v>
      </c>
      <c r="F178" s="6">
        <v>0</v>
      </c>
      <c r="G178" s="6">
        <v>0</v>
      </c>
      <c r="H178" s="7">
        <f t="shared" si="6"/>
        <v>0</v>
      </c>
    </row>
    <row r="179" spans="1:8" x14ac:dyDescent="0.3">
      <c r="A179" s="83"/>
      <c r="B179" s="5" t="s">
        <v>99</v>
      </c>
      <c r="C179" s="6">
        <v>1</v>
      </c>
      <c r="D179" s="5" t="s">
        <v>80</v>
      </c>
      <c r="E179" s="6">
        <v>0</v>
      </c>
      <c r="F179" s="6">
        <v>0</v>
      </c>
      <c r="G179" s="6">
        <v>0</v>
      </c>
      <c r="H179" s="7">
        <f t="shared" si="6"/>
        <v>0</v>
      </c>
    </row>
    <row r="180" spans="1:8" x14ac:dyDescent="0.3">
      <c r="A180" s="83"/>
      <c r="B180" s="5" t="s">
        <v>100</v>
      </c>
      <c r="C180" s="6">
        <v>0</v>
      </c>
      <c r="D180" s="5" t="s">
        <v>98</v>
      </c>
      <c r="E180" s="6">
        <v>0</v>
      </c>
      <c r="F180" s="6">
        <v>0</v>
      </c>
      <c r="G180" s="6">
        <v>0</v>
      </c>
      <c r="H180" s="7">
        <f t="shared" si="6"/>
        <v>0</v>
      </c>
    </row>
    <row r="181" spans="1:8" x14ac:dyDescent="0.3">
      <c r="A181" s="83"/>
      <c r="B181" s="5" t="s">
        <v>101</v>
      </c>
      <c r="C181" s="6">
        <v>2</v>
      </c>
      <c r="D181" s="5" t="s">
        <v>80</v>
      </c>
      <c r="E181" s="6">
        <v>0</v>
      </c>
      <c r="F181" s="6">
        <v>0</v>
      </c>
      <c r="G181" s="6">
        <v>0</v>
      </c>
      <c r="H181" s="7">
        <f t="shared" si="6"/>
        <v>0</v>
      </c>
    </row>
    <row r="182" spans="1:8" x14ac:dyDescent="0.3">
      <c r="A182" s="83"/>
      <c r="B182" s="5" t="s">
        <v>126</v>
      </c>
      <c r="C182" s="6">
        <v>1</v>
      </c>
      <c r="D182" s="5" t="s">
        <v>80</v>
      </c>
      <c r="E182" s="6">
        <v>0</v>
      </c>
      <c r="F182" s="6">
        <v>1</v>
      </c>
      <c r="G182" s="6">
        <v>750</v>
      </c>
      <c r="H182" s="7">
        <f t="shared" si="6"/>
        <v>750</v>
      </c>
    </row>
    <row r="183" spans="1:8" ht="16.2" customHeight="1" x14ac:dyDescent="0.3">
      <c r="A183" s="83"/>
      <c r="B183" s="5" t="s">
        <v>127</v>
      </c>
      <c r="C183" s="6">
        <v>1</v>
      </c>
      <c r="D183" s="5" t="s">
        <v>128</v>
      </c>
      <c r="E183" s="6">
        <v>0</v>
      </c>
      <c r="F183" s="6">
        <v>1</v>
      </c>
      <c r="G183" s="7">
        <v>44000</v>
      </c>
      <c r="H183" s="7">
        <f t="shared" si="6"/>
        <v>44000</v>
      </c>
    </row>
    <row r="184" spans="1:8" x14ac:dyDescent="0.3">
      <c r="A184" s="83"/>
      <c r="B184" s="5" t="s">
        <v>129</v>
      </c>
      <c r="C184" s="6">
        <v>2</v>
      </c>
      <c r="D184" s="5" t="s">
        <v>88</v>
      </c>
      <c r="E184" s="6">
        <v>0</v>
      </c>
      <c r="F184" s="6">
        <v>1</v>
      </c>
      <c r="G184" s="6">
        <v>287</v>
      </c>
      <c r="H184" s="7">
        <f t="shared" si="6"/>
        <v>574</v>
      </c>
    </row>
    <row r="185" spans="1:8" x14ac:dyDescent="0.3">
      <c r="A185" s="83"/>
      <c r="B185" s="5" t="s">
        <v>130</v>
      </c>
      <c r="C185" s="6">
        <v>9</v>
      </c>
      <c r="D185" s="5" t="s">
        <v>80</v>
      </c>
      <c r="E185" s="6">
        <v>0</v>
      </c>
      <c r="F185" s="6">
        <v>1</v>
      </c>
      <c r="G185" s="6">
        <v>250</v>
      </c>
      <c r="H185" s="7">
        <f t="shared" si="6"/>
        <v>2250</v>
      </c>
    </row>
    <row r="186" spans="1:8" x14ac:dyDescent="0.3">
      <c r="A186" s="83"/>
      <c r="B186" s="5" t="s">
        <v>131</v>
      </c>
      <c r="C186" s="6">
        <v>8</v>
      </c>
      <c r="D186" s="5" t="s">
        <v>80</v>
      </c>
      <c r="E186" s="6">
        <v>0</v>
      </c>
      <c r="F186" s="6">
        <v>1</v>
      </c>
      <c r="G186" s="6">
        <v>68</v>
      </c>
      <c r="H186" s="7">
        <f t="shared" si="6"/>
        <v>544</v>
      </c>
    </row>
    <row r="187" spans="1:8" x14ac:dyDescent="0.3">
      <c r="A187" s="83"/>
      <c r="B187" s="5" t="s">
        <v>132</v>
      </c>
      <c r="C187" s="6">
        <v>5.0000000000000001E-4</v>
      </c>
      <c r="D187" s="5" t="s">
        <v>108</v>
      </c>
      <c r="E187" s="6">
        <v>0</v>
      </c>
      <c r="F187" s="6">
        <v>1</v>
      </c>
      <c r="G187" s="7">
        <v>8333</v>
      </c>
      <c r="H187" s="7">
        <f t="shared" si="6"/>
        <v>4.1665000000000001</v>
      </c>
    </row>
    <row r="188" spans="1:8" x14ac:dyDescent="0.3">
      <c r="A188" s="83"/>
      <c r="B188" s="85" t="s">
        <v>104</v>
      </c>
      <c r="C188" s="86"/>
      <c r="D188" s="86"/>
      <c r="E188" s="86"/>
      <c r="F188" s="86"/>
      <c r="G188" s="87"/>
      <c r="H188" s="22">
        <f>SUM(H163:H187)</f>
        <v>111440.16650000001</v>
      </c>
    </row>
    <row r="189" spans="1:8" x14ac:dyDescent="0.3">
      <c r="A189" s="9"/>
    </row>
    <row r="191" spans="1:8" ht="27" x14ac:dyDescent="0.3">
      <c r="A191" s="13" t="s">
        <v>71</v>
      </c>
      <c r="B191" s="2" t="s">
        <v>72</v>
      </c>
      <c r="C191" s="2" t="s">
        <v>73</v>
      </c>
      <c r="D191" s="2" t="s">
        <v>74</v>
      </c>
      <c r="E191" s="3" t="s">
        <v>75</v>
      </c>
      <c r="F191" s="3" t="s">
        <v>76</v>
      </c>
      <c r="G191" s="3" t="s">
        <v>77</v>
      </c>
      <c r="H191" s="3" t="s">
        <v>78</v>
      </c>
    </row>
    <row r="192" spans="1:8" x14ac:dyDescent="0.3">
      <c r="A192" s="79" t="s">
        <v>134</v>
      </c>
      <c r="B192" s="16"/>
      <c r="C192" s="5"/>
      <c r="D192" s="5"/>
      <c r="E192" s="5"/>
      <c r="F192" s="5"/>
      <c r="G192" s="5"/>
      <c r="H192" s="5"/>
    </row>
    <row r="193" spans="1:8" x14ac:dyDescent="0.3">
      <c r="A193" s="80"/>
      <c r="B193" s="8"/>
      <c r="C193" s="8"/>
      <c r="D193" s="8"/>
      <c r="E193" s="8"/>
      <c r="F193" s="8"/>
      <c r="G193" s="8"/>
      <c r="H193" s="8"/>
    </row>
    <row r="194" spans="1:8" x14ac:dyDescent="0.3">
      <c r="A194" s="80"/>
      <c r="B194" s="5"/>
      <c r="C194" s="6"/>
      <c r="D194" s="5"/>
      <c r="E194" s="6"/>
      <c r="F194" s="6"/>
      <c r="G194" s="7"/>
      <c r="H194" s="7"/>
    </row>
    <row r="195" spans="1:8" x14ac:dyDescent="0.3">
      <c r="A195" s="81"/>
      <c r="B195" s="76" t="s">
        <v>104</v>
      </c>
      <c r="C195" s="77"/>
      <c r="D195" s="77"/>
      <c r="E195" s="77"/>
      <c r="F195" s="77"/>
      <c r="G195" s="78"/>
      <c r="H195" s="21"/>
    </row>
    <row r="198" spans="1:8" ht="27" x14ac:dyDescent="0.3">
      <c r="A198" s="13" t="s">
        <v>71</v>
      </c>
      <c r="B198" s="14" t="s">
        <v>72</v>
      </c>
      <c r="C198" s="14" t="s">
        <v>73</v>
      </c>
      <c r="D198" s="14" t="s">
        <v>74</v>
      </c>
      <c r="E198" s="15" t="s">
        <v>75</v>
      </c>
      <c r="F198" s="15" t="s">
        <v>76</v>
      </c>
      <c r="G198" s="15" t="s">
        <v>77</v>
      </c>
      <c r="H198" s="15" t="s">
        <v>78</v>
      </c>
    </row>
    <row r="199" spans="1:8" x14ac:dyDescent="0.3">
      <c r="A199" s="83" t="s">
        <v>198</v>
      </c>
      <c r="B199" s="5" t="s">
        <v>79</v>
      </c>
      <c r="C199" s="6">
        <v>6</v>
      </c>
      <c r="D199" s="5" t="s">
        <v>80</v>
      </c>
      <c r="E199" s="6">
        <v>3</v>
      </c>
      <c r="F199" s="6">
        <v>1</v>
      </c>
      <c r="G199" s="7">
        <v>1040</v>
      </c>
      <c r="H199" s="7">
        <f t="shared" ref="H199:H227" si="7">C199*G199</f>
        <v>6240</v>
      </c>
    </row>
    <row r="200" spans="1:8" x14ac:dyDescent="0.3">
      <c r="A200" s="83"/>
      <c r="B200" s="5" t="s">
        <v>81</v>
      </c>
      <c r="C200" s="6">
        <v>4</v>
      </c>
      <c r="D200" s="5" t="s">
        <v>80</v>
      </c>
      <c r="E200" s="6">
        <v>0</v>
      </c>
      <c r="F200" s="6">
        <v>1</v>
      </c>
      <c r="G200" s="7">
        <v>2060</v>
      </c>
      <c r="H200" s="7">
        <f t="shared" si="7"/>
        <v>8240</v>
      </c>
    </row>
    <row r="201" spans="1:8" x14ac:dyDescent="0.3">
      <c r="A201" s="83"/>
      <c r="B201" s="5" t="s">
        <v>82</v>
      </c>
      <c r="C201" s="6">
        <v>4</v>
      </c>
      <c r="D201" s="5" t="s">
        <v>80</v>
      </c>
      <c r="E201" s="6">
        <v>0</v>
      </c>
      <c r="F201" s="6">
        <v>1</v>
      </c>
      <c r="G201" s="7">
        <v>7250</v>
      </c>
      <c r="H201" s="7">
        <f t="shared" si="7"/>
        <v>29000</v>
      </c>
    </row>
    <row r="202" spans="1:8" x14ac:dyDescent="0.3">
      <c r="A202" s="83"/>
      <c r="B202" s="5" t="s">
        <v>83</v>
      </c>
      <c r="C202" s="6">
        <v>8</v>
      </c>
      <c r="D202" s="5" t="s">
        <v>80</v>
      </c>
      <c r="E202" s="6">
        <v>-4</v>
      </c>
      <c r="F202" s="6">
        <v>1</v>
      </c>
      <c r="G202" s="6">
        <v>405</v>
      </c>
      <c r="H202" s="7">
        <f t="shared" si="7"/>
        <v>3240</v>
      </c>
    </row>
    <row r="203" spans="1:8" x14ac:dyDescent="0.3">
      <c r="A203" s="83"/>
      <c r="B203" s="5" t="s">
        <v>84</v>
      </c>
      <c r="C203" s="6">
        <v>0</v>
      </c>
      <c r="D203" s="5" t="s">
        <v>80</v>
      </c>
      <c r="E203" s="6">
        <v>-4</v>
      </c>
      <c r="F203" s="6">
        <v>1</v>
      </c>
      <c r="G203" s="6">
        <v>660</v>
      </c>
      <c r="H203" s="7">
        <f t="shared" si="7"/>
        <v>0</v>
      </c>
    </row>
    <row r="204" spans="1:8" x14ac:dyDescent="0.3">
      <c r="A204" s="83"/>
      <c r="B204" s="5" t="s">
        <v>85</v>
      </c>
      <c r="C204" s="6">
        <v>10</v>
      </c>
      <c r="D204" s="5" t="s">
        <v>80</v>
      </c>
      <c r="E204" s="6">
        <v>-18</v>
      </c>
      <c r="F204" s="6">
        <v>1</v>
      </c>
      <c r="G204" s="6">
        <v>250</v>
      </c>
      <c r="H204" s="7">
        <f t="shared" si="7"/>
        <v>2500</v>
      </c>
    </row>
    <row r="205" spans="1:8" x14ac:dyDescent="0.3">
      <c r="A205" s="83"/>
      <c r="B205" s="5" t="s">
        <v>86</v>
      </c>
      <c r="C205" s="6">
        <v>10</v>
      </c>
      <c r="D205" s="5" t="s">
        <v>80</v>
      </c>
      <c r="E205" s="6">
        <v>-17</v>
      </c>
      <c r="F205" s="6">
        <v>1</v>
      </c>
      <c r="G205" s="6">
        <v>68</v>
      </c>
      <c r="H205" s="7">
        <f t="shared" si="7"/>
        <v>680</v>
      </c>
    </row>
    <row r="206" spans="1:8" x14ac:dyDescent="0.3">
      <c r="A206" s="83"/>
      <c r="B206" s="5" t="s">
        <v>87</v>
      </c>
      <c r="C206" s="6">
        <v>5</v>
      </c>
      <c r="D206" s="5" t="s">
        <v>88</v>
      </c>
      <c r="E206" s="6">
        <v>0</v>
      </c>
      <c r="F206" s="6">
        <v>1</v>
      </c>
      <c r="G206" s="7">
        <v>1350</v>
      </c>
      <c r="H206" s="7">
        <f t="shared" si="7"/>
        <v>6750</v>
      </c>
    </row>
    <row r="207" spans="1:8" x14ac:dyDescent="0.3">
      <c r="A207" s="83"/>
      <c r="B207" s="5" t="s">
        <v>89</v>
      </c>
      <c r="C207" s="6">
        <v>1</v>
      </c>
      <c r="D207" s="5" t="s">
        <v>80</v>
      </c>
      <c r="E207" s="6">
        <v>0</v>
      </c>
      <c r="F207" s="6">
        <v>1</v>
      </c>
      <c r="G207" s="7">
        <v>15000</v>
      </c>
      <c r="H207" s="7">
        <f t="shared" si="7"/>
        <v>15000</v>
      </c>
    </row>
    <row r="208" spans="1:8" x14ac:dyDescent="0.3">
      <c r="A208" s="83"/>
      <c r="B208" s="5" t="s">
        <v>90</v>
      </c>
      <c r="C208" s="6">
        <v>2</v>
      </c>
      <c r="D208" s="5" t="s">
        <v>88</v>
      </c>
      <c r="E208" s="6">
        <v>0</v>
      </c>
      <c r="F208" s="6">
        <v>1</v>
      </c>
      <c r="G208" s="6">
        <v>77</v>
      </c>
      <c r="H208" s="7">
        <f t="shared" si="7"/>
        <v>154</v>
      </c>
    </row>
    <row r="209" spans="1:8" x14ac:dyDescent="0.3">
      <c r="A209" s="83"/>
      <c r="B209" s="5" t="s">
        <v>91</v>
      </c>
      <c r="C209" s="6">
        <v>30</v>
      </c>
      <c r="D209" s="5" t="s">
        <v>92</v>
      </c>
      <c r="E209" s="6">
        <v>0</v>
      </c>
      <c r="F209" s="6">
        <v>1</v>
      </c>
      <c r="G209" s="6">
        <v>15</v>
      </c>
      <c r="H209" s="7">
        <f t="shared" si="7"/>
        <v>450</v>
      </c>
    </row>
    <row r="210" spans="1:8" x14ac:dyDescent="0.3">
      <c r="A210" s="83"/>
      <c r="B210" s="5" t="s">
        <v>93</v>
      </c>
      <c r="C210" s="6">
        <v>0</v>
      </c>
      <c r="D210" s="5" t="s">
        <v>80</v>
      </c>
      <c r="E210" s="6">
        <v>-1</v>
      </c>
      <c r="F210" s="6">
        <v>1</v>
      </c>
      <c r="G210" s="7">
        <v>11000</v>
      </c>
      <c r="H210" s="7">
        <f t="shared" si="7"/>
        <v>0</v>
      </c>
    </row>
    <row r="211" spans="1:8" x14ac:dyDescent="0.3">
      <c r="A211" s="83"/>
      <c r="B211" s="5" t="s">
        <v>126</v>
      </c>
      <c r="C211" s="6">
        <v>1</v>
      </c>
      <c r="D211" s="5" t="s">
        <v>80</v>
      </c>
      <c r="E211" s="6">
        <v>0</v>
      </c>
      <c r="F211" s="6">
        <v>1</v>
      </c>
      <c r="G211" s="6">
        <v>750</v>
      </c>
      <c r="H211" s="7">
        <f t="shared" si="7"/>
        <v>750</v>
      </c>
    </row>
    <row r="212" spans="1:8" x14ac:dyDescent="0.3">
      <c r="A212" s="83"/>
      <c r="B212" s="5" t="s">
        <v>127</v>
      </c>
      <c r="C212" s="6">
        <v>0</v>
      </c>
      <c r="D212" s="5" t="s">
        <v>88</v>
      </c>
      <c r="E212" s="6">
        <v>-2</v>
      </c>
      <c r="F212" s="6">
        <v>1</v>
      </c>
      <c r="G212" s="7">
        <v>44000</v>
      </c>
      <c r="H212" s="7">
        <f t="shared" si="7"/>
        <v>0</v>
      </c>
    </row>
    <row r="213" spans="1:8" x14ac:dyDescent="0.3">
      <c r="A213" s="83"/>
      <c r="B213" s="5" t="s">
        <v>129</v>
      </c>
      <c r="C213" s="6">
        <v>2</v>
      </c>
      <c r="D213" s="5" t="s">
        <v>88</v>
      </c>
      <c r="E213" s="6">
        <v>0</v>
      </c>
      <c r="F213" s="6">
        <v>1</v>
      </c>
      <c r="G213" s="6">
        <v>287</v>
      </c>
      <c r="H213" s="7">
        <f t="shared" si="7"/>
        <v>574</v>
      </c>
    </row>
    <row r="214" spans="1:8" x14ac:dyDescent="0.3">
      <c r="A214" s="83"/>
      <c r="B214" s="5" t="s">
        <v>132</v>
      </c>
      <c r="C214" s="6">
        <v>0.5</v>
      </c>
      <c r="D214" s="5" t="s">
        <v>108</v>
      </c>
      <c r="E214" s="6">
        <v>0</v>
      </c>
      <c r="F214" s="6">
        <v>1</v>
      </c>
      <c r="G214" s="7">
        <v>8333</v>
      </c>
      <c r="H214" s="7">
        <f t="shared" si="7"/>
        <v>4166.5</v>
      </c>
    </row>
    <row r="215" spans="1:8" x14ac:dyDescent="0.3">
      <c r="A215" s="83"/>
      <c r="B215" s="5" t="s">
        <v>142</v>
      </c>
      <c r="C215" s="6">
        <v>1</v>
      </c>
      <c r="D215" s="5" t="s">
        <v>80</v>
      </c>
      <c r="E215" s="6">
        <v>0</v>
      </c>
      <c r="F215" s="6">
        <v>1</v>
      </c>
      <c r="G215" s="7">
        <v>8584</v>
      </c>
      <c r="H215" s="7">
        <f t="shared" si="7"/>
        <v>8584</v>
      </c>
    </row>
    <row r="216" spans="1:8" x14ac:dyDescent="0.3">
      <c r="A216" s="83"/>
      <c r="B216" s="5" t="s">
        <v>141</v>
      </c>
      <c r="C216" s="6">
        <v>2</v>
      </c>
      <c r="D216" s="5" t="s">
        <v>92</v>
      </c>
      <c r="E216" s="6">
        <v>0</v>
      </c>
      <c r="F216" s="6">
        <v>1</v>
      </c>
      <c r="G216" s="7">
        <v>2000</v>
      </c>
      <c r="H216" s="7">
        <f t="shared" si="7"/>
        <v>4000</v>
      </c>
    </row>
    <row r="217" spans="1:8" x14ac:dyDescent="0.3">
      <c r="A217" s="83"/>
      <c r="B217" s="5" t="s">
        <v>137</v>
      </c>
      <c r="C217" s="6">
        <v>0</v>
      </c>
      <c r="D217" s="5" t="s">
        <v>80</v>
      </c>
      <c r="E217" s="6">
        <v>-10</v>
      </c>
      <c r="F217" s="6">
        <v>0</v>
      </c>
      <c r="G217" s="6">
        <v>0</v>
      </c>
      <c r="H217" s="7">
        <f t="shared" si="7"/>
        <v>0</v>
      </c>
    </row>
    <row r="218" spans="1:8" x14ac:dyDescent="0.3">
      <c r="A218" s="83"/>
      <c r="B218" s="5" t="s">
        <v>138</v>
      </c>
      <c r="C218" s="6">
        <v>0</v>
      </c>
      <c r="D218" s="5" t="s">
        <v>80</v>
      </c>
      <c r="E218" s="6">
        <v>-8</v>
      </c>
      <c r="F218" s="6">
        <v>1</v>
      </c>
      <c r="G218" s="7">
        <v>41234</v>
      </c>
      <c r="H218" s="7">
        <f t="shared" si="7"/>
        <v>0</v>
      </c>
    </row>
    <row r="219" spans="1:8" x14ac:dyDescent="0.3">
      <c r="A219" s="83"/>
      <c r="B219" s="5" t="s">
        <v>199</v>
      </c>
      <c r="C219" s="6">
        <v>0</v>
      </c>
      <c r="D219" s="5" t="s">
        <v>108</v>
      </c>
      <c r="E219" s="6">
        <v>-0.5</v>
      </c>
      <c r="F219" s="6">
        <v>1</v>
      </c>
      <c r="G219" s="7">
        <v>100000</v>
      </c>
      <c r="H219" s="7">
        <f t="shared" si="7"/>
        <v>0</v>
      </c>
    </row>
    <row r="220" spans="1:8" x14ac:dyDescent="0.3">
      <c r="A220" s="83"/>
      <c r="B220" s="5" t="s">
        <v>200</v>
      </c>
      <c r="C220" s="6">
        <v>0.1</v>
      </c>
      <c r="D220" s="5" t="s">
        <v>108</v>
      </c>
      <c r="E220" s="6">
        <v>0</v>
      </c>
      <c r="F220" s="6">
        <v>1</v>
      </c>
      <c r="G220" s="7">
        <v>2167</v>
      </c>
      <c r="H220" s="7">
        <f t="shared" si="7"/>
        <v>216.70000000000002</v>
      </c>
    </row>
    <row r="221" spans="1:8" x14ac:dyDescent="0.3">
      <c r="A221" s="83"/>
      <c r="B221" s="5" t="s">
        <v>143</v>
      </c>
      <c r="C221" s="6">
        <v>0</v>
      </c>
      <c r="D221" s="5" t="s">
        <v>88</v>
      </c>
      <c r="E221" s="6">
        <v>-1</v>
      </c>
      <c r="F221" s="6">
        <v>1</v>
      </c>
      <c r="G221" s="7">
        <v>214000</v>
      </c>
      <c r="H221" s="7">
        <f t="shared" si="7"/>
        <v>0</v>
      </c>
    </row>
    <row r="222" spans="1:8" x14ac:dyDescent="0.3">
      <c r="A222" s="83"/>
      <c r="B222" s="5" t="s">
        <v>144</v>
      </c>
      <c r="C222" s="6">
        <v>0</v>
      </c>
      <c r="D222" s="5" t="s">
        <v>88</v>
      </c>
      <c r="E222" s="6">
        <v>-0.5</v>
      </c>
      <c r="F222" s="6">
        <v>1</v>
      </c>
      <c r="G222" s="7">
        <v>186590</v>
      </c>
      <c r="H222" s="7">
        <f t="shared" si="7"/>
        <v>0</v>
      </c>
    </row>
    <row r="223" spans="1:8" x14ac:dyDescent="0.3">
      <c r="A223" s="83"/>
      <c r="B223" s="5" t="s">
        <v>140</v>
      </c>
      <c r="C223" s="6">
        <v>0</v>
      </c>
      <c r="D223" s="5" t="s">
        <v>108</v>
      </c>
      <c r="E223" s="6">
        <v>-0.5</v>
      </c>
      <c r="F223" s="6">
        <v>1</v>
      </c>
      <c r="G223" s="7">
        <v>132658</v>
      </c>
      <c r="H223" s="7">
        <f t="shared" si="7"/>
        <v>0</v>
      </c>
    </row>
    <row r="224" spans="1:8" x14ac:dyDescent="0.3">
      <c r="A224" s="83"/>
      <c r="B224" s="5" t="s">
        <v>136</v>
      </c>
      <c r="C224" s="6">
        <v>0</v>
      </c>
      <c r="D224" s="5" t="s">
        <v>108</v>
      </c>
      <c r="E224" s="6">
        <v>-0.5</v>
      </c>
      <c r="F224" s="6">
        <v>1</v>
      </c>
      <c r="G224" s="7">
        <v>45000</v>
      </c>
      <c r="H224" s="7">
        <f t="shared" si="7"/>
        <v>0</v>
      </c>
    </row>
    <row r="225" spans="1:8" x14ac:dyDescent="0.3">
      <c r="A225" s="83"/>
      <c r="B225" s="5" t="s">
        <v>139</v>
      </c>
      <c r="C225" s="6">
        <v>1</v>
      </c>
      <c r="D225" s="5" t="s">
        <v>80</v>
      </c>
      <c r="E225" s="6">
        <v>0</v>
      </c>
      <c r="F225" s="6">
        <v>1</v>
      </c>
      <c r="G225" s="7">
        <v>1000</v>
      </c>
      <c r="H225" s="7">
        <f t="shared" si="7"/>
        <v>1000</v>
      </c>
    </row>
    <row r="226" spans="1:8" x14ac:dyDescent="0.3">
      <c r="A226" s="83"/>
      <c r="B226" s="5" t="s">
        <v>145</v>
      </c>
      <c r="C226" s="6">
        <v>1</v>
      </c>
      <c r="D226" s="5" t="s">
        <v>80</v>
      </c>
      <c r="E226" s="6">
        <v>0</v>
      </c>
      <c r="F226" s="6">
        <v>1</v>
      </c>
      <c r="G226" s="6">
        <v>250</v>
      </c>
      <c r="H226" s="7">
        <f t="shared" si="7"/>
        <v>250</v>
      </c>
    </row>
    <row r="227" spans="1:8" x14ac:dyDescent="0.3">
      <c r="A227" s="83"/>
      <c r="B227" s="5" t="s">
        <v>201</v>
      </c>
      <c r="C227" s="6">
        <v>1</v>
      </c>
      <c r="D227" s="5" t="s">
        <v>80</v>
      </c>
      <c r="E227" s="6">
        <v>0</v>
      </c>
      <c r="F227" s="6">
        <v>1</v>
      </c>
      <c r="G227" s="7">
        <v>1690</v>
      </c>
      <c r="H227" s="7">
        <f t="shared" si="7"/>
        <v>1690</v>
      </c>
    </row>
    <row r="228" spans="1:8" x14ac:dyDescent="0.3">
      <c r="A228" s="83"/>
      <c r="B228" s="82" t="s">
        <v>104</v>
      </c>
      <c r="C228" s="82"/>
      <c r="D228" s="82"/>
      <c r="E228" s="82"/>
      <c r="F228" s="82"/>
      <c r="G228" s="82"/>
      <c r="H228" s="22">
        <f>SUM(H201:H227)</f>
        <v>79005.2</v>
      </c>
    </row>
    <row r="231" spans="1:8" ht="27" x14ac:dyDescent="0.3">
      <c r="A231" s="13" t="s">
        <v>71</v>
      </c>
      <c r="B231" s="14" t="s">
        <v>72</v>
      </c>
      <c r="C231" s="14" t="s">
        <v>73</v>
      </c>
      <c r="D231" s="14" t="s">
        <v>74</v>
      </c>
      <c r="E231" s="15" t="s">
        <v>75</v>
      </c>
      <c r="F231" s="15" t="s">
        <v>76</v>
      </c>
      <c r="G231" s="15" t="s">
        <v>77</v>
      </c>
      <c r="H231" s="15" t="s">
        <v>78</v>
      </c>
    </row>
    <row r="232" spans="1:8" x14ac:dyDescent="0.3">
      <c r="A232" s="79" t="s">
        <v>46</v>
      </c>
      <c r="B232" s="5" t="s">
        <v>91</v>
      </c>
      <c r="C232" s="6">
        <v>30</v>
      </c>
      <c r="D232" s="5" t="s">
        <v>92</v>
      </c>
      <c r="E232" s="6">
        <v>0</v>
      </c>
      <c r="F232" s="6">
        <v>1</v>
      </c>
      <c r="G232" s="6">
        <v>15</v>
      </c>
      <c r="H232" s="7">
        <f t="shared" ref="H232:H258" si="8">C232*G232</f>
        <v>450</v>
      </c>
    </row>
    <row r="233" spans="1:8" x14ac:dyDescent="0.3">
      <c r="A233" s="80"/>
      <c r="B233" s="5" t="s">
        <v>129</v>
      </c>
      <c r="C233" s="6">
        <v>2</v>
      </c>
      <c r="D233" s="5" t="s">
        <v>88</v>
      </c>
      <c r="E233" s="6">
        <v>0</v>
      </c>
      <c r="F233" s="6">
        <v>1</v>
      </c>
      <c r="G233" s="6">
        <v>287</v>
      </c>
      <c r="H233" s="7">
        <f t="shared" si="8"/>
        <v>574</v>
      </c>
    </row>
    <row r="234" spans="1:8" x14ac:dyDescent="0.3">
      <c r="A234" s="80"/>
      <c r="B234" s="5" t="s">
        <v>135</v>
      </c>
      <c r="C234" s="6">
        <v>1</v>
      </c>
      <c r="D234" s="5" t="s">
        <v>80</v>
      </c>
      <c r="E234" s="6">
        <v>0</v>
      </c>
      <c r="F234" s="6">
        <v>1</v>
      </c>
      <c r="G234" s="7">
        <v>1690</v>
      </c>
      <c r="H234" s="7">
        <f t="shared" si="8"/>
        <v>1690</v>
      </c>
    </row>
    <row r="235" spans="1:8" x14ac:dyDescent="0.3">
      <c r="A235" s="80"/>
      <c r="B235" s="5" t="s">
        <v>85</v>
      </c>
      <c r="C235" s="6">
        <v>10</v>
      </c>
      <c r="D235" s="5" t="s">
        <v>80</v>
      </c>
      <c r="E235" s="6">
        <v>-8</v>
      </c>
      <c r="F235" s="6">
        <v>1</v>
      </c>
      <c r="G235" s="6">
        <v>250</v>
      </c>
      <c r="H235" s="7">
        <f t="shared" si="8"/>
        <v>2500</v>
      </c>
    </row>
    <row r="236" spans="1:8" x14ac:dyDescent="0.3">
      <c r="A236" s="80"/>
      <c r="B236" s="5" t="s">
        <v>86</v>
      </c>
      <c r="C236" s="6">
        <v>10</v>
      </c>
      <c r="D236" s="5" t="s">
        <v>80</v>
      </c>
      <c r="E236" s="6">
        <v>-7</v>
      </c>
      <c r="F236" s="6">
        <v>1</v>
      </c>
      <c r="G236" s="6">
        <v>68</v>
      </c>
      <c r="H236" s="7">
        <f t="shared" si="8"/>
        <v>680</v>
      </c>
    </row>
    <row r="237" spans="1:8" x14ac:dyDescent="0.3">
      <c r="A237" s="80"/>
      <c r="B237" s="5" t="s">
        <v>93</v>
      </c>
      <c r="C237" s="6">
        <v>0</v>
      </c>
      <c r="D237" s="5" t="s">
        <v>80</v>
      </c>
      <c r="E237" s="6">
        <v>-1</v>
      </c>
      <c r="F237" s="6">
        <v>1</v>
      </c>
      <c r="G237" s="7">
        <v>11000</v>
      </c>
      <c r="H237" s="7">
        <f t="shared" si="8"/>
        <v>0</v>
      </c>
    </row>
    <row r="238" spans="1:8" x14ac:dyDescent="0.3">
      <c r="A238" s="80"/>
      <c r="B238" s="5" t="s">
        <v>84</v>
      </c>
      <c r="C238" s="6">
        <v>0</v>
      </c>
      <c r="D238" s="5" t="s">
        <v>80</v>
      </c>
      <c r="E238" s="6">
        <v>-4</v>
      </c>
      <c r="F238" s="6">
        <v>1</v>
      </c>
      <c r="G238" s="6">
        <v>660</v>
      </c>
      <c r="H238" s="7">
        <f t="shared" si="8"/>
        <v>0</v>
      </c>
    </row>
    <row r="239" spans="1:8" x14ac:dyDescent="0.3">
      <c r="A239" s="80"/>
      <c r="B239" s="5" t="s">
        <v>126</v>
      </c>
      <c r="C239" s="6">
        <v>1</v>
      </c>
      <c r="D239" s="5" t="s">
        <v>80</v>
      </c>
      <c r="E239" s="6">
        <v>0</v>
      </c>
      <c r="F239" s="6">
        <v>1</v>
      </c>
      <c r="G239" s="6">
        <v>750</v>
      </c>
      <c r="H239" s="7">
        <f t="shared" si="8"/>
        <v>750</v>
      </c>
    </row>
    <row r="240" spans="1:8" x14ac:dyDescent="0.3">
      <c r="A240" s="80"/>
      <c r="B240" s="5" t="s">
        <v>87</v>
      </c>
      <c r="C240" s="6">
        <v>5</v>
      </c>
      <c r="D240" s="5" t="s">
        <v>88</v>
      </c>
      <c r="E240" s="6">
        <v>0</v>
      </c>
      <c r="F240" s="6">
        <v>1</v>
      </c>
      <c r="G240" s="7">
        <v>1350</v>
      </c>
      <c r="H240" s="7">
        <f t="shared" si="8"/>
        <v>6750</v>
      </c>
    </row>
    <row r="241" spans="1:8" x14ac:dyDescent="0.3">
      <c r="A241" s="80"/>
      <c r="B241" s="5" t="s">
        <v>136</v>
      </c>
      <c r="C241" s="6">
        <v>0</v>
      </c>
      <c r="D241" s="5" t="s">
        <v>108</v>
      </c>
      <c r="E241" s="6">
        <v>-5.0000000000000001E-4</v>
      </c>
      <c r="F241" s="6">
        <v>1</v>
      </c>
      <c r="G241" s="7">
        <v>45000</v>
      </c>
      <c r="H241" s="7">
        <f t="shared" si="8"/>
        <v>0</v>
      </c>
    </row>
    <row r="242" spans="1:8" x14ac:dyDescent="0.3">
      <c r="A242" s="80"/>
      <c r="B242" s="5" t="s">
        <v>83</v>
      </c>
      <c r="C242" s="6">
        <v>4</v>
      </c>
      <c r="D242" s="5" t="s">
        <v>80</v>
      </c>
      <c r="E242" s="6">
        <v>-8</v>
      </c>
      <c r="F242" s="6">
        <v>1</v>
      </c>
      <c r="G242" s="6">
        <v>405</v>
      </c>
      <c r="H242" s="7">
        <f t="shared" si="8"/>
        <v>1620</v>
      </c>
    </row>
    <row r="243" spans="1:8" x14ac:dyDescent="0.3">
      <c r="A243" s="80"/>
      <c r="B243" s="5" t="s">
        <v>137</v>
      </c>
      <c r="C243" s="6">
        <v>10</v>
      </c>
      <c r="D243" s="5" t="s">
        <v>80</v>
      </c>
      <c r="E243" s="6">
        <v>0</v>
      </c>
      <c r="F243" s="6">
        <v>0</v>
      </c>
      <c r="G243" s="6">
        <v>0</v>
      </c>
      <c r="H243" s="7">
        <f t="shared" si="8"/>
        <v>0</v>
      </c>
    </row>
    <row r="244" spans="1:8" x14ac:dyDescent="0.3">
      <c r="A244" s="80"/>
      <c r="B244" s="5" t="s">
        <v>138</v>
      </c>
      <c r="C244" s="6">
        <v>0</v>
      </c>
      <c r="D244" s="5" t="s">
        <v>80</v>
      </c>
      <c r="E244" s="6">
        <v>-8</v>
      </c>
      <c r="F244" s="6">
        <v>1</v>
      </c>
      <c r="G244" s="7">
        <v>41234</v>
      </c>
      <c r="H244" s="7">
        <f t="shared" si="8"/>
        <v>0</v>
      </c>
    </row>
    <row r="245" spans="1:8" x14ac:dyDescent="0.3">
      <c r="A245" s="80"/>
      <c r="B245" s="5" t="s">
        <v>139</v>
      </c>
      <c r="C245" s="6">
        <v>1</v>
      </c>
      <c r="D245" s="5" t="s">
        <v>80</v>
      </c>
      <c r="E245" s="6">
        <v>0</v>
      </c>
      <c r="F245" s="6">
        <v>1</v>
      </c>
      <c r="G245" s="7">
        <v>1000</v>
      </c>
      <c r="H245" s="7">
        <f t="shared" si="8"/>
        <v>1000</v>
      </c>
    </row>
    <row r="246" spans="1:8" x14ac:dyDescent="0.3">
      <c r="A246" s="80"/>
      <c r="B246" s="5" t="s">
        <v>82</v>
      </c>
      <c r="C246" s="6">
        <v>2</v>
      </c>
      <c r="D246" s="5" t="s">
        <v>80</v>
      </c>
      <c r="E246" s="6">
        <v>-2</v>
      </c>
      <c r="F246" s="6">
        <v>1</v>
      </c>
      <c r="G246" s="7">
        <v>7250</v>
      </c>
      <c r="H246" s="7">
        <f t="shared" si="8"/>
        <v>14500</v>
      </c>
    </row>
    <row r="247" spans="1:8" x14ac:dyDescent="0.3">
      <c r="A247" s="80"/>
      <c r="B247" s="5" t="s">
        <v>140</v>
      </c>
      <c r="C247" s="6">
        <v>0</v>
      </c>
      <c r="D247" s="5" t="s">
        <v>108</v>
      </c>
      <c r="E247" s="6">
        <v>-5.0000000000000001E-4</v>
      </c>
      <c r="F247" s="6">
        <v>1</v>
      </c>
      <c r="G247" s="7">
        <v>132658</v>
      </c>
      <c r="H247" s="7">
        <f t="shared" si="8"/>
        <v>0</v>
      </c>
    </row>
    <row r="248" spans="1:8" x14ac:dyDescent="0.3">
      <c r="A248" s="80"/>
      <c r="B248" s="5" t="s">
        <v>127</v>
      </c>
      <c r="C248" s="6">
        <v>0</v>
      </c>
      <c r="D248" s="5" t="s">
        <v>88</v>
      </c>
      <c r="E248" s="6">
        <v>-2</v>
      </c>
      <c r="F248" s="6">
        <v>1</v>
      </c>
      <c r="G248" s="7">
        <v>44000</v>
      </c>
      <c r="H248" s="7">
        <f t="shared" si="8"/>
        <v>0</v>
      </c>
    </row>
    <row r="249" spans="1:8" x14ac:dyDescent="0.3">
      <c r="A249" s="80"/>
      <c r="B249" s="5" t="s">
        <v>79</v>
      </c>
      <c r="C249" s="6">
        <v>1</v>
      </c>
      <c r="D249" s="5" t="s">
        <v>80</v>
      </c>
      <c r="E249" s="6">
        <v>-1</v>
      </c>
      <c r="F249" s="6">
        <v>1</v>
      </c>
      <c r="G249" s="7">
        <v>1040</v>
      </c>
      <c r="H249" s="7">
        <f t="shared" si="8"/>
        <v>1040</v>
      </c>
    </row>
    <row r="250" spans="1:8" x14ac:dyDescent="0.3">
      <c r="A250" s="80"/>
      <c r="B250" s="5" t="s">
        <v>90</v>
      </c>
      <c r="C250" s="6">
        <v>2</v>
      </c>
      <c r="D250" s="5" t="s">
        <v>88</v>
      </c>
      <c r="E250" s="6">
        <v>0</v>
      </c>
      <c r="F250" s="6">
        <v>1</v>
      </c>
      <c r="G250" s="6">
        <v>77</v>
      </c>
      <c r="H250" s="7">
        <f t="shared" si="8"/>
        <v>154</v>
      </c>
    </row>
    <row r="251" spans="1:8" x14ac:dyDescent="0.3">
      <c r="A251" s="80"/>
      <c r="B251" s="5" t="s">
        <v>132</v>
      </c>
      <c r="C251" s="6">
        <v>0</v>
      </c>
      <c r="D251" s="5" t="s">
        <v>108</v>
      </c>
      <c r="E251" s="6">
        <v>-5.0000000000000001E-4</v>
      </c>
      <c r="F251" s="6">
        <v>1</v>
      </c>
      <c r="G251" s="7">
        <v>8333</v>
      </c>
      <c r="H251" s="7">
        <f t="shared" si="8"/>
        <v>0</v>
      </c>
    </row>
    <row r="252" spans="1:8" x14ac:dyDescent="0.3">
      <c r="A252" s="80"/>
      <c r="B252" s="5" t="s">
        <v>89</v>
      </c>
      <c r="C252" s="6">
        <v>0</v>
      </c>
      <c r="D252" s="5" t="s">
        <v>80</v>
      </c>
      <c r="E252" s="6">
        <v>-1</v>
      </c>
      <c r="F252" s="6">
        <v>1</v>
      </c>
      <c r="G252" s="7">
        <v>15000</v>
      </c>
      <c r="H252" s="7">
        <f t="shared" si="8"/>
        <v>0</v>
      </c>
    </row>
    <row r="253" spans="1:8" x14ac:dyDescent="0.3">
      <c r="A253" s="80"/>
      <c r="B253" s="5" t="s">
        <v>141</v>
      </c>
      <c r="C253" s="6">
        <v>2</v>
      </c>
      <c r="D253" s="5" t="s">
        <v>92</v>
      </c>
      <c r="E253" s="6">
        <v>0</v>
      </c>
      <c r="F253" s="6">
        <v>1</v>
      </c>
      <c r="G253" s="7">
        <v>2000</v>
      </c>
      <c r="H253" s="7">
        <f t="shared" si="8"/>
        <v>4000</v>
      </c>
    </row>
    <row r="254" spans="1:8" x14ac:dyDescent="0.3">
      <c r="A254" s="80"/>
      <c r="B254" s="5" t="s">
        <v>142</v>
      </c>
      <c r="C254" s="6">
        <v>1</v>
      </c>
      <c r="D254" s="5" t="s">
        <v>80</v>
      </c>
      <c r="E254" s="6">
        <v>0</v>
      </c>
      <c r="F254" s="6">
        <v>1</v>
      </c>
      <c r="G254" s="7">
        <v>8584</v>
      </c>
      <c r="H254" s="7">
        <f t="shared" si="8"/>
        <v>8584</v>
      </c>
    </row>
    <row r="255" spans="1:8" x14ac:dyDescent="0.3">
      <c r="A255" s="80"/>
      <c r="B255" s="5" t="s">
        <v>143</v>
      </c>
      <c r="C255" s="6">
        <v>0</v>
      </c>
      <c r="D255" s="5" t="s">
        <v>88</v>
      </c>
      <c r="E255" s="6">
        <v>-1</v>
      </c>
      <c r="F255" s="6">
        <v>1</v>
      </c>
      <c r="G255" s="7">
        <v>214000</v>
      </c>
      <c r="H255" s="7">
        <f t="shared" si="8"/>
        <v>0</v>
      </c>
    </row>
    <row r="256" spans="1:8" x14ac:dyDescent="0.3">
      <c r="A256" s="80"/>
      <c r="B256" s="5" t="s">
        <v>81</v>
      </c>
      <c r="C256" s="6">
        <v>2</v>
      </c>
      <c r="D256" s="5" t="s">
        <v>80</v>
      </c>
      <c r="E256" s="6">
        <v>-2</v>
      </c>
      <c r="F256" s="6">
        <v>1</v>
      </c>
      <c r="G256" s="7">
        <v>2060</v>
      </c>
      <c r="H256" s="7">
        <f t="shared" si="8"/>
        <v>4120</v>
      </c>
    </row>
    <row r="257" spans="1:8" x14ac:dyDescent="0.3">
      <c r="A257" s="80"/>
      <c r="B257" s="5" t="s">
        <v>144</v>
      </c>
      <c r="C257" s="6">
        <v>0</v>
      </c>
      <c r="D257" s="5" t="s">
        <v>88</v>
      </c>
      <c r="E257" s="6">
        <v>-0.5</v>
      </c>
      <c r="F257" s="6">
        <v>1</v>
      </c>
      <c r="G257" s="7">
        <v>186590</v>
      </c>
      <c r="H257" s="7">
        <f t="shared" si="8"/>
        <v>0</v>
      </c>
    </row>
    <row r="258" spans="1:8" x14ac:dyDescent="0.3">
      <c r="A258" s="80"/>
      <c r="B258" s="5" t="s">
        <v>145</v>
      </c>
      <c r="C258" s="6">
        <v>1</v>
      </c>
      <c r="D258" s="5" t="s">
        <v>80</v>
      </c>
      <c r="E258" s="6">
        <v>0</v>
      </c>
      <c r="F258" s="6">
        <v>1</v>
      </c>
      <c r="G258" s="6">
        <v>250</v>
      </c>
      <c r="H258" s="7">
        <f t="shared" si="8"/>
        <v>250</v>
      </c>
    </row>
    <row r="259" spans="1:8" x14ac:dyDescent="0.3">
      <c r="A259" s="81"/>
      <c r="B259" s="76" t="s">
        <v>104</v>
      </c>
      <c r="C259" s="77"/>
      <c r="D259" s="77"/>
      <c r="E259" s="77"/>
      <c r="F259" s="77"/>
      <c r="G259" s="78"/>
      <c r="H259" s="22">
        <f>SUM(H232:H258)</f>
        <v>48662</v>
      </c>
    </row>
    <row r="262" spans="1:8" ht="27" x14ac:dyDescent="0.3">
      <c r="A262" s="13" t="s">
        <v>71</v>
      </c>
      <c r="B262" s="14" t="s">
        <v>72</v>
      </c>
      <c r="C262" s="14" t="s">
        <v>73</v>
      </c>
      <c r="D262" s="14" t="s">
        <v>74</v>
      </c>
      <c r="E262" s="15" t="s">
        <v>75</v>
      </c>
      <c r="F262" s="15" t="s">
        <v>76</v>
      </c>
      <c r="G262" s="15" t="s">
        <v>77</v>
      </c>
      <c r="H262" s="15" t="s">
        <v>78</v>
      </c>
    </row>
    <row r="263" spans="1:8" x14ac:dyDescent="0.3">
      <c r="A263" s="79" t="s">
        <v>49</v>
      </c>
      <c r="B263" s="5" t="s">
        <v>79</v>
      </c>
      <c r="C263" s="6">
        <v>2</v>
      </c>
      <c r="D263" s="23" t="s">
        <v>80</v>
      </c>
      <c r="E263" s="6">
        <v>-1</v>
      </c>
      <c r="F263" s="6">
        <v>1</v>
      </c>
      <c r="G263" s="7">
        <v>1040</v>
      </c>
      <c r="H263" s="7">
        <f t="shared" ref="H263:H300" si="9">C263*G263</f>
        <v>2080</v>
      </c>
    </row>
    <row r="264" spans="1:8" x14ac:dyDescent="0.3">
      <c r="A264" s="80"/>
      <c r="B264" s="5" t="s">
        <v>81</v>
      </c>
      <c r="C264" s="6">
        <v>4</v>
      </c>
      <c r="D264" s="23" t="s">
        <v>80</v>
      </c>
      <c r="E264" s="6">
        <v>-2</v>
      </c>
      <c r="F264" s="6">
        <v>1</v>
      </c>
      <c r="G264" s="7">
        <v>2060</v>
      </c>
      <c r="H264" s="7">
        <f t="shared" si="9"/>
        <v>8240</v>
      </c>
    </row>
    <row r="265" spans="1:8" x14ac:dyDescent="0.3">
      <c r="A265" s="80"/>
      <c r="B265" s="5" t="s">
        <v>82</v>
      </c>
      <c r="C265" s="6">
        <v>4</v>
      </c>
      <c r="D265" s="23" t="s">
        <v>80</v>
      </c>
      <c r="E265" s="6">
        <v>-2</v>
      </c>
      <c r="F265" s="6">
        <v>1</v>
      </c>
      <c r="G265" s="7">
        <v>7250</v>
      </c>
      <c r="H265" s="7">
        <f t="shared" si="9"/>
        <v>29000</v>
      </c>
    </row>
    <row r="266" spans="1:8" x14ac:dyDescent="0.3">
      <c r="A266" s="80"/>
      <c r="B266" s="5" t="s">
        <v>83</v>
      </c>
      <c r="C266" s="6">
        <v>8</v>
      </c>
      <c r="D266" s="23" t="s">
        <v>80</v>
      </c>
      <c r="E266" s="6">
        <v>2</v>
      </c>
      <c r="F266" s="6">
        <v>1</v>
      </c>
      <c r="G266" s="6">
        <v>405</v>
      </c>
      <c r="H266" s="7">
        <f t="shared" si="9"/>
        <v>3240</v>
      </c>
    </row>
    <row r="267" spans="1:8" x14ac:dyDescent="0.3">
      <c r="A267" s="80"/>
      <c r="B267" s="5" t="s">
        <v>84</v>
      </c>
      <c r="C267" s="6">
        <v>6</v>
      </c>
      <c r="D267" s="23" t="s">
        <v>80</v>
      </c>
      <c r="E267" s="6">
        <v>0</v>
      </c>
      <c r="F267" s="6">
        <v>1</v>
      </c>
      <c r="G267" s="6">
        <v>660</v>
      </c>
      <c r="H267" s="7">
        <f t="shared" si="9"/>
        <v>3960</v>
      </c>
    </row>
    <row r="268" spans="1:8" x14ac:dyDescent="0.3">
      <c r="A268" s="80"/>
      <c r="B268" s="5" t="s">
        <v>85</v>
      </c>
      <c r="C268" s="6">
        <v>23</v>
      </c>
      <c r="D268" s="23" t="s">
        <v>80</v>
      </c>
      <c r="E268" s="6">
        <v>0</v>
      </c>
      <c r="F268" s="6">
        <v>1</v>
      </c>
      <c r="G268" s="6">
        <v>250</v>
      </c>
      <c r="H268" s="7">
        <f t="shared" si="9"/>
        <v>5750</v>
      </c>
    </row>
    <row r="269" spans="1:8" x14ac:dyDescent="0.3">
      <c r="A269" s="80"/>
      <c r="B269" s="5" t="s">
        <v>86</v>
      </c>
      <c r="C269" s="6">
        <v>22</v>
      </c>
      <c r="D269" s="23" t="s">
        <v>80</v>
      </c>
      <c r="E269" s="6">
        <v>0</v>
      </c>
      <c r="F269" s="6">
        <v>1</v>
      </c>
      <c r="G269" s="6">
        <v>68</v>
      </c>
      <c r="H269" s="7">
        <f t="shared" si="9"/>
        <v>1496</v>
      </c>
    </row>
    <row r="270" spans="1:8" x14ac:dyDescent="0.3">
      <c r="A270" s="80"/>
      <c r="B270" s="5" t="s">
        <v>87</v>
      </c>
      <c r="C270" s="6">
        <v>5</v>
      </c>
      <c r="D270" s="23" t="s">
        <v>88</v>
      </c>
      <c r="E270" s="6">
        <v>0</v>
      </c>
      <c r="F270" s="6">
        <v>1</v>
      </c>
      <c r="G270" s="7">
        <v>1350</v>
      </c>
      <c r="H270" s="7">
        <f t="shared" si="9"/>
        <v>6750</v>
      </c>
    </row>
    <row r="271" spans="1:8" x14ac:dyDescent="0.3">
      <c r="A271" s="80"/>
      <c r="B271" s="5" t="s">
        <v>89</v>
      </c>
      <c r="C271" s="6">
        <v>1</v>
      </c>
      <c r="D271" s="23" t="s">
        <v>80</v>
      </c>
      <c r="E271" s="6">
        <v>0</v>
      </c>
      <c r="F271" s="6">
        <v>1</v>
      </c>
      <c r="G271" s="7">
        <v>15000</v>
      </c>
      <c r="H271" s="7">
        <f t="shared" si="9"/>
        <v>15000</v>
      </c>
    </row>
    <row r="272" spans="1:8" x14ac:dyDescent="0.3">
      <c r="A272" s="80"/>
      <c r="B272" s="5" t="s">
        <v>90</v>
      </c>
      <c r="C272" s="6">
        <v>2</v>
      </c>
      <c r="D272" s="23" t="s">
        <v>88</v>
      </c>
      <c r="E272" s="6">
        <v>0</v>
      </c>
      <c r="F272" s="6">
        <v>1</v>
      </c>
      <c r="G272" s="6">
        <v>77</v>
      </c>
      <c r="H272" s="7">
        <f t="shared" si="9"/>
        <v>154</v>
      </c>
    </row>
    <row r="273" spans="1:8" x14ac:dyDescent="0.3">
      <c r="A273" s="80"/>
      <c r="B273" s="5" t="s">
        <v>91</v>
      </c>
      <c r="C273" s="6">
        <v>30</v>
      </c>
      <c r="D273" s="23" t="s">
        <v>92</v>
      </c>
      <c r="E273" s="6">
        <v>0</v>
      </c>
      <c r="F273" s="6">
        <v>1</v>
      </c>
      <c r="G273" s="6">
        <v>15</v>
      </c>
      <c r="H273" s="7">
        <f t="shared" si="9"/>
        <v>450</v>
      </c>
    </row>
    <row r="274" spans="1:8" x14ac:dyDescent="0.3">
      <c r="A274" s="80"/>
      <c r="B274" s="5" t="s">
        <v>93</v>
      </c>
      <c r="C274" s="6">
        <v>2</v>
      </c>
      <c r="D274" s="23" t="s">
        <v>80</v>
      </c>
      <c r="E274" s="6">
        <v>1</v>
      </c>
      <c r="F274" s="6">
        <v>1</v>
      </c>
      <c r="G274" s="7">
        <v>11000</v>
      </c>
      <c r="H274" s="7">
        <f t="shared" si="9"/>
        <v>22000</v>
      </c>
    </row>
    <row r="275" spans="1:8" x14ac:dyDescent="0.3">
      <c r="A275" s="80"/>
      <c r="B275" s="5" t="s">
        <v>126</v>
      </c>
      <c r="C275" s="6">
        <v>1</v>
      </c>
      <c r="D275" s="23" t="s">
        <v>80</v>
      </c>
      <c r="E275" s="6">
        <v>0</v>
      </c>
      <c r="F275" s="6">
        <v>1</v>
      </c>
      <c r="G275" s="6">
        <v>750</v>
      </c>
      <c r="H275" s="7">
        <f t="shared" si="9"/>
        <v>750</v>
      </c>
    </row>
    <row r="276" spans="1:8" x14ac:dyDescent="0.3">
      <c r="A276" s="80"/>
      <c r="B276" s="5" t="s">
        <v>127</v>
      </c>
      <c r="C276" s="6">
        <v>1</v>
      </c>
      <c r="D276" s="23" t="s">
        <v>128</v>
      </c>
      <c r="E276" s="6">
        <v>0</v>
      </c>
      <c r="F276" s="6">
        <v>1</v>
      </c>
      <c r="G276" s="7">
        <v>44000</v>
      </c>
      <c r="H276" s="7">
        <f t="shared" si="9"/>
        <v>44000</v>
      </c>
    </row>
    <row r="277" spans="1:8" x14ac:dyDescent="0.3">
      <c r="A277" s="80"/>
      <c r="B277" s="5" t="s">
        <v>129</v>
      </c>
      <c r="C277" s="6">
        <v>4</v>
      </c>
      <c r="D277" s="23" t="s">
        <v>88</v>
      </c>
      <c r="E277" s="6">
        <v>2</v>
      </c>
      <c r="F277" s="6">
        <v>1</v>
      </c>
      <c r="G277" s="6">
        <v>287</v>
      </c>
      <c r="H277" s="7">
        <f t="shared" si="9"/>
        <v>1148</v>
      </c>
    </row>
    <row r="278" spans="1:8" x14ac:dyDescent="0.3">
      <c r="A278" s="80"/>
      <c r="B278" s="5" t="s">
        <v>132</v>
      </c>
      <c r="C278" s="6">
        <v>0.5</v>
      </c>
      <c r="D278" s="23" t="s">
        <v>108</v>
      </c>
      <c r="E278" s="6">
        <v>0</v>
      </c>
      <c r="F278" s="6">
        <v>1</v>
      </c>
      <c r="G278" s="7">
        <v>8333</v>
      </c>
      <c r="H278" s="7">
        <f t="shared" si="9"/>
        <v>4166.5</v>
      </c>
    </row>
    <row r="279" spans="1:8" x14ac:dyDescent="0.3">
      <c r="A279" s="80"/>
      <c r="B279" s="5" t="s">
        <v>146</v>
      </c>
      <c r="C279" s="6">
        <v>3</v>
      </c>
      <c r="D279" s="23" t="s">
        <v>80</v>
      </c>
      <c r="E279" s="6">
        <v>0</v>
      </c>
      <c r="F279" s="6">
        <v>0</v>
      </c>
      <c r="G279" s="6">
        <v>0</v>
      </c>
      <c r="H279" s="7">
        <f t="shared" si="9"/>
        <v>0</v>
      </c>
    </row>
    <row r="280" spans="1:8" x14ac:dyDescent="0.3">
      <c r="A280" s="80"/>
      <c r="B280" s="5" t="s">
        <v>147</v>
      </c>
      <c r="C280" s="6">
        <v>1</v>
      </c>
      <c r="D280" s="23" t="s">
        <v>80</v>
      </c>
      <c r="E280" s="6">
        <v>0</v>
      </c>
      <c r="F280" s="6">
        <v>1</v>
      </c>
      <c r="G280" s="7">
        <v>8584</v>
      </c>
      <c r="H280" s="7">
        <f t="shared" si="9"/>
        <v>8584</v>
      </c>
    </row>
    <row r="281" spans="1:8" x14ac:dyDescent="0.3">
      <c r="A281" s="80"/>
      <c r="B281" s="5" t="s">
        <v>148</v>
      </c>
      <c r="C281" s="6">
        <v>6</v>
      </c>
      <c r="D281" s="23" t="s">
        <v>80</v>
      </c>
      <c r="E281" s="6">
        <v>0</v>
      </c>
      <c r="F281" s="6">
        <v>1</v>
      </c>
      <c r="G281" s="7">
        <v>11562</v>
      </c>
      <c r="H281" s="7">
        <f t="shared" si="9"/>
        <v>69372</v>
      </c>
    </row>
    <row r="282" spans="1:8" x14ac:dyDescent="0.3">
      <c r="A282" s="80"/>
      <c r="B282" s="5" t="s">
        <v>149</v>
      </c>
      <c r="C282" s="6">
        <v>6</v>
      </c>
      <c r="D282" s="23" t="s">
        <v>80</v>
      </c>
      <c r="E282" s="6">
        <v>0</v>
      </c>
      <c r="F282" s="6">
        <v>1</v>
      </c>
      <c r="G282" s="7">
        <v>49550</v>
      </c>
      <c r="H282" s="7">
        <f t="shared" si="9"/>
        <v>297300</v>
      </c>
    </row>
    <row r="283" spans="1:8" x14ac:dyDescent="0.3">
      <c r="A283" s="80"/>
      <c r="B283" s="5" t="s">
        <v>150</v>
      </c>
      <c r="C283" s="6">
        <v>0.5</v>
      </c>
      <c r="D283" s="23" t="s">
        <v>108</v>
      </c>
      <c r="E283" s="6">
        <v>0</v>
      </c>
      <c r="F283" s="6">
        <v>1</v>
      </c>
      <c r="G283" s="7">
        <v>138739</v>
      </c>
      <c r="H283" s="7">
        <f t="shared" si="9"/>
        <v>69369.5</v>
      </c>
    </row>
    <row r="284" spans="1:8" x14ac:dyDescent="0.3">
      <c r="A284" s="80"/>
      <c r="B284" s="5" t="s">
        <v>151</v>
      </c>
      <c r="C284" s="6">
        <v>0.5</v>
      </c>
      <c r="D284" s="23" t="s">
        <v>108</v>
      </c>
      <c r="E284" s="6">
        <v>0</v>
      </c>
      <c r="F284" s="6">
        <v>1</v>
      </c>
      <c r="G284" s="7">
        <v>231250</v>
      </c>
      <c r="H284" s="7">
        <f t="shared" si="9"/>
        <v>115625</v>
      </c>
    </row>
    <row r="285" spans="1:8" x14ac:dyDescent="0.3">
      <c r="A285" s="80"/>
      <c r="B285" s="5" t="s">
        <v>152</v>
      </c>
      <c r="C285" s="6">
        <v>3</v>
      </c>
      <c r="D285" s="23" t="s">
        <v>80</v>
      </c>
      <c r="E285" s="6">
        <v>0</v>
      </c>
      <c r="F285" s="6">
        <v>1</v>
      </c>
      <c r="G285" s="7">
        <v>4000</v>
      </c>
      <c r="H285" s="7">
        <f t="shared" si="9"/>
        <v>12000</v>
      </c>
    </row>
    <row r="286" spans="1:8" x14ac:dyDescent="0.3">
      <c r="A286" s="80"/>
      <c r="B286" s="5" t="s">
        <v>153</v>
      </c>
      <c r="C286" s="6">
        <v>5</v>
      </c>
      <c r="D286" s="23" t="s">
        <v>88</v>
      </c>
      <c r="E286" s="6">
        <v>0</v>
      </c>
      <c r="F286" s="6">
        <v>1</v>
      </c>
      <c r="G286" s="6">
        <v>93</v>
      </c>
      <c r="H286" s="7">
        <f t="shared" si="9"/>
        <v>465</v>
      </c>
    </row>
    <row r="287" spans="1:8" x14ac:dyDescent="0.3">
      <c r="A287" s="80"/>
      <c r="B287" s="5" t="s">
        <v>154</v>
      </c>
      <c r="C287" s="6">
        <v>2</v>
      </c>
      <c r="D287" s="23" t="s">
        <v>88</v>
      </c>
      <c r="E287" s="6">
        <v>0</v>
      </c>
      <c r="F287" s="6">
        <v>1</v>
      </c>
      <c r="G287" s="7">
        <v>4467</v>
      </c>
      <c r="H287" s="7">
        <f t="shared" si="9"/>
        <v>8934</v>
      </c>
    </row>
    <row r="288" spans="1:8" x14ac:dyDescent="0.3">
      <c r="A288" s="80"/>
      <c r="B288" s="5" t="s">
        <v>155</v>
      </c>
      <c r="C288" s="6">
        <v>5</v>
      </c>
      <c r="D288" s="23" t="s">
        <v>88</v>
      </c>
      <c r="E288" s="6">
        <v>0</v>
      </c>
      <c r="F288" s="6">
        <v>1</v>
      </c>
      <c r="G288" s="6">
        <v>7</v>
      </c>
      <c r="H288" s="7">
        <f t="shared" si="9"/>
        <v>35</v>
      </c>
    </row>
    <row r="289" spans="1:8" x14ac:dyDescent="0.3">
      <c r="A289" s="80"/>
      <c r="B289" s="5" t="s">
        <v>156</v>
      </c>
      <c r="C289" s="6">
        <v>1</v>
      </c>
      <c r="D289" s="23" t="s">
        <v>80</v>
      </c>
      <c r="E289" s="6">
        <v>0</v>
      </c>
      <c r="F289" s="6">
        <v>1</v>
      </c>
      <c r="G289" s="6">
        <v>630</v>
      </c>
      <c r="H289" s="7">
        <f t="shared" si="9"/>
        <v>630</v>
      </c>
    </row>
    <row r="290" spans="1:8" x14ac:dyDescent="0.3">
      <c r="A290" s="80"/>
      <c r="B290" s="5" t="s">
        <v>157</v>
      </c>
      <c r="C290" s="6">
        <v>1</v>
      </c>
      <c r="D290" s="23" t="s">
        <v>80</v>
      </c>
      <c r="E290" s="6">
        <v>0</v>
      </c>
      <c r="F290" s="6">
        <v>0</v>
      </c>
      <c r="G290" s="6">
        <v>0</v>
      </c>
      <c r="H290" s="7">
        <f t="shared" si="9"/>
        <v>0</v>
      </c>
    </row>
    <row r="291" spans="1:8" x14ac:dyDescent="0.3">
      <c r="A291" s="80"/>
      <c r="B291" s="5" t="s">
        <v>158</v>
      </c>
      <c r="C291" s="6">
        <v>1</v>
      </c>
      <c r="D291" s="23" t="s">
        <v>80</v>
      </c>
      <c r="E291" s="6">
        <v>0</v>
      </c>
      <c r="F291" s="6">
        <v>1</v>
      </c>
      <c r="G291" s="7">
        <v>5000</v>
      </c>
      <c r="H291" s="7">
        <f t="shared" si="9"/>
        <v>5000</v>
      </c>
    </row>
    <row r="292" spans="1:8" x14ac:dyDescent="0.3">
      <c r="A292" s="80"/>
      <c r="B292" s="5" t="s">
        <v>159</v>
      </c>
      <c r="C292" s="6">
        <v>1</v>
      </c>
      <c r="D292" s="23" t="s">
        <v>80</v>
      </c>
      <c r="E292" s="6">
        <v>0</v>
      </c>
      <c r="F292" s="6">
        <v>0</v>
      </c>
      <c r="G292" s="6">
        <v>0</v>
      </c>
      <c r="H292" s="7">
        <f t="shared" si="9"/>
        <v>0</v>
      </c>
    </row>
    <row r="293" spans="1:8" x14ac:dyDescent="0.3">
      <c r="A293" s="80"/>
      <c r="B293" s="5" t="s">
        <v>160</v>
      </c>
      <c r="C293" s="6">
        <v>10</v>
      </c>
      <c r="D293" s="23" t="s">
        <v>80</v>
      </c>
      <c r="E293" s="6">
        <v>0</v>
      </c>
      <c r="F293" s="6">
        <v>1</v>
      </c>
      <c r="G293" s="6">
        <v>250</v>
      </c>
      <c r="H293" s="7">
        <f t="shared" si="9"/>
        <v>2500</v>
      </c>
    </row>
    <row r="294" spans="1:8" x14ac:dyDescent="0.3">
      <c r="A294" s="80"/>
      <c r="B294" s="5" t="s">
        <v>161</v>
      </c>
      <c r="C294" s="6">
        <v>0</v>
      </c>
      <c r="D294" s="23" t="s">
        <v>88</v>
      </c>
      <c r="E294" s="6">
        <v>-0.4</v>
      </c>
      <c r="F294" s="6">
        <v>1</v>
      </c>
      <c r="G294" s="7">
        <v>70125</v>
      </c>
      <c r="H294" s="7">
        <f t="shared" si="9"/>
        <v>0</v>
      </c>
    </row>
    <row r="295" spans="1:8" x14ac:dyDescent="0.3">
      <c r="A295" s="80"/>
      <c r="B295" s="5" t="s">
        <v>162</v>
      </c>
      <c r="C295" s="6">
        <v>1</v>
      </c>
      <c r="D295" s="23" t="s">
        <v>163</v>
      </c>
      <c r="E295" s="6">
        <v>0</v>
      </c>
      <c r="F295" s="6">
        <v>1</v>
      </c>
      <c r="G295" s="6">
        <v>250</v>
      </c>
      <c r="H295" s="7">
        <f t="shared" si="9"/>
        <v>250</v>
      </c>
    </row>
    <row r="296" spans="1:8" x14ac:dyDescent="0.3">
      <c r="A296" s="80"/>
      <c r="B296" s="5" t="s">
        <v>164</v>
      </c>
      <c r="C296" s="6">
        <v>1</v>
      </c>
      <c r="D296" s="23" t="s">
        <v>80</v>
      </c>
      <c r="E296" s="6">
        <v>0</v>
      </c>
      <c r="F296" s="6">
        <v>1</v>
      </c>
      <c r="G296" s="7">
        <v>2829</v>
      </c>
      <c r="H296" s="7">
        <f t="shared" si="9"/>
        <v>2829</v>
      </c>
    </row>
    <row r="297" spans="1:8" x14ac:dyDescent="0.3">
      <c r="A297" s="80"/>
      <c r="B297" s="5" t="s">
        <v>165</v>
      </c>
      <c r="C297" s="6">
        <v>1</v>
      </c>
      <c r="D297" s="23" t="s">
        <v>80</v>
      </c>
      <c r="E297" s="6">
        <v>0</v>
      </c>
      <c r="F297" s="6">
        <v>0</v>
      </c>
      <c r="G297" s="6">
        <v>0</v>
      </c>
      <c r="H297" s="7">
        <f t="shared" si="9"/>
        <v>0</v>
      </c>
    </row>
    <row r="298" spans="1:8" x14ac:dyDescent="0.3">
      <c r="A298" s="80"/>
      <c r="B298" s="5" t="s">
        <v>166</v>
      </c>
      <c r="C298" s="6">
        <v>1</v>
      </c>
      <c r="D298" s="23" t="s">
        <v>80</v>
      </c>
      <c r="E298" s="6">
        <v>0</v>
      </c>
      <c r="F298" s="6">
        <v>0</v>
      </c>
      <c r="G298" s="6">
        <v>0</v>
      </c>
      <c r="H298" s="7">
        <f t="shared" si="9"/>
        <v>0</v>
      </c>
    </row>
    <row r="299" spans="1:8" x14ac:dyDescent="0.3">
      <c r="A299" s="80"/>
      <c r="B299" s="5" t="s">
        <v>167</v>
      </c>
      <c r="C299" s="6">
        <v>1</v>
      </c>
      <c r="D299" s="23" t="s">
        <v>80</v>
      </c>
      <c r="E299" s="6">
        <v>0</v>
      </c>
      <c r="F299" s="6">
        <v>1</v>
      </c>
      <c r="G299" s="6">
        <v>0</v>
      </c>
      <c r="H299" s="7">
        <f t="shared" si="9"/>
        <v>0</v>
      </c>
    </row>
    <row r="300" spans="1:8" x14ac:dyDescent="0.3">
      <c r="A300" s="80"/>
      <c r="B300" s="5" t="s">
        <v>168</v>
      </c>
      <c r="C300" s="6">
        <v>0</v>
      </c>
      <c r="D300" s="23" t="s">
        <v>88</v>
      </c>
      <c r="E300" s="6">
        <v>-0.2</v>
      </c>
      <c r="F300" s="6">
        <v>1</v>
      </c>
      <c r="G300" s="7">
        <v>70125</v>
      </c>
      <c r="H300" s="7">
        <f t="shared" si="9"/>
        <v>0</v>
      </c>
    </row>
    <row r="301" spans="1:8" x14ac:dyDescent="0.3">
      <c r="A301" s="81"/>
      <c r="B301" s="76" t="s">
        <v>104</v>
      </c>
      <c r="C301" s="77"/>
      <c r="D301" s="77"/>
      <c r="E301" s="77"/>
      <c r="F301" s="77"/>
      <c r="G301" s="78"/>
      <c r="H301" s="22">
        <f>SUM(H263:H300)/2</f>
        <v>370539</v>
      </c>
    </row>
    <row r="304" spans="1:8" ht="27" x14ac:dyDescent="0.3">
      <c r="A304" s="13" t="s">
        <v>71</v>
      </c>
      <c r="B304" s="14" t="s">
        <v>72</v>
      </c>
      <c r="C304" s="14" t="s">
        <v>73</v>
      </c>
      <c r="D304" s="14" t="s">
        <v>74</v>
      </c>
      <c r="E304" s="15" t="s">
        <v>75</v>
      </c>
      <c r="F304" s="15" t="s">
        <v>76</v>
      </c>
      <c r="G304" s="15" t="s">
        <v>77</v>
      </c>
      <c r="H304" s="15" t="s">
        <v>78</v>
      </c>
    </row>
    <row r="305" spans="1:8" x14ac:dyDescent="0.3">
      <c r="A305" s="79" t="s">
        <v>53</v>
      </c>
      <c r="B305" s="5" t="s">
        <v>79</v>
      </c>
      <c r="C305" s="6">
        <v>4</v>
      </c>
      <c r="D305" s="5" t="s">
        <v>80</v>
      </c>
      <c r="E305" s="6">
        <v>-1</v>
      </c>
      <c r="F305" s="6">
        <v>1</v>
      </c>
      <c r="G305" s="7">
        <v>1040</v>
      </c>
      <c r="H305" s="7">
        <f t="shared" ref="H305:H347" si="10">C305*G305</f>
        <v>4160</v>
      </c>
    </row>
    <row r="306" spans="1:8" x14ac:dyDescent="0.3">
      <c r="A306" s="80"/>
      <c r="B306" s="5" t="s">
        <v>81</v>
      </c>
      <c r="C306" s="6">
        <v>4</v>
      </c>
      <c r="D306" s="5" t="s">
        <v>80</v>
      </c>
      <c r="E306" s="6">
        <v>-6</v>
      </c>
      <c r="F306" s="6">
        <v>1</v>
      </c>
      <c r="G306" s="7">
        <v>2060</v>
      </c>
      <c r="H306" s="7">
        <f t="shared" si="10"/>
        <v>8240</v>
      </c>
    </row>
    <row r="307" spans="1:8" x14ac:dyDescent="0.3">
      <c r="A307" s="80"/>
      <c r="B307" s="5" t="s">
        <v>82</v>
      </c>
      <c r="C307" s="6">
        <v>4</v>
      </c>
      <c r="D307" s="5" t="s">
        <v>80</v>
      </c>
      <c r="E307" s="6">
        <v>-6</v>
      </c>
      <c r="F307" s="6">
        <v>1</v>
      </c>
      <c r="G307" s="7">
        <v>7250</v>
      </c>
      <c r="H307" s="7">
        <f t="shared" si="10"/>
        <v>29000</v>
      </c>
    </row>
    <row r="308" spans="1:8" x14ac:dyDescent="0.3">
      <c r="A308" s="80"/>
      <c r="B308" s="5" t="s">
        <v>83</v>
      </c>
      <c r="C308" s="6">
        <v>8</v>
      </c>
      <c r="D308" s="5" t="s">
        <v>80</v>
      </c>
      <c r="E308" s="6">
        <v>-22</v>
      </c>
      <c r="F308" s="6">
        <v>1</v>
      </c>
      <c r="G308" s="6">
        <v>405</v>
      </c>
      <c r="H308" s="7">
        <f t="shared" si="10"/>
        <v>3240</v>
      </c>
    </row>
    <row r="309" spans="1:8" x14ac:dyDescent="0.3">
      <c r="A309" s="80"/>
      <c r="B309" s="5" t="s">
        <v>84</v>
      </c>
      <c r="C309" s="6">
        <v>0</v>
      </c>
      <c r="D309" s="5" t="s">
        <v>80</v>
      </c>
      <c r="E309" s="6">
        <v>-10</v>
      </c>
      <c r="F309" s="6">
        <v>1</v>
      </c>
      <c r="G309" s="6">
        <v>660</v>
      </c>
      <c r="H309" s="7">
        <f t="shared" si="10"/>
        <v>0</v>
      </c>
    </row>
    <row r="310" spans="1:8" x14ac:dyDescent="0.3">
      <c r="A310" s="80"/>
      <c r="B310" s="5" t="s">
        <v>85</v>
      </c>
      <c r="C310" s="6">
        <v>28</v>
      </c>
      <c r="D310" s="5" t="s">
        <v>80</v>
      </c>
      <c r="E310" s="6">
        <v>0</v>
      </c>
      <c r="F310" s="6">
        <v>1</v>
      </c>
      <c r="G310" s="6">
        <v>250</v>
      </c>
      <c r="H310" s="7">
        <f t="shared" si="10"/>
        <v>7000</v>
      </c>
    </row>
    <row r="311" spans="1:8" x14ac:dyDescent="0.3">
      <c r="A311" s="80"/>
      <c r="B311" s="5" t="s">
        <v>86</v>
      </c>
      <c r="C311" s="6">
        <v>27</v>
      </c>
      <c r="D311" s="5" t="s">
        <v>80</v>
      </c>
      <c r="E311" s="6">
        <v>0</v>
      </c>
      <c r="F311" s="6">
        <v>1</v>
      </c>
      <c r="G311" s="6">
        <v>68</v>
      </c>
      <c r="H311" s="7">
        <f t="shared" si="10"/>
        <v>1836</v>
      </c>
    </row>
    <row r="312" spans="1:8" x14ac:dyDescent="0.3">
      <c r="A312" s="80"/>
      <c r="B312" s="5" t="s">
        <v>87</v>
      </c>
      <c r="C312" s="6">
        <v>5</v>
      </c>
      <c r="D312" s="5" t="s">
        <v>88</v>
      </c>
      <c r="E312" s="6">
        <v>0</v>
      </c>
      <c r="F312" s="6">
        <v>1</v>
      </c>
      <c r="G312" s="7">
        <v>1350</v>
      </c>
      <c r="H312" s="7">
        <f t="shared" si="10"/>
        <v>6750</v>
      </c>
    </row>
    <row r="313" spans="1:8" x14ac:dyDescent="0.3">
      <c r="A313" s="80"/>
      <c r="B313" s="5" t="s">
        <v>89</v>
      </c>
      <c r="C313" s="6">
        <v>1</v>
      </c>
      <c r="D313" s="5" t="s">
        <v>80</v>
      </c>
      <c r="E313" s="6">
        <v>0</v>
      </c>
      <c r="F313" s="6">
        <v>1</v>
      </c>
      <c r="G313" s="7">
        <v>15000</v>
      </c>
      <c r="H313" s="7">
        <f t="shared" si="10"/>
        <v>15000</v>
      </c>
    </row>
    <row r="314" spans="1:8" x14ac:dyDescent="0.3">
      <c r="A314" s="80"/>
      <c r="B314" s="5" t="s">
        <v>90</v>
      </c>
      <c r="C314" s="6">
        <v>2</v>
      </c>
      <c r="D314" s="5" t="s">
        <v>88</v>
      </c>
      <c r="E314" s="6">
        <v>0</v>
      </c>
      <c r="F314" s="6">
        <v>1</v>
      </c>
      <c r="G314" s="6">
        <v>77</v>
      </c>
      <c r="H314" s="7">
        <f t="shared" si="10"/>
        <v>154</v>
      </c>
    </row>
    <row r="315" spans="1:8" x14ac:dyDescent="0.3">
      <c r="A315" s="80"/>
      <c r="B315" s="5" t="s">
        <v>91</v>
      </c>
      <c r="C315" s="6">
        <v>30</v>
      </c>
      <c r="D315" s="5" t="s">
        <v>92</v>
      </c>
      <c r="E315" s="6">
        <v>0</v>
      </c>
      <c r="F315" s="6">
        <v>1</v>
      </c>
      <c r="G315" s="6">
        <v>15</v>
      </c>
      <c r="H315" s="7">
        <f t="shared" si="10"/>
        <v>450</v>
      </c>
    </row>
    <row r="316" spans="1:8" x14ac:dyDescent="0.3">
      <c r="A316" s="80"/>
      <c r="B316" s="5" t="s">
        <v>93</v>
      </c>
      <c r="C316" s="6">
        <v>0</v>
      </c>
      <c r="D316" s="5" t="s">
        <v>80</v>
      </c>
      <c r="E316" s="6">
        <v>-1</v>
      </c>
      <c r="F316" s="6">
        <v>1</v>
      </c>
      <c r="G316" s="7">
        <v>11000</v>
      </c>
      <c r="H316" s="7">
        <f t="shared" si="10"/>
        <v>0</v>
      </c>
    </row>
    <row r="317" spans="1:8" x14ac:dyDescent="0.3">
      <c r="A317" s="80"/>
      <c r="B317" s="5" t="s">
        <v>115</v>
      </c>
      <c r="C317" s="6">
        <v>26</v>
      </c>
      <c r="D317" s="5" t="s">
        <v>98</v>
      </c>
      <c r="E317" s="6">
        <v>0</v>
      </c>
      <c r="F317" s="6">
        <v>1</v>
      </c>
      <c r="G317" s="6">
        <v>115</v>
      </c>
      <c r="H317" s="7">
        <f t="shared" si="10"/>
        <v>2990</v>
      </c>
    </row>
    <row r="318" spans="1:8" x14ac:dyDescent="0.3">
      <c r="A318" s="80"/>
      <c r="B318" s="5" t="s">
        <v>116</v>
      </c>
      <c r="C318" s="6">
        <v>200</v>
      </c>
      <c r="D318" s="5" t="s">
        <v>88</v>
      </c>
      <c r="E318" s="6">
        <v>0</v>
      </c>
      <c r="F318" s="6">
        <v>1</v>
      </c>
      <c r="G318" s="6">
        <v>7</v>
      </c>
      <c r="H318" s="7">
        <f t="shared" si="10"/>
        <v>1400</v>
      </c>
    </row>
    <row r="319" spans="1:8" x14ac:dyDescent="0.3">
      <c r="A319" s="80"/>
      <c r="B319" s="5" t="s">
        <v>117</v>
      </c>
      <c r="C319" s="6">
        <v>26</v>
      </c>
      <c r="D319" s="5" t="s">
        <v>98</v>
      </c>
      <c r="E319" s="6">
        <v>0</v>
      </c>
      <c r="F319" s="6">
        <v>1</v>
      </c>
      <c r="G319" s="6">
        <v>30</v>
      </c>
      <c r="H319" s="7">
        <f t="shared" si="10"/>
        <v>780</v>
      </c>
    </row>
    <row r="320" spans="1:8" x14ac:dyDescent="0.3">
      <c r="A320" s="80"/>
      <c r="B320" s="5" t="s">
        <v>118</v>
      </c>
      <c r="C320" s="6">
        <v>0</v>
      </c>
      <c r="D320" s="5" t="s">
        <v>88</v>
      </c>
      <c r="E320" s="6">
        <v>-10</v>
      </c>
      <c r="F320" s="6">
        <v>1</v>
      </c>
      <c r="G320" s="7">
        <v>6180</v>
      </c>
      <c r="H320" s="7">
        <f t="shared" si="10"/>
        <v>0</v>
      </c>
    </row>
    <row r="321" spans="1:8" x14ac:dyDescent="0.3">
      <c r="A321" s="80"/>
      <c r="B321" s="5" t="s">
        <v>119</v>
      </c>
      <c r="C321" s="6">
        <v>0</v>
      </c>
      <c r="D321" s="5" t="s">
        <v>88</v>
      </c>
      <c r="E321" s="6">
        <v>-30</v>
      </c>
      <c r="F321" s="6">
        <v>1</v>
      </c>
      <c r="G321" s="7">
        <v>6180</v>
      </c>
      <c r="H321" s="7">
        <f t="shared" si="10"/>
        <v>0</v>
      </c>
    </row>
    <row r="322" spans="1:8" x14ac:dyDescent="0.3">
      <c r="A322" s="80"/>
      <c r="B322" s="5" t="s">
        <v>126</v>
      </c>
      <c r="C322" s="6">
        <v>1</v>
      </c>
      <c r="D322" s="5" t="s">
        <v>80</v>
      </c>
      <c r="E322" s="6">
        <v>0</v>
      </c>
      <c r="F322" s="6">
        <v>1</v>
      </c>
      <c r="G322" s="6">
        <v>750</v>
      </c>
      <c r="H322" s="7">
        <f t="shared" si="10"/>
        <v>750</v>
      </c>
    </row>
    <row r="323" spans="1:8" x14ac:dyDescent="0.3">
      <c r="A323" s="80"/>
      <c r="B323" s="5" t="s">
        <v>127</v>
      </c>
      <c r="C323" s="6">
        <v>0</v>
      </c>
      <c r="D323" s="5" t="s">
        <v>128</v>
      </c>
      <c r="E323" s="6">
        <v>-1</v>
      </c>
      <c r="F323" s="6">
        <v>1</v>
      </c>
      <c r="G323" s="7">
        <v>44000</v>
      </c>
      <c r="H323" s="7">
        <f t="shared" si="10"/>
        <v>0</v>
      </c>
    </row>
    <row r="324" spans="1:8" x14ac:dyDescent="0.3">
      <c r="A324" s="80"/>
      <c r="B324" s="5" t="s">
        <v>129</v>
      </c>
      <c r="C324" s="6">
        <v>2</v>
      </c>
      <c r="D324" s="5" t="s">
        <v>88</v>
      </c>
      <c r="E324" s="6">
        <v>0</v>
      </c>
      <c r="F324" s="6">
        <v>1</v>
      </c>
      <c r="G324" s="6">
        <v>287</v>
      </c>
      <c r="H324" s="7">
        <f t="shared" si="10"/>
        <v>574</v>
      </c>
    </row>
    <row r="325" spans="1:8" x14ac:dyDescent="0.3">
      <c r="A325" s="80"/>
      <c r="B325" s="5" t="s">
        <v>130</v>
      </c>
      <c r="C325" s="6">
        <v>28</v>
      </c>
      <c r="D325" s="5" t="s">
        <v>80</v>
      </c>
      <c r="E325" s="6">
        <v>0</v>
      </c>
      <c r="F325" s="6">
        <v>1</v>
      </c>
      <c r="G325" s="6">
        <v>250</v>
      </c>
      <c r="H325" s="7">
        <f t="shared" si="10"/>
        <v>7000</v>
      </c>
    </row>
    <row r="326" spans="1:8" x14ac:dyDescent="0.3">
      <c r="A326" s="80"/>
      <c r="B326" s="5" t="s">
        <v>131</v>
      </c>
      <c r="C326" s="6">
        <v>27</v>
      </c>
      <c r="D326" s="5" t="s">
        <v>80</v>
      </c>
      <c r="E326" s="6">
        <v>0</v>
      </c>
      <c r="F326" s="6">
        <v>1</v>
      </c>
      <c r="G326" s="6">
        <v>68</v>
      </c>
      <c r="H326" s="7">
        <f t="shared" si="10"/>
        <v>1836</v>
      </c>
    </row>
    <row r="327" spans="1:8" x14ac:dyDescent="0.3">
      <c r="A327" s="80"/>
      <c r="B327" s="5" t="s">
        <v>132</v>
      </c>
      <c r="C327" s="6">
        <v>5.0000000000000001E-4</v>
      </c>
      <c r="D327" s="5" t="s">
        <v>108</v>
      </c>
      <c r="E327" s="6">
        <v>0</v>
      </c>
      <c r="F327" s="6">
        <v>1</v>
      </c>
      <c r="G327" s="7">
        <v>8333</v>
      </c>
      <c r="H327" s="7">
        <f t="shared" si="10"/>
        <v>4.1665000000000001</v>
      </c>
    </row>
    <row r="328" spans="1:8" x14ac:dyDescent="0.3">
      <c r="A328" s="80"/>
      <c r="B328" s="5" t="s">
        <v>142</v>
      </c>
      <c r="C328" s="6">
        <v>1</v>
      </c>
      <c r="D328" s="5" t="s">
        <v>80</v>
      </c>
      <c r="E328" s="6">
        <v>0</v>
      </c>
      <c r="F328" s="6">
        <v>1</v>
      </c>
      <c r="G328" s="7">
        <v>8584</v>
      </c>
      <c r="H328" s="7">
        <f t="shared" si="10"/>
        <v>8584</v>
      </c>
    </row>
    <row r="329" spans="1:8" x14ac:dyDescent="0.3">
      <c r="A329" s="80"/>
      <c r="B329" s="5" t="s">
        <v>141</v>
      </c>
      <c r="C329" s="6">
        <v>2</v>
      </c>
      <c r="D329" s="5" t="s">
        <v>92</v>
      </c>
      <c r="E329" s="6">
        <v>0</v>
      </c>
      <c r="F329" s="6">
        <v>1</v>
      </c>
      <c r="G329" s="7">
        <v>2000</v>
      </c>
      <c r="H329" s="7">
        <f t="shared" si="10"/>
        <v>4000</v>
      </c>
    </row>
    <row r="330" spans="1:8" x14ac:dyDescent="0.3">
      <c r="A330" s="80"/>
      <c r="B330" s="5" t="s">
        <v>137</v>
      </c>
      <c r="C330" s="6">
        <v>0</v>
      </c>
      <c r="D330" s="5" t="s">
        <v>80</v>
      </c>
      <c r="E330" s="6">
        <v>-8</v>
      </c>
      <c r="F330" s="6">
        <v>0</v>
      </c>
      <c r="G330" s="6">
        <v>0</v>
      </c>
      <c r="H330" s="7">
        <f t="shared" si="10"/>
        <v>0</v>
      </c>
    </row>
    <row r="331" spans="1:8" x14ac:dyDescent="0.3">
      <c r="A331" s="80"/>
      <c r="B331" s="5" t="s">
        <v>138</v>
      </c>
      <c r="C331" s="6">
        <v>0</v>
      </c>
      <c r="D331" s="5" t="s">
        <v>80</v>
      </c>
      <c r="E331" s="6">
        <v>-8</v>
      </c>
      <c r="F331" s="6">
        <v>1</v>
      </c>
      <c r="G331" s="7">
        <v>41234</v>
      </c>
      <c r="H331" s="7">
        <f t="shared" si="10"/>
        <v>0</v>
      </c>
    </row>
    <row r="332" spans="1:8" x14ac:dyDescent="0.3">
      <c r="A332" s="80"/>
      <c r="B332" s="5" t="s">
        <v>169</v>
      </c>
      <c r="C332" s="6">
        <v>5.0000000000000001E-3</v>
      </c>
      <c r="D332" s="5" t="s">
        <v>108</v>
      </c>
      <c r="E332" s="6">
        <v>0</v>
      </c>
      <c r="F332" s="6">
        <v>0</v>
      </c>
      <c r="G332" s="6">
        <v>0</v>
      </c>
      <c r="H332" s="7">
        <f t="shared" si="10"/>
        <v>0</v>
      </c>
    </row>
    <row r="333" spans="1:8" x14ac:dyDescent="0.3">
      <c r="A333" s="80"/>
      <c r="B333" s="5" t="s">
        <v>170</v>
      </c>
      <c r="C333" s="6">
        <v>2</v>
      </c>
      <c r="D333" s="5" t="s">
        <v>80</v>
      </c>
      <c r="E333" s="6">
        <v>0</v>
      </c>
      <c r="F333" s="6">
        <v>0</v>
      </c>
      <c r="G333" s="6">
        <v>0</v>
      </c>
      <c r="H333" s="7">
        <f t="shared" si="10"/>
        <v>0</v>
      </c>
    </row>
    <row r="334" spans="1:8" x14ac:dyDescent="0.3">
      <c r="A334" s="80"/>
      <c r="B334" s="5" t="s">
        <v>171</v>
      </c>
      <c r="C334" s="6">
        <v>7</v>
      </c>
      <c r="D334" s="5" t="s">
        <v>80</v>
      </c>
      <c r="E334" s="6">
        <v>0</v>
      </c>
      <c r="F334" s="6">
        <v>0</v>
      </c>
      <c r="G334" s="6">
        <v>0</v>
      </c>
      <c r="H334" s="7">
        <f t="shared" si="10"/>
        <v>0</v>
      </c>
    </row>
    <row r="335" spans="1:8" x14ac:dyDescent="0.3">
      <c r="A335" s="80"/>
      <c r="B335" s="5" t="s">
        <v>172</v>
      </c>
      <c r="C335" s="6">
        <v>5.0000000000000001E-3</v>
      </c>
      <c r="D335" s="5" t="s">
        <v>108</v>
      </c>
      <c r="E335" s="6">
        <v>0</v>
      </c>
      <c r="F335" s="6">
        <v>1</v>
      </c>
      <c r="G335" s="7">
        <v>13375</v>
      </c>
      <c r="H335" s="7">
        <f t="shared" si="10"/>
        <v>66.875</v>
      </c>
    </row>
    <row r="336" spans="1:8" x14ac:dyDescent="0.3">
      <c r="A336" s="80"/>
      <c r="B336" s="5" t="s">
        <v>173</v>
      </c>
      <c r="C336" s="6">
        <v>1</v>
      </c>
      <c r="D336" s="5" t="s">
        <v>80</v>
      </c>
      <c r="E336" s="6">
        <v>0</v>
      </c>
      <c r="F336" s="6">
        <v>0</v>
      </c>
      <c r="G336" s="6">
        <v>0</v>
      </c>
      <c r="H336" s="7">
        <f t="shared" si="10"/>
        <v>0</v>
      </c>
    </row>
    <row r="337" spans="1:8" x14ac:dyDescent="0.3">
      <c r="A337" s="80"/>
      <c r="B337" s="5" t="s">
        <v>174</v>
      </c>
      <c r="C337" s="6">
        <v>2E-3</v>
      </c>
      <c r="D337" s="5" t="s">
        <v>108</v>
      </c>
      <c r="E337" s="6">
        <v>0</v>
      </c>
      <c r="F337" s="6">
        <v>0</v>
      </c>
      <c r="G337" s="6">
        <v>0</v>
      </c>
      <c r="H337" s="7">
        <f t="shared" si="10"/>
        <v>0</v>
      </c>
    </row>
    <row r="338" spans="1:8" x14ac:dyDescent="0.3">
      <c r="A338" s="80"/>
      <c r="B338" s="5" t="s">
        <v>175</v>
      </c>
      <c r="C338" s="6">
        <v>2E-3</v>
      </c>
      <c r="D338" s="5" t="s">
        <v>108</v>
      </c>
      <c r="E338" s="6">
        <v>0</v>
      </c>
      <c r="F338" s="6">
        <v>0</v>
      </c>
      <c r="G338" s="6">
        <v>0</v>
      </c>
      <c r="H338" s="7">
        <f t="shared" si="10"/>
        <v>0</v>
      </c>
    </row>
    <row r="339" spans="1:8" x14ac:dyDescent="0.3">
      <c r="A339" s="80"/>
      <c r="B339" s="5" t="s">
        <v>176</v>
      </c>
      <c r="C339" s="6">
        <v>4</v>
      </c>
      <c r="D339" s="5" t="s">
        <v>80</v>
      </c>
      <c r="E339" s="6">
        <v>0</v>
      </c>
      <c r="F339" s="6">
        <v>0</v>
      </c>
      <c r="G339" s="6">
        <v>0</v>
      </c>
      <c r="H339" s="7">
        <f t="shared" si="10"/>
        <v>0</v>
      </c>
    </row>
    <row r="340" spans="1:8" x14ac:dyDescent="0.3">
      <c r="A340" s="80"/>
      <c r="B340" s="5" t="s">
        <v>177</v>
      </c>
      <c r="C340" s="6">
        <v>50</v>
      </c>
      <c r="D340" s="5" t="s">
        <v>88</v>
      </c>
      <c r="E340" s="6">
        <v>0</v>
      </c>
      <c r="F340" s="6">
        <v>0</v>
      </c>
      <c r="G340" s="6">
        <v>0</v>
      </c>
      <c r="H340" s="7">
        <f t="shared" si="10"/>
        <v>0</v>
      </c>
    </row>
    <row r="341" spans="1:8" x14ac:dyDescent="0.3">
      <c r="A341" s="80"/>
      <c r="B341" s="5" t="s">
        <v>125</v>
      </c>
      <c r="C341" s="6">
        <v>10</v>
      </c>
      <c r="D341" s="5" t="s">
        <v>88</v>
      </c>
      <c r="E341" s="6">
        <v>0</v>
      </c>
      <c r="F341" s="6">
        <v>0</v>
      </c>
      <c r="G341" s="6">
        <v>0</v>
      </c>
      <c r="H341" s="7">
        <f t="shared" si="10"/>
        <v>0</v>
      </c>
    </row>
    <row r="342" spans="1:8" x14ac:dyDescent="0.3">
      <c r="A342" s="80"/>
      <c r="B342" s="5" t="s">
        <v>178</v>
      </c>
      <c r="C342" s="6">
        <v>2</v>
      </c>
      <c r="D342" s="5" t="s">
        <v>88</v>
      </c>
      <c r="E342" s="6">
        <v>0</v>
      </c>
      <c r="F342" s="6">
        <v>1</v>
      </c>
      <c r="G342" s="7">
        <v>34000</v>
      </c>
      <c r="H342" s="7">
        <f t="shared" si="10"/>
        <v>68000</v>
      </c>
    </row>
    <row r="343" spans="1:8" x14ac:dyDescent="0.3">
      <c r="A343" s="80"/>
      <c r="B343" s="5" t="s">
        <v>106</v>
      </c>
      <c r="C343" s="6">
        <v>0</v>
      </c>
      <c r="D343" s="5" t="s">
        <v>88</v>
      </c>
      <c r="E343" s="6">
        <v>-2</v>
      </c>
      <c r="F343" s="6">
        <v>1</v>
      </c>
      <c r="G343" s="7">
        <v>80000</v>
      </c>
      <c r="H343" s="7">
        <f t="shared" si="10"/>
        <v>0</v>
      </c>
    </row>
    <row r="344" spans="1:8" x14ac:dyDescent="0.3">
      <c r="A344" s="80"/>
      <c r="B344" s="5" t="s">
        <v>179</v>
      </c>
      <c r="C344" s="6">
        <v>2</v>
      </c>
      <c r="D344" s="5" t="s">
        <v>88</v>
      </c>
      <c r="E344" s="6">
        <v>0</v>
      </c>
      <c r="F344" s="6">
        <v>1</v>
      </c>
      <c r="G344" s="7">
        <v>250000</v>
      </c>
      <c r="H344" s="7">
        <f t="shared" si="10"/>
        <v>500000</v>
      </c>
    </row>
    <row r="345" spans="1:8" x14ac:dyDescent="0.3">
      <c r="A345" s="80"/>
      <c r="B345" s="5" t="s">
        <v>180</v>
      </c>
      <c r="C345" s="6">
        <v>2</v>
      </c>
      <c r="D345" s="5" t="s">
        <v>88</v>
      </c>
      <c r="E345" s="6">
        <v>0</v>
      </c>
      <c r="F345" s="6">
        <v>1</v>
      </c>
      <c r="G345" s="7">
        <v>208333</v>
      </c>
      <c r="H345" s="7">
        <f t="shared" si="10"/>
        <v>416666</v>
      </c>
    </row>
    <row r="346" spans="1:8" x14ac:dyDescent="0.3">
      <c r="A346" s="80"/>
      <c r="B346" s="5" t="s">
        <v>181</v>
      </c>
      <c r="C346" s="6">
        <v>2E-3</v>
      </c>
      <c r="D346" s="5" t="s">
        <v>108</v>
      </c>
      <c r="E346" s="6">
        <v>0</v>
      </c>
      <c r="F346" s="6">
        <v>0</v>
      </c>
      <c r="G346" s="6">
        <v>0</v>
      </c>
      <c r="H346" s="7">
        <f t="shared" si="10"/>
        <v>0</v>
      </c>
    </row>
    <row r="347" spans="1:8" x14ac:dyDescent="0.3">
      <c r="A347" s="80"/>
      <c r="B347" s="5" t="s">
        <v>182</v>
      </c>
      <c r="C347" s="6">
        <v>1</v>
      </c>
      <c r="D347" s="5" t="s">
        <v>80</v>
      </c>
      <c r="E347" s="6">
        <v>0</v>
      </c>
      <c r="F347" s="6">
        <v>1</v>
      </c>
      <c r="G347" s="7">
        <v>1250</v>
      </c>
      <c r="H347" s="7">
        <f t="shared" si="10"/>
        <v>1250</v>
      </c>
    </row>
    <row r="348" spans="1:8" x14ac:dyDescent="0.3">
      <c r="A348" s="80"/>
      <c r="B348" s="5" t="s">
        <v>183</v>
      </c>
      <c r="C348" s="6">
        <v>3</v>
      </c>
      <c r="D348" s="5" t="s">
        <v>80</v>
      </c>
      <c r="E348" s="5"/>
      <c r="F348" s="5"/>
      <c r="G348" s="5"/>
      <c r="H348" s="7">
        <v>3000000</v>
      </c>
    </row>
    <row r="349" spans="1:8" x14ac:dyDescent="0.3">
      <c r="A349" s="81"/>
      <c r="B349" s="76" t="s">
        <v>104</v>
      </c>
      <c r="C349" s="77"/>
      <c r="D349" s="77"/>
      <c r="E349" s="77"/>
      <c r="F349" s="77"/>
      <c r="G349" s="78"/>
      <c r="H349" s="22">
        <f>SUM(H305:H348)</f>
        <v>4089731.0415000003</v>
      </c>
    </row>
    <row r="352" spans="1:8" ht="27" x14ac:dyDescent="0.3">
      <c r="A352" s="13" t="s">
        <v>71</v>
      </c>
      <c r="B352" s="14" t="s">
        <v>72</v>
      </c>
      <c r="C352" s="14" t="s">
        <v>73</v>
      </c>
      <c r="D352" s="14" t="s">
        <v>74</v>
      </c>
      <c r="E352" s="15" t="s">
        <v>75</v>
      </c>
      <c r="F352" s="15" t="s">
        <v>76</v>
      </c>
      <c r="G352" s="15" t="s">
        <v>77</v>
      </c>
      <c r="H352" s="15" t="s">
        <v>78</v>
      </c>
    </row>
    <row r="353" spans="1:8" x14ac:dyDescent="0.3">
      <c r="A353" s="79" t="s">
        <v>57</v>
      </c>
      <c r="B353" s="5" t="s">
        <v>55</v>
      </c>
      <c r="C353" s="6">
        <v>1</v>
      </c>
      <c r="D353" s="5" t="s">
        <v>80</v>
      </c>
      <c r="E353" s="6">
        <v>0</v>
      </c>
      <c r="F353" s="6">
        <v>0</v>
      </c>
      <c r="G353" s="7">
        <v>1000000</v>
      </c>
      <c r="H353" s="7">
        <f t="shared" ref="H353:H397" si="11">C353*G353</f>
        <v>1000000</v>
      </c>
    </row>
    <row r="354" spans="1:8" x14ac:dyDescent="0.3">
      <c r="A354" s="80"/>
      <c r="B354" s="5" t="s">
        <v>179</v>
      </c>
      <c r="C354" s="6">
        <v>2</v>
      </c>
      <c r="D354" s="24" t="s">
        <v>88</v>
      </c>
      <c r="E354" s="6">
        <v>-8</v>
      </c>
      <c r="F354" s="6">
        <v>1</v>
      </c>
      <c r="G354" s="7">
        <v>250000</v>
      </c>
      <c r="H354" s="7">
        <f t="shared" si="11"/>
        <v>500000</v>
      </c>
    </row>
    <row r="355" spans="1:8" x14ac:dyDescent="0.3">
      <c r="A355" s="80"/>
      <c r="B355" s="5" t="s">
        <v>180</v>
      </c>
      <c r="C355" s="6">
        <v>2</v>
      </c>
      <c r="D355" s="24" t="s">
        <v>88</v>
      </c>
      <c r="E355" s="6">
        <v>-8</v>
      </c>
      <c r="F355" s="6">
        <v>1</v>
      </c>
      <c r="G355" s="7">
        <v>208333</v>
      </c>
      <c r="H355" s="7">
        <f t="shared" si="11"/>
        <v>416666</v>
      </c>
    </row>
    <row r="356" spans="1:8" x14ac:dyDescent="0.3">
      <c r="A356" s="80"/>
      <c r="B356" s="25" t="s">
        <v>138</v>
      </c>
      <c r="C356" s="5"/>
      <c r="D356" s="24" t="s">
        <v>80</v>
      </c>
      <c r="E356" s="6">
        <v>-30</v>
      </c>
      <c r="F356" s="6">
        <v>1</v>
      </c>
      <c r="G356" s="7">
        <v>41234</v>
      </c>
      <c r="H356" s="7">
        <f t="shared" si="11"/>
        <v>0</v>
      </c>
    </row>
    <row r="357" spans="1:8" x14ac:dyDescent="0.3">
      <c r="A357" s="80"/>
      <c r="B357" s="5" t="s">
        <v>119</v>
      </c>
      <c r="C357" s="5"/>
      <c r="D357" s="24" t="s">
        <v>88</v>
      </c>
      <c r="E357" s="6">
        <v>-10</v>
      </c>
      <c r="F357" s="6">
        <v>1</v>
      </c>
      <c r="G357" s="7">
        <v>6180</v>
      </c>
      <c r="H357" s="7">
        <f t="shared" si="11"/>
        <v>0</v>
      </c>
    </row>
    <row r="358" spans="1:8" x14ac:dyDescent="0.3">
      <c r="A358" s="80"/>
      <c r="B358" s="5" t="s">
        <v>106</v>
      </c>
      <c r="C358" s="6">
        <v>2</v>
      </c>
      <c r="D358" s="24" t="s">
        <v>88</v>
      </c>
      <c r="E358" s="6">
        <v>-26</v>
      </c>
      <c r="F358" s="6">
        <v>1</v>
      </c>
      <c r="G358" s="7">
        <v>80000</v>
      </c>
      <c r="H358" s="7">
        <f t="shared" si="11"/>
        <v>160000</v>
      </c>
    </row>
    <row r="359" spans="1:8" x14ac:dyDescent="0.3">
      <c r="A359" s="80"/>
      <c r="B359" s="5" t="s">
        <v>178</v>
      </c>
      <c r="C359" s="6">
        <v>2</v>
      </c>
      <c r="D359" s="24" t="s">
        <v>88</v>
      </c>
      <c r="E359" s="6">
        <v>-25</v>
      </c>
      <c r="F359" s="6">
        <v>1</v>
      </c>
      <c r="G359" s="7">
        <v>34000</v>
      </c>
      <c r="H359" s="7">
        <f t="shared" si="11"/>
        <v>68000</v>
      </c>
    </row>
    <row r="360" spans="1:8" x14ac:dyDescent="0.3">
      <c r="A360" s="80"/>
      <c r="B360" s="5" t="s">
        <v>118</v>
      </c>
      <c r="C360" s="5"/>
      <c r="D360" s="24" t="s">
        <v>88</v>
      </c>
      <c r="E360" s="6">
        <v>-5</v>
      </c>
      <c r="F360" s="6">
        <v>1</v>
      </c>
      <c r="G360" s="7">
        <v>6180</v>
      </c>
      <c r="H360" s="7">
        <f t="shared" si="11"/>
        <v>0</v>
      </c>
    </row>
    <row r="361" spans="1:8" x14ac:dyDescent="0.3">
      <c r="A361" s="80"/>
      <c r="B361" s="5" t="s">
        <v>127</v>
      </c>
      <c r="C361" s="6">
        <v>1</v>
      </c>
      <c r="D361" s="24" t="s">
        <v>128</v>
      </c>
      <c r="E361" s="6">
        <v>0</v>
      </c>
      <c r="F361" s="6">
        <v>1</v>
      </c>
      <c r="G361" s="7">
        <v>44000</v>
      </c>
      <c r="H361" s="7">
        <f t="shared" si="11"/>
        <v>44000</v>
      </c>
    </row>
    <row r="362" spans="1:8" x14ac:dyDescent="0.3">
      <c r="A362" s="80"/>
      <c r="B362" s="5" t="s">
        <v>82</v>
      </c>
      <c r="C362" s="6">
        <v>4</v>
      </c>
      <c r="D362" s="24" t="s">
        <v>80</v>
      </c>
      <c r="E362" s="6">
        <v>2</v>
      </c>
      <c r="F362" s="6">
        <v>1</v>
      </c>
      <c r="G362" s="7">
        <v>7250</v>
      </c>
      <c r="H362" s="7">
        <f t="shared" si="11"/>
        <v>29000</v>
      </c>
    </row>
    <row r="363" spans="1:8" x14ac:dyDescent="0.3">
      <c r="A363" s="80"/>
      <c r="B363" s="5" t="s">
        <v>89</v>
      </c>
      <c r="C363" s="6">
        <v>1</v>
      </c>
      <c r="D363" s="24" t="s">
        <v>80</v>
      </c>
      <c r="E363" s="6">
        <v>-29</v>
      </c>
      <c r="F363" s="6">
        <v>1</v>
      </c>
      <c r="G363" s="7">
        <v>15000</v>
      </c>
      <c r="H363" s="7">
        <f t="shared" si="11"/>
        <v>15000</v>
      </c>
    </row>
    <row r="364" spans="1:8" x14ac:dyDescent="0.3">
      <c r="A364" s="80"/>
      <c r="B364" s="5" t="s">
        <v>172</v>
      </c>
      <c r="C364" s="6">
        <v>1</v>
      </c>
      <c r="D364" s="24" t="s">
        <v>108</v>
      </c>
      <c r="E364" s="6">
        <v>0</v>
      </c>
      <c r="F364" s="6">
        <v>1</v>
      </c>
      <c r="G364" s="7">
        <v>13375</v>
      </c>
      <c r="H364" s="7">
        <f t="shared" si="11"/>
        <v>13375</v>
      </c>
    </row>
    <row r="365" spans="1:8" x14ac:dyDescent="0.3">
      <c r="A365" s="80"/>
      <c r="B365" s="5" t="s">
        <v>93</v>
      </c>
      <c r="C365" s="6">
        <v>0</v>
      </c>
      <c r="D365" s="24" t="s">
        <v>80</v>
      </c>
      <c r="E365" s="6">
        <v>-26</v>
      </c>
      <c r="F365" s="6">
        <v>1</v>
      </c>
      <c r="G365" s="7">
        <v>11000</v>
      </c>
      <c r="H365" s="7">
        <f t="shared" si="11"/>
        <v>0</v>
      </c>
    </row>
    <row r="366" spans="1:8" x14ac:dyDescent="0.3">
      <c r="A366" s="80"/>
      <c r="B366" s="5" t="s">
        <v>142</v>
      </c>
      <c r="C366" s="6">
        <v>1</v>
      </c>
      <c r="D366" s="24" t="s">
        <v>80</v>
      </c>
      <c r="E366" s="6">
        <v>-399</v>
      </c>
      <c r="F366" s="6">
        <v>1</v>
      </c>
      <c r="G366" s="7">
        <v>8584</v>
      </c>
      <c r="H366" s="7">
        <f t="shared" si="11"/>
        <v>8584</v>
      </c>
    </row>
    <row r="367" spans="1:8" x14ac:dyDescent="0.3">
      <c r="A367" s="80"/>
      <c r="B367" s="5" t="s">
        <v>81</v>
      </c>
      <c r="C367" s="6">
        <v>4</v>
      </c>
      <c r="D367" s="24" t="s">
        <v>80</v>
      </c>
      <c r="E367" s="6">
        <v>-22</v>
      </c>
      <c r="F367" s="6">
        <v>1</v>
      </c>
      <c r="G367" s="7">
        <v>2060</v>
      </c>
      <c r="H367" s="7">
        <f t="shared" si="11"/>
        <v>8240</v>
      </c>
    </row>
    <row r="368" spans="1:8" x14ac:dyDescent="0.3">
      <c r="A368" s="80"/>
      <c r="B368" s="5" t="s">
        <v>85</v>
      </c>
      <c r="C368" s="6">
        <v>28</v>
      </c>
      <c r="D368" s="24" t="s">
        <v>80</v>
      </c>
      <c r="E368" s="6">
        <v>18</v>
      </c>
      <c r="F368" s="6">
        <v>1</v>
      </c>
      <c r="G368" s="6">
        <v>250</v>
      </c>
      <c r="H368" s="7">
        <f t="shared" si="11"/>
        <v>7000</v>
      </c>
    </row>
    <row r="369" spans="1:8" x14ac:dyDescent="0.3">
      <c r="A369" s="80"/>
      <c r="B369" s="5" t="s">
        <v>130</v>
      </c>
      <c r="C369" s="6">
        <v>28</v>
      </c>
      <c r="D369" s="24" t="s">
        <v>80</v>
      </c>
      <c r="E369" s="6">
        <v>-2</v>
      </c>
      <c r="F369" s="6">
        <v>1</v>
      </c>
      <c r="G369" s="6">
        <v>250</v>
      </c>
      <c r="H369" s="7">
        <f t="shared" si="11"/>
        <v>7000</v>
      </c>
    </row>
    <row r="370" spans="1:8" x14ac:dyDescent="0.3">
      <c r="A370" s="80"/>
      <c r="B370" s="5" t="s">
        <v>87</v>
      </c>
      <c r="C370" s="6">
        <v>5</v>
      </c>
      <c r="D370" s="24" t="s">
        <v>88</v>
      </c>
      <c r="E370" s="6">
        <v>4</v>
      </c>
      <c r="F370" s="6">
        <v>1</v>
      </c>
      <c r="G370" s="7">
        <v>1350</v>
      </c>
      <c r="H370" s="7">
        <f t="shared" si="11"/>
        <v>6750</v>
      </c>
    </row>
    <row r="371" spans="1:8" x14ac:dyDescent="0.3">
      <c r="A371" s="80"/>
      <c r="B371" s="5" t="s">
        <v>79</v>
      </c>
      <c r="C371" s="6">
        <v>6</v>
      </c>
      <c r="D371" s="24" t="s">
        <v>80</v>
      </c>
      <c r="E371" s="6">
        <v>5</v>
      </c>
      <c r="F371" s="6">
        <v>1</v>
      </c>
      <c r="G371" s="7">
        <v>1040</v>
      </c>
      <c r="H371" s="7">
        <f t="shared" si="11"/>
        <v>6240</v>
      </c>
    </row>
    <row r="372" spans="1:8" x14ac:dyDescent="0.3">
      <c r="A372" s="80"/>
      <c r="B372" s="5" t="s">
        <v>132</v>
      </c>
      <c r="C372" s="6">
        <v>0.5</v>
      </c>
      <c r="D372" s="24" t="s">
        <v>108</v>
      </c>
      <c r="E372" s="6">
        <v>-1.5</v>
      </c>
      <c r="F372" s="6">
        <v>1</v>
      </c>
      <c r="G372" s="7">
        <v>8333</v>
      </c>
      <c r="H372" s="7">
        <f t="shared" si="11"/>
        <v>4166.5</v>
      </c>
    </row>
    <row r="373" spans="1:8" ht="27" x14ac:dyDescent="0.3">
      <c r="A373" s="80"/>
      <c r="B373" s="5" t="s">
        <v>184</v>
      </c>
      <c r="C373" s="6">
        <v>1</v>
      </c>
      <c r="D373" s="5" t="s">
        <v>88</v>
      </c>
      <c r="E373" s="6">
        <v>-27</v>
      </c>
      <c r="F373" s="6">
        <v>1</v>
      </c>
      <c r="G373" s="7">
        <v>4038</v>
      </c>
      <c r="H373" s="7">
        <f t="shared" si="11"/>
        <v>4038</v>
      </c>
    </row>
    <row r="374" spans="1:8" x14ac:dyDescent="0.3">
      <c r="A374" s="80"/>
      <c r="B374" s="5" t="s">
        <v>141</v>
      </c>
      <c r="C374" s="6">
        <v>2</v>
      </c>
      <c r="D374" s="24" t="s">
        <v>92</v>
      </c>
      <c r="E374" s="6">
        <v>-25</v>
      </c>
      <c r="F374" s="6">
        <v>1</v>
      </c>
      <c r="G374" s="7">
        <v>2000</v>
      </c>
      <c r="H374" s="7">
        <f t="shared" si="11"/>
        <v>4000</v>
      </c>
    </row>
    <row r="375" spans="1:8" x14ac:dyDescent="0.3">
      <c r="A375" s="80"/>
      <c r="B375" s="5" t="s">
        <v>84</v>
      </c>
      <c r="C375" s="6">
        <v>6</v>
      </c>
      <c r="D375" s="24" t="s">
        <v>80</v>
      </c>
      <c r="E375" s="6">
        <v>5.5</v>
      </c>
      <c r="F375" s="6">
        <v>1</v>
      </c>
      <c r="G375" s="6">
        <v>660</v>
      </c>
      <c r="H375" s="7">
        <f t="shared" si="11"/>
        <v>3960</v>
      </c>
    </row>
    <row r="376" spans="1:8" x14ac:dyDescent="0.3">
      <c r="A376" s="80"/>
      <c r="B376" s="5" t="s">
        <v>83</v>
      </c>
      <c r="C376" s="6">
        <v>8</v>
      </c>
      <c r="D376" s="24" t="s">
        <v>80</v>
      </c>
      <c r="E376" s="6">
        <v>7</v>
      </c>
      <c r="F376" s="6">
        <v>1</v>
      </c>
      <c r="G376" s="6">
        <v>405</v>
      </c>
      <c r="H376" s="7">
        <f t="shared" si="11"/>
        <v>3240</v>
      </c>
    </row>
    <row r="377" spans="1:8" x14ac:dyDescent="0.3">
      <c r="A377" s="80"/>
      <c r="B377" s="5" t="s">
        <v>115</v>
      </c>
      <c r="C377" s="6">
        <v>26</v>
      </c>
      <c r="D377" s="24" t="s">
        <v>98</v>
      </c>
      <c r="E377" s="6">
        <v>24</v>
      </c>
      <c r="F377" s="6">
        <v>1</v>
      </c>
      <c r="G377" s="6">
        <v>115</v>
      </c>
      <c r="H377" s="7">
        <f t="shared" si="11"/>
        <v>2990</v>
      </c>
    </row>
    <row r="378" spans="1:8" ht="27" x14ac:dyDescent="0.3">
      <c r="A378" s="80"/>
      <c r="B378" s="5" t="s">
        <v>185</v>
      </c>
      <c r="C378" s="6">
        <v>0.5</v>
      </c>
      <c r="D378" s="24" t="s">
        <v>108</v>
      </c>
      <c r="E378" s="6">
        <v>-7.5</v>
      </c>
      <c r="F378" s="6">
        <v>1</v>
      </c>
      <c r="G378" s="7">
        <v>4200</v>
      </c>
      <c r="H378" s="7">
        <f t="shared" si="11"/>
        <v>2100</v>
      </c>
    </row>
    <row r="379" spans="1:8" x14ac:dyDescent="0.3">
      <c r="A379" s="80"/>
      <c r="B379" s="5" t="s">
        <v>86</v>
      </c>
      <c r="C379" s="6">
        <v>27</v>
      </c>
      <c r="D379" s="24" t="s">
        <v>80</v>
      </c>
      <c r="E379" s="6">
        <v>19</v>
      </c>
      <c r="F379" s="6">
        <v>1</v>
      </c>
      <c r="G379" s="6">
        <v>68</v>
      </c>
      <c r="H379" s="7">
        <f t="shared" si="11"/>
        <v>1836</v>
      </c>
    </row>
    <row r="380" spans="1:8" x14ac:dyDescent="0.3">
      <c r="A380" s="80"/>
      <c r="B380" s="5" t="s">
        <v>131</v>
      </c>
      <c r="C380" s="6">
        <v>27</v>
      </c>
      <c r="D380" s="24" t="s">
        <v>80</v>
      </c>
      <c r="E380" s="6">
        <v>26.5</v>
      </c>
      <c r="F380" s="6">
        <v>1</v>
      </c>
      <c r="G380" s="6">
        <v>68</v>
      </c>
      <c r="H380" s="7">
        <f t="shared" si="11"/>
        <v>1836</v>
      </c>
    </row>
    <row r="381" spans="1:8" x14ac:dyDescent="0.3">
      <c r="A381" s="80"/>
      <c r="B381" s="5" t="s">
        <v>116</v>
      </c>
      <c r="C381" s="6">
        <v>200</v>
      </c>
      <c r="D381" s="24" t="s">
        <v>88</v>
      </c>
      <c r="E381" s="6">
        <v>198</v>
      </c>
      <c r="F381" s="6">
        <v>1</v>
      </c>
      <c r="G381" s="6">
        <v>7</v>
      </c>
      <c r="H381" s="7">
        <f t="shared" si="11"/>
        <v>1400</v>
      </c>
    </row>
    <row r="382" spans="1:8" x14ac:dyDescent="0.3">
      <c r="A382" s="80"/>
      <c r="B382" s="5" t="s">
        <v>182</v>
      </c>
      <c r="C382" s="6">
        <v>1</v>
      </c>
      <c r="D382" s="24" t="s">
        <v>80</v>
      </c>
      <c r="E382" s="6">
        <v>-6</v>
      </c>
      <c r="F382" s="6">
        <v>1</v>
      </c>
      <c r="G382" s="7">
        <v>1250</v>
      </c>
      <c r="H382" s="7">
        <f t="shared" si="11"/>
        <v>1250</v>
      </c>
    </row>
    <row r="383" spans="1:8" x14ac:dyDescent="0.3">
      <c r="A383" s="80"/>
      <c r="B383" s="5" t="s">
        <v>117</v>
      </c>
      <c r="C383" s="6">
        <v>26</v>
      </c>
      <c r="D383" s="24" t="s">
        <v>98</v>
      </c>
      <c r="E383" s="6">
        <v>25</v>
      </c>
      <c r="F383" s="6">
        <v>1</v>
      </c>
      <c r="G383" s="6">
        <v>30</v>
      </c>
      <c r="H383" s="7">
        <f t="shared" si="11"/>
        <v>780</v>
      </c>
    </row>
    <row r="384" spans="1:8" x14ac:dyDescent="0.3">
      <c r="A384" s="80"/>
      <c r="B384" s="5" t="s">
        <v>126</v>
      </c>
      <c r="C384" s="6">
        <v>1</v>
      </c>
      <c r="D384" s="24" t="s">
        <v>80</v>
      </c>
      <c r="E384" s="6">
        <v>0</v>
      </c>
      <c r="F384" s="6">
        <v>1</v>
      </c>
      <c r="G384" s="6">
        <v>750</v>
      </c>
      <c r="H384" s="7">
        <f t="shared" si="11"/>
        <v>750</v>
      </c>
    </row>
    <row r="385" spans="1:8" x14ac:dyDescent="0.3">
      <c r="A385" s="80"/>
      <c r="B385" s="5" t="s">
        <v>129</v>
      </c>
      <c r="C385" s="6">
        <v>2</v>
      </c>
      <c r="D385" s="24" t="s">
        <v>88</v>
      </c>
      <c r="E385" s="6">
        <v>1.8</v>
      </c>
      <c r="F385" s="6">
        <v>1</v>
      </c>
      <c r="G385" s="6">
        <v>287</v>
      </c>
      <c r="H385" s="7">
        <f t="shared" si="11"/>
        <v>574</v>
      </c>
    </row>
    <row r="386" spans="1:8" x14ac:dyDescent="0.3">
      <c r="A386" s="80"/>
      <c r="B386" s="5" t="s">
        <v>91</v>
      </c>
      <c r="C386" s="6">
        <v>30</v>
      </c>
      <c r="D386" s="24" t="s">
        <v>92</v>
      </c>
      <c r="E386" s="6">
        <v>29.8</v>
      </c>
      <c r="F386" s="6">
        <v>1</v>
      </c>
      <c r="G386" s="6">
        <v>15</v>
      </c>
      <c r="H386" s="7">
        <f t="shared" si="11"/>
        <v>450</v>
      </c>
    </row>
    <row r="387" spans="1:8" x14ac:dyDescent="0.3">
      <c r="A387" s="80"/>
      <c r="B387" s="5" t="s">
        <v>186</v>
      </c>
      <c r="C387" s="6">
        <v>2E-3</v>
      </c>
      <c r="D387" s="24" t="s">
        <v>108</v>
      </c>
      <c r="E387" s="6">
        <v>-3.9980000000000002</v>
      </c>
      <c r="F387" s="6">
        <v>1</v>
      </c>
      <c r="G387" s="7">
        <v>118750</v>
      </c>
      <c r="H387" s="7">
        <f t="shared" si="11"/>
        <v>237.5</v>
      </c>
    </row>
    <row r="388" spans="1:8" x14ac:dyDescent="0.3">
      <c r="A388" s="80"/>
      <c r="B388" s="5" t="s">
        <v>90</v>
      </c>
      <c r="C388" s="6">
        <v>2</v>
      </c>
      <c r="D388" s="24" t="s">
        <v>88</v>
      </c>
      <c r="E388" s="6">
        <v>-48</v>
      </c>
      <c r="F388" s="6">
        <v>1</v>
      </c>
      <c r="G388" s="6">
        <v>77</v>
      </c>
      <c r="H388" s="7">
        <f t="shared" si="11"/>
        <v>154</v>
      </c>
    </row>
    <row r="389" spans="1:8" x14ac:dyDescent="0.3">
      <c r="A389" s="80"/>
      <c r="B389" s="5" t="s">
        <v>137</v>
      </c>
      <c r="C389" s="6">
        <v>8</v>
      </c>
      <c r="D389" s="24" t="s">
        <v>80</v>
      </c>
      <c r="E389" s="6">
        <v>-2</v>
      </c>
      <c r="F389" s="6">
        <v>0</v>
      </c>
      <c r="G389" s="6">
        <v>0</v>
      </c>
      <c r="H389" s="7">
        <f t="shared" si="11"/>
        <v>0</v>
      </c>
    </row>
    <row r="390" spans="1:8" x14ac:dyDescent="0.3">
      <c r="A390" s="80"/>
      <c r="B390" s="5" t="s">
        <v>170</v>
      </c>
      <c r="C390" s="6">
        <v>2</v>
      </c>
      <c r="D390" s="24" t="s">
        <v>80</v>
      </c>
      <c r="E390" s="6">
        <v>0</v>
      </c>
      <c r="F390" s="6">
        <v>0</v>
      </c>
      <c r="G390" s="6">
        <v>0</v>
      </c>
      <c r="H390" s="7">
        <f t="shared" si="11"/>
        <v>0</v>
      </c>
    </row>
    <row r="391" spans="1:8" x14ac:dyDescent="0.3">
      <c r="A391" s="80"/>
      <c r="B391" s="5" t="s">
        <v>171</v>
      </c>
      <c r="C391" s="6">
        <v>7</v>
      </c>
      <c r="D391" s="24" t="s">
        <v>80</v>
      </c>
      <c r="E391" s="6">
        <v>5</v>
      </c>
      <c r="F391" s="6">
        <v>0</v>
      </c>
      <c r="G391" s="6">
        <v>0</v>
      </c>
      <c r="H391" s="7">
        <f t="shared" si="11"/>
        <v>0</v>
      </c>
    </row>
    <row r="392" spans="1:8" x14ac:dyDescent="0.3">
      <c r="A392" s="80"/>
      <c r="B392" s="5" t="s">
        <v>173</v>
      </c>
      <c r="C392" s="6">
        <v>0</v>
      </c>
      <c r="D392" s="24" t="s">
        <v>80</v>
      </c>
      <c r="E392" s="6">
        <v>-2</v>
      </c>
      <c r="F392" s="6">
        <v>0</v>
      </c>
      <c r="G392" s="6">
        <v>0</v>
      </c>
      <c r="H392" s="7">
        <f t="shared" si="11"/>
        <v>0</v>
      </c>
    </row>
    <row r="393" spans="1:8" x14ac:dyDescent="0.3">
      <c r="A393" s="80"/>
      <c r="B393" s="5" t="s">
        <v>174</v>
      </c>
      <c r="C393" s="6">
        <v>0</v>
      </c>
      <c r="D393" s="24" t="s">
        <v>108</v>
      </c>
      <c r="E393" s="6">
        <v>-2</v>
      </c>
      <c r="F393" s="6">
        <v>0</v>
      </c>
      <c r="G393" s="6">
        <v>0</v>
      </c>
      <c r="H393" s="7">
        <f t="shared" si="11"/>
        <v>0</v>
      </c>
    </row>
    <row r="394" spans="1:8" x14ac:dyDescent="0.3">
      <c r="A394" s="80"/>
      <c r="B394" s="5" t="s">
        <v>175</v>
      </c>
      <c r="C394" s="6">
        <v>0</v>
      </c>
      <c r="D394" s="24" t="s">
        <v>108</v>
      </c>
      <c r="E394" s="6">
        <v>-0.2</v>
      </c>
      <c r="F394" s="6">
        <v>0</v>
      </c>
      <c r="G394" s="6">
        <v>0</v>
      </c>
      <c r="H394" s="7">
        <f t="shared" si="11"/>
        <v>0</v>
      </c>
    </row>
    <row r="395" spans="1:8" x14ac:dyDescent="0.3">
      <c r="A395" s="80"/>
      <c r="B395" s="5" t="s">
        <v>176</v>
      </c>
      <c r="C395" s="6">
        <v>0</v>
      </c>
      <c r="D395" s="24" t="s">
        <v>80</v>
      </c>
      <c r="E395" s="6">
        <v>-1</v>
      </c>
      <c r="F395" s="6">
        <v>0</v>
      </c>
      <c r="G395" s="6">
        <v>0</v>
      </c>
      <c r="H395" s="7">
        <f t="shared" si="11"/>
        <v>0</v>
      </c>
    </row>
    <row r="396" spans="1:8" x14ac:dyDescent="0.3">
      <c r="A396" s="80"/>
      <c r="B396" s="5" t="s">
        <v>177</v>
      </c>
      <c r="C396" s="6">
        <v>0</v>
      </c>
      <c r="D396" s="24" t="s">
        <v>88</v>
      </c>
      <c r="E396" s="6">
        <v>-1</v>
      </c>
      <c r="F396" s="6">
        <v>0</v>
      </c>
      <c r="G396" s="6">
        <v>0</v>
      </c>
      <c r="H396" s="7">
        <f t="shared" si="11"/>
        <v>0</v>
      </c>
    </row>
    <row r="397" spans="1:8" x14ac:dyDescent="0.3">
      <c r="A397" s="80"/>
      <c r="B397" s="5" t="s">
        <v>125</v>
      </c>
      <c r="C397" s="6">
        <v>0</v>
      </c>
      <c r="D397" s="24" t="s">
        <v>88</v>
      </c>
      <c r="E397" s="6">
        <v>0</v>
      </c>
      <c r="F397" s="6">
        <v>0</v>
      </c>
      <c r="G397" s="6">
        <v>0</v>
      </c>
      <c r="H397" s="7">
        <f t="shared" si="11"/>
        <v>0</v>
      </c>
    </row>
    <row r="398" spans="1:8" x14ac:dyDescent="0.3">
      <c r="A398" s="81"/>
      <c r="B398" s="76" t="s">
        <v>104</v>
      </c>
      <c r="C398" s="77"/>
      <c r="D398" s="77"/>
      <c r="E398" s="77"/>
      <c r="F398" s="77"/>
      <c r="G398" s="78"/>
      <c r="H398" s="22">
        <f>SUM(H353:H397)</f>
        <v>2323617</v>
      </c>
    </row>
    <row r="401" spans="1:8" ht="27" x14ac:dyDescent="0.3">
      <c r="A401" s="13" t="s">
        <v>71</v>
      </c>
      <c r="B401" s="14" t="s">
        <v>72</v>
      </c>
      <c r="C401" s="14" t="s">
        <v>73</v>
      </c>
      <c r="D401" s="14" t="s">
        <v>74</v>
      </c>
      <c r="E401" s="15" t="s">
        <v>75</v>
      </c>
      <c r="F401" s="15" t="s">
        <v>76</v>
      </c>
      <c r="G401" s="15" t="s">
        <v>77</v>
      </c>
      <c r="H401" s="15" t="s">
        <v>78</v>
      </c>
    </row>
    <row r="402" spans="1:8" x14ac:dyDescent="0.3">
      <c r="A402" s="79" t="s">
        <v>59</v>
      </c>
      <c r="B402" s="5" t="s">
        <v>126</v>
      </c>
      <c r="C402" s="6">
        <v>1</v>
      </c>
      <c r="D402" s="5" t="s">
        <v>80</v>
      </c>
      <c r="E402" s="6">
        <v>0</v>
      </c>
      <c r="F402" s="6">
        <v>1</v>
      </c>
      <c r="G402" s="6">
        <v>750</v>
      </c>
      <c r="H402" s="7">
        <f t="shared" ref="H402:H435" si="12">C402*G402</f>
        <v>750</v>
      </c>
    </row>
    <row r="403" spans="1:8" x14ac:dyDescent="0.3">
      <c r="A403" s="80"/>
      <c r="B403" s="5" t="s">
        <v>127</v>
      </c>
      <c r="C403" s="6">
        <v>1</v>
      </c>
      <c r="D403" s="5" t="s">
        <v>128</v>
      </c>
      <c r="E403" s="6">
        <v>0</v>
      </c>
      <c r="F403" s="6">
        <v>1</v>
      </c>
      <c r="G403" s="7">
        <v>44000</v>
      </c>
      <c r="H403" s="7">
        <f t="shared" si="12"/>
        <v>44000</v>
      </c>
    </row>
    <row r="404" spans="1:8" x14ac:dyDescent="0.3">
      <c r="A404" s="80"/>
      <c r="B404" s="5" t="s">
        <v>129</v>
      </c>
      <c r="C404" s="6">
        <v>2</v>
      </c>
      <c r="D404" s="5" t="s">
        <v>88</v>
      </c>
      <c r="E404" s="6">
        <v>0</v>
      </c>
      <c r="F404" s="6">
        <v>1</v>
      </c>
      <c r="G404" s="6">
        <v>287</v>
      </c>
      <c r="H404" s="7">
        <f t="shared" si="12"/>
        <v>574</v>
      </c>
    </row>
    <row r="405" spans="1:8" x14ac:dyDescent="0.3">
      <c r="A405" s="80"/>
      <c r="B405" s="5" t="s">
        <v>85</v>
      </c>
      <c r="C405" s="6">
        <v>13</v>
      </c>
      <c r="D405" s="5" t="s">
        <v>80</v>
      </c>
      <c r="E405" s="6">
        <v>0</v>
      </c>
      <c r="F405" s="6">
        <v>1</v>
      </c>
      <c r="G405" s="6">
        <v>250</v>
      </c>
      <c r="H405" s="7">
        <f t="shared" si="12"/>
        <v>3250</v>
      </c>
    </row>
    <row r="406" spans="1:8" x14ac:dyDescent="0.3">
      <c r="A406" s="80"/>
      <c r="B406" s="5" t="s">
        <v>86</v>
      </c>
      <c r="C406" s="6">
        <v>12</v>
      </c>
      <c r="D406" s="5" t="s">
        <v>80</v>
      </c>
      <c r="E406" s="6">
        <v>0</v>
      </c>
      <c r="F406" s="6">
        <v>1</v>
      </c>
      <c r="G406" s="6">
        <v>68</v>
      </c>
      <c r="H406" s="7">
        <f t="shared" si="12"/>
        <v>816</v>
      </c>
    </row>
    <row r="407" spans="1:8" x14ac:dyDescent="0.3">
      <c r="A407" s="80"/>
      <c r="B407" s="5" t="s">
        <v>132</v>
      </c>
      <c r="C407" s="6">
        <v>5.0000000000000001E-4</v>
      </c>
      <c r="D407" s="5" t="s">
        <v>108</v>
      </c>
      <c r="E407" s="6">
        <v>0</v>
      </c>
      <c r="F407" s="6">
        <v>1</v>
      </c>
      <c r="G407" s="7">
        <v>8333</v>
      </c>
      <c r="H407" s="7">
        <f t="shared" si="12"/>
        <v>4.1665000000000001</v>
      </c>
    </row>
    <row r="408" spans="1:8" x14ac:dyDescent="0.3">
      <c r="A408" s="80"/>
      <c r="B408" s="5" t="s">
        <v>148</v>
      </c>
      <c r="C408" s="6">
        <v>6</v>
      </c>
      <c r="D408" s="5" t="s">
        <v>80</v>
      </c>
      <c r="E408" s="6">
        <v>0</v>
      </c>
      <c r="F408" s="6">
        <v>1</v>
      </c>
      <c r="G408" s="7">
        <v>11562</v>
      </c>
      <c r="H408" s="7">
        <f t="shared" si="12"/>
        <v>69372</v>
      </c>
    </row>
    <row r="409" spans="1:8" x14ac:dyDescent="0.3">
      <c r="A409" s="80"/>
      <c r="B409" s="5" t="s">
        <v>149</v>
      </c>
      <c r="C409" s="6">
        <v>6</v>
      </c>
      <c r="D409" s="5" t="s">
        <v>80</v>
      </c>
      <c r="E409" s="6">
        <v>0</v>
      </c>
      <c r="F409" s="6">
        <v>1</v>
      </c>
      <c r="G409" s="7">
        <v>49550</v>
      </c>
      <c r="H409" s="7">
        <f t="shared" si="12"/>
        <v>297300</v>
      </c>
    </row>
    <row r="410" spans="1:8" x14ac:dyDescent="0.3">
      <c r="A410" s="80"/>
      <c r="B410" s="5" t="s">
        <v>79</v>
      </c>
      <c r="C410" s="6">
        <v>1</v>
      </c>
      <c r="D410" s="5" t="s">
        <v>80</v>
      </c>
      <c r="E410" s="6">
        <v>0</v>
      </c>
      <c r="F410" s="6">
        <v>1</v>
      </c>
      <c r="G410" s="7">
        <v>1040</v>
      </c>
      <c r="H410" s="7">
        <f t="shared" si="12"/>
        <v>1040</v>
      </c>
    </row>
    <row r="411" spans="1:8" x14ac:dyDescent="0.3">
      <c r="A411" s="80"/>
      <c r="B411" s="5" t="s">
        <v>81</v>
      </c>
      <c r="C411" s="6">
        <v>2</v>
      </c>
      <c r="D411" s="5" t="s">
        <v>80</v>
      </c>
      <c r="E411" s="6">
        <v>0</v>
      </c>
      <c r="F411" s="6">
        <v>1</v>
      </c>
      <c r="G411" s="7">
        <v>2060</v>
      </c>
      <c r="H411" s="7">
        <f t="shared" si="12"/>
        <v>4120</v>
      </c>
    </row>
    <row r="412" spans="1:8" x14ac:dyDescent="0.3">
      <c r="A412" s="80"/>
      <c r="B412" s="5" t="s">
        <v>82</v>
      </c>
      <c r="C412" s="6">
        <v>2</v>
      </c>
      <c r="D412" s="5" t="s">
        <v>80</v>
      </c>
      <c r="E412" s="6">
        <v>0</v>
      </c>
      <c r="F412" s="6">
        <v>1</v>
      </c>
      <c r="G412" s="7">
        <v>7250</v>
      </c>
      <c r="H412" s="7">
        <f t="shared" si="12"/>
        <v>14500</v>
      </c>
    </row>
    <row r="413" spans="1:8" x14ac:dyDescent="0.3">
      <c r="A413" s="80"/>
      <c r="B413" s="5" t="s">
        <v>83</v>
      </c>
      <c r="C413" s="6">
        <v>6</v>
      </c>
      <c r="D413" s="5" t="s">
        <v>80</v>
      </c>
      <c r="E413" s="6">
        <v>0</v>
      </c>
      <c r="F413" s="6">
        <v>1</v>
      </c>
      <c r="G413" s="6">
        <v>405</v>
      </c>
      <c r="H413" s="7">
        <f t="shared" si="12"/>
        <v>2430</v>
      </c>
    </row>
    <row r="414" spans="1:8" x14ac:dyDescent="0.3">
      <c r="A414" s="80"/>
      <c r="B414" s="5" t="s">
        <v>84</v>
      </c>
      <c r="C414" s="6">
        <v>2</v>
      </c>
      <c r="D414" s="5" t="s">
        <v>80</v>
      </c>
      <c r="E414" s="6">
        <v>0</v>
      </c>
      <c r="F414" s="6">
        <v>1</v>
      </c>
      <c r="G414" s="6">
        <v>660</v>
      </c>
      <c r="H414" s="7">
        <f t="shared" si="12"/>
        <v>1320</v>
      </c>
    </row>
    <row r="415" spans="1:8" x14ac:dyDescent="0.3">
      <c r="A415" s="80"/>
      <c r="B415" s="5" t="s">
        <v>150</v>
      </c>
      <c r="C415" s="6">
        <v>5.0000000000000001E-4</v>
      </c>
      <c r="D415" s="5" t="s">
        <v>108</v>
      </c>
      <c r="E415" s="6">
        <v>0</v>
      </c>
      <c r="F415" s="6">
        <v>1</v>
      </c>
      <c r="G415" s="7">
        <v>138739</v>
      </c>
      <c r="H415" s="7">
        <f t="shared" si="12"/>
        <v>69.369500000000002</v>
      </c>
    </row>
    <row r="416" spans="1:8" x14ac:dyDescent="0.3">
      <c r="A416" s="80"/>
      <c r="B416" s="5" t="s">
        <v>187</v>
      </c>
      <c r="C416" s="6">
        <v>5.0000000000000001E-4</v>
      </c>
      <c r="D416" s="5" t="s">
        <v>108</v>
      </c>
      <c r="E416" s="6">
        <v>0</v>
      </c>
      <c r="F416" s="6">
        <v>1</v>
      </c>
      <c r="G416" s="7">
        <v>231250</v>
      </c>
      <c r="H416" s="7">
        <f t="shared" si="12"/>
        <v>115.625</v>
      </c>
    </row>
    <row r="417" spans="1:8" x14ac:dyDescent="0.3">
      <c r="A417" s="80"/>
      <c r="B417" s="5" t="s">
        <v>153</v>
      </c>
      <c r="C417" s="6">
        <v>5</v>
      </c>
      <c r="D417" s="5" t="s">
        <v>88</v>
      </c>
      <c r="E417" s="6">
        <v>0</v>
      </c>
      <c r="F417" s="6">
        <v>1</v>
      </c>
      <c r="G417" s="6">
        <v>93</v>
      </c>
      <c r="H417" s="7">
        <f t="shared" si="12"/>
        <v>465</v>
      </c>
    </row>
    <row r="418" spans="1:8" x14ac:dyDescent="0.3">
      <c r="A418" s="80"/>
      <c r="B418" s="5" t="s">
        <v>154</v>
      </c>
      <c r="C418" s="6">
        <v>2</v>
      </c>
      <c r="D418" s="5" t="s">
        <v>88</v>
      </c>
      <c r="E418" s="6">
        <v>0</v>
      </c>
      <c r="F418" s="6">
        <v>1</v>
      </c>
      <c r="G418" s="7">
        <v>4467</v>
      </c>
      <c r="H418" s="7">
        <f t="shared" si="12"/>
        <v>8934</v>
      </c>
    </row>
    <row r="419" spans="1:8" x14ac:dyDescent="0.3">
      <c r="A419" s="80"/>
      <c r="B419" s="5" t="s">
        <v>188</v>
      </c>
      <c r="C419" s="6">
        <v>5</v>
      </c>
      <c r="D419" s="5" t="s">
        <v>88</v>
      </c>
      <c r="E419" s="6">
        <v>0</v>
      </c>
      <c r="F419" s="6">
        <v>1</v>
      </c>
      <c r="G419" s="6">
        <v>7</v>
      </c>
      <c r="H419" s="7">
        <f t="shared" si="12"/>
        <v>35</v>
      </c>
    </row>
    <row r="420" spans="1:8" x14ac:dyDescent="0.3">
      <c r="A420" s="80"/>
      <c r="B420" s="5" t="s">
        <v>189</v>
      </c>
      <c r="C420" s="6">
        <v>1</v>
      </c>
      <c r="D420" s="5" t="s">
        <v>80</v>
      </c>
      <c r="E420" s="6">
        <v>0</v>
      </c>
      <c r="F420" s="6">
        <v>0</v>
      </c>
      <c r="G420" s="6">
        <v>0</v>
      </c>
      <c r="H420" s="7">
        <f t="shared" si="12"/>
        <v>0</v>
      </c>
    </row>
    <row r="421" spans="1:8" x14ac:dyDescent="0.3">
      <c r="A421" s="80"/>
      <c r="B421" s="5" t="s">
        <v>157</v>
      </c>
      <c r="C421" s="6">
        <v>1</v>
      </c>
      <c r="D421" s="5" t="s">
        <v>80</v>
      </c>
      <c r="E421" s="6">
        <v>0</v>
      </c>
      <c r="F421" s="6">
        <v>0</v>
      </c>
      <c r="G421" s="6">
        <v>0</v>
      </c>
      <c r="H421" s="7">
        <f t="shared" si="12"/>
        <v>0</v>
      </c>
    </row>
    <row r="422" spans="1:8" x14ac:dyDescent="0.3">
      <c r="A422" s="80"/>
      <c r="B422" s="5" t="s">
        <v>158</v>
      </c>
      <c r="C422" s="6">
        <v>1</v>
      </c>
      <c r="D422" s="5" t="s">
        <v>80</v>
      </c>
      <c r="E422" s="6">
        <v>0</v>
      </c>
      <c r="F422" s="6">
        <v>1</v>
      </c>
      <c r="G422" s="7">
        <v>5000</v>
      </c>
      <c r="H422" s="7">
        <f t="shared" si="12"/>
        <v>5000</v>
      </c>
    </row>
    <row r="423" spans="1:8" x14ac:dyDescent="0.3">
      <c r="A423" s="80"/>
      <c r="B423" s="5" t="s">
        <v>159</v>
      </c>
      <c r="C423" s="6">
        <v>1</v>
      </c>
      <c r="D423" s="5" t="s">
        <v>80</v>
      </c>
      <c r="E423" s="6">
        <v>0</v>
      </c>
      <c r="F423" s="6">
        <v>0</v>
      </c>
      <c r="G423" s="6">
        <v>0</v>
      </c>
      <c r="H423" s="7">
        <f t="shared" si="12"/>
        <v>0</v>
      </c>
    </row>
    <row r="424" spans="1:8" x14ac:dyDescent="0.3">
      <c r="A424" s="80"/>
      <c r="B424" s="5" t="s">
        <v>190</v>
      </c>
      <c r="C424" s="6">
        <v>5</v>
      </c>
      <c r="D424" s="5" t="s">
        <v>80</v>
      </c>
      <c r="E424" s="6">
        <v>0</v>
      </c>
      <c r="F424" s="6">
        <v>1</v>
      </c>
      <c r="G424" s="6">
        <v>250</v>
      </c>
      <c r="H424" s="7">
        <f t="shared" si="12"/>
        <v>1250</v>
      </c>
    </row>
    <row r="425" spans="1:8" x14ac:dyDescent="0.3">
      <c r="A425" s="80"/>
      <c r="B425" s="5" t="s">
        <v>191</v>
      </c>
      <c r="C425" s="6">
        <v>1</v>
      </c>
      <c r="D425" s="5" t="s">
        <v>80</v>
      </c>
      <c r="E425" s="6">
        <v>0</v>
      </c>
      <c r="F425" s="6">
        <v>0</v>
      </c>
      <c r="G425" s="6">
        <v>0</v>
      </c>
      <c r="H425" s="7">
        <f t="shared" si="12"/>
        <v>0</v>
      </c>
    </row>
    <row r="426" spans="1:8" x14ac:dyDescent="0.3">
      <c r="A426" s="80"/>
      <c r="B426" s="5" t="s">
        <v>192</v>
      </c>
      <c r="C426" s="6">
        <v>2</v>
      </c>
      <c r="D426" s="5" t="s">
        <v>88</v>
      </c>
      <c r="E426" s="6">
        <v>0</v>
      </c>
      <c r="F426" s="6">
        <v>1</v>
      </c>
      <c r="G426" s="7">
        <v>34000</v>
      </c>
      <c r="H426" s="7">
        <f t="shared" si="12"/>
        <v>68000</v>
      </c>
    </row>
    <row r="427" spans="1:8" x14ac:dyDescent="0.3">
      <c r="A427" s="80"/>
      <c r="B427" s="5" t="s">
        <v>106</v>
      </c>
      <c r="C427" s="6">
        <v>1</v>
      </c>
      <c r="D427" s="5" t="s">
        <v>88</v>
      </c>
      <c r="E427" s="6">
        <v>0</v>
      </c>
      <c r="F427" s="6">
        <v>1</v>
      </c>
      <c r="G427" s="7">
        <v>80000</v>
      </c>
      <c r="H427" s="7">
        <f t="shared" si="12"/>
        <v>80000</v>
      </c>
    </row>
    <row r="428" spans="1:8" x14ac:dyDescent="0.3">
      <c r="A428" s="80"/>
      <c r="B428" s="5" t="s">
        <v>152</v>
      </c>
      <c r="C428" s="6">
        <v>3</v>
      </c>
      <c r="D428" s="5" t="s">
        <v>80</v>
      </c>
      <c r="E428" s="6">
        <v>0</v>
      </c>
      <c r="F428" s="6">
        <v>1</v>
      </c>
      <c r="G428" s="7">
        <v>4000</v>
      </c>
      <c r="H428" s="7">
        <f t="shared" si="12"/>
        <v>12000</v>
      </c>
    </row>
    <row r="429" spans="1:8" x14ac:dyDescent="0.3">
      <c r="A429" s="80"/>
      <c r="B429" s="5" t="s">
        <v>193</v>
      </c>
      <c r="C429" s="6">
        <v>5</v>
      </c>
      <c r="D429" s="5" t="s">
        <v>80</v>
      </c>
      <c r="E429" s="6">
        <v>0</v>
      </c>
      <c r="F429" s="6">
        <v>0</v>
      </c>
      <c r="G429" s="6">
        <v>0</v>
      </c>
      <c r="H429" s="7">
        <f t="shared" si="12"/>
        <v>0</v>
      </c>
    </row>
    <row r="430" spans="1:8" x14ac:dyDescent="0.3">
      <c r="A430" s="80"/>
      <c r="B430" s="5" t="s">
        <v>136</v>
      </c>
      <c r="C430" s="6">
        <v>5.0000000000000001E-4</v>
      </c>
      <c r="D430" s="5" t="s">
        <v>108</v>
      </c>
      <c r="E430" s="6">
        <v>0</v>
      </c>
      <c r="F430" s="6">
        <v>1</v>
      </c>
      <c r="G430" s="7">
        <v>45000</v>
      </c>
      <c r="H430" s="7">
        <f t="shared" si="12"/>
        <v>22.5</v>
      </c>
    </row>
    <row r="431" spans="1:8" x14ac:dyDescent="0.3">
      <c r="A431" s="80"/>
      <c r="B431" s="5" t="s">
        <v>140</v>
      </c>
      <c r="C431" s="6">
        <v>5.0000000000000001E-4</v>
      </c>
      <c r="D431" s="5" t="s">
        <v>108</v>
      </c>
      <c r="E431" s="6">
        <v>0</v>
      </c>
      <c r="F431" s="6">
        <v>1</v>
      </c>
      <c r="G431" s="7">
        <v>132658</v>
      </c>
      <c r="H431" s="7">
        <f t="shared" si="12"/>
        <v>66.329000000000008</v>
      </c>
    </row>
    <row r="432" spans="1:8" x14ac:dyDescent="0.3">
      <c r="A432" s="80"/>
      <c r="B432" s="5" t="s">
        <v>146</v>
      </c>
      <c r="C432" s="6">
        <v>4</v>
      </c>
      <c r="D432" s="5" t="s">
        <v>80</v>
      </c>
      <c r="E432" s="6">
        <v>0</v>
      </c>
      <c r="F432" s="6">
        <v>0</v>
      </c>
      <c r="G432" s="6">
        <v>0</v>
      </c>
      <c r="H432" s="7">
        <f t="shared" si="12"/>
        <v>0</v>
      </c>
    </row>
    <row r="433" spans="1:8" x14ac:dyDescent="0.3">
      <c r="A433" s="80"/>
      <c r="B433" s="5" t="s">
        <v>194</v>
      </c>
      <c r="C433" s="6">
        <v>4</v>
      </c>
      <c r="D433" s="5" t="s">
        <v>80</v>
      </c>
      <c r="E433" s="6">
        <v>0</v>
      </c>
      <c r="F433" s="6">
        <v>0</v>
      </c>
      <c r="G433" s="6">
        <v>0</v>
      </c>
      <c r="H433" s="7">
        <f t="shared" si="12"/>
        <v>0</v>
      </c>
    </row>
    <row r="434" spans="1:8" x14ac:dyDescent="0.3">
      <c r="A434" s="80"/>
      <c r="B434" s="5" t="s">
        <v>103</v>
      </c>
      <c r="C434" s="6">
        <v>3</v>
      </c>
      <c r="D434" s="5" t="s">
        <v>80</v>
      </c>
      <c r="E434" s="6">
        <v>0</v>
      </c>
      <c r="F434" s="6">
        <v>1</v>
      </c>
      <c r="G434" s="6">
        <v>500</v>
      </c>
      <c r="H434" s="7">
        <f t="shared" si="12"/>
        <v>1500</v>
      </c>
    </row>
    <row r="435" spans="1:8" x14ac:dyDescent="0.3">
      <c r="A435" s="80"/>
      <c r="B435" s="5" t="s">
        <v>142</v>
      </c>
      <c r="C435" s="6">
        <v>1</v>
      </c>
      <c r="D435" s="5" t="s">
        <v>80</v>
      </c>
      <c r="E435" s="6">
        <v>0</v>
      </c>
      <c r="F435" s="6">
        <v>1</v>
      </c>
      <c r="G435" s="7">
        <v>8584</v>
      </c>
      <c r="H435" s="7">
        <f t="shared" si="12"/>
        <v>8584</v>
      </c>
    </row>
    <row r="436" spans="1:8" x14ac:dyDescent="0.3">
      <c r="A436" s="81"/>
      <c r="B436" s="76" t="s">
        <v>104</v>
      </c>
      <c r="C436" s="77"/>
      <c r="D436" s="77"/>
      <c r="E436" s="77"/>
      <c r="F436" s="77"/>
      <c r="G436" s="78"/>
      <c r="H436" s="22">
        <f>SUM(H402:H435)</f>
        <v>625517.99</v>
      </c>
    </row>
    <row r="437" spans="1:8" x14ac:dyDescent="0.3">
      <c r="A437" s="9"/>
      <c r="B437" s="10"/>
      <c r="C437" s="11"/>
      <c r="D437" s="26"/>
      <c r="E437" s="11"/>
      <c r="F437" s="11"/>
      <c r="G437" s="11"/>
      <c r="H437" s="11"/>
    </row>
    <row r="438" spans="1:8" x14ac:dyDescent="0.3">
      <c r="A438" s="9"/>
      <c r="B438" s="10"/>
      <c r="C438" s="11"/>
      <c r="D438" s="26"/>
      <c r="E438" s="11"/>
      <c r="F438" s="11"/>
      <c r="G438" s="11"/>
      <c r="H438" s="11"/>
    </row>
    <row r="439" spans="1:8" ht="27" x14ac:dyDescent="0.3">
      <c r="A439" s="13" t="s">
        <v>71</v>
      </c>
      <c r="B439" s="14" t="s">
        <v>72</v>
      </c>
      <c r="C439" s="14" t="s">
        <v>73</v>
      </c>
      <c r="D439" s="14" t="s">
        <v>74</v>
      </c>
      <c r="E439" s="15" t="s">
        <v>75</v>
      </c>
      <c r="F439" s="15" t="s">
        <v>76</v>
      </c>
      <c r="G439" s="15" t="s">
        <v>77</v>
      </c>
      <c r="H439" s="15" t="s">
        <v>78</v>
      </c>
    </row>
    <row r="440" spans="1:8" x14ac:dyDescent="0.3">
      <c r="A440" s="4" t="s">
        <v>63</v>
      </c>
      <c r="B440" s="5"/>
      <c r="C440" s="6"/>
      <c r="D440" s="5"/>
      <c r="E440" s="6"/>
      <c r="F440" s="6"/>
      <c r="G440" s="6"/>
      <c r="H440" s="6"/>
    </row>
    <row r="441" spans="1:8" x14ac:dyDescent="0.3">
      <c r="A441" s="4"/>
      <c r="B441" s="18" t="s">
        <v>104</v>
      </c>
      <c r="C441" s="19"/>
      <c r="D441" s="19"/>
      <c r="E441" s="19"/>
      <c r="F441" s="19"/>
      <c r="G441" s="20"/>
      <c r="H441" s="22"/>
    </row>
    <row r="442" spans="1:8" x14ac:dyDescent="0.3">
      <c r="A442" s="9"/>
      <c r="B442" s="10"/>
      <c r="C442" s="11"/>
      <c r="D442" s="10"/>
      <c r="E442" s="11"/>
      <c r="F442" s="11"/>
      <c r="G442" s="11"/>
      <c r="H442" s="11"/>
    </row>
    <row r="443" spans="1:8" x14ac:dyDescent="0.3">
      <c r="A443" s="9"/>
      <c r="B443" s="10"/>
      <c r="C443" s="11"/>
      <c r="D443" s="10"/>
      <c r="E443" s="11"/>
      <c r="F443" s="11"/>
      <c r="G443" s="11"/>
      <c r="H443" s="12"/>
    </row>
    <row r="444" spans="1:8" ht="27" x14ac:dyDescent="0.3">
      <c r="A444" s="13" t="s">
        <v>71</v>
      </c>
      <c r="B444" s="14" t="s">
        <v>72</v>
      </c>
      <c r="C444" s="14" t="s">
        <v>73</v>
      </c>
      <c r="D444" s="14" t="s">
        <v>74</v>
      </c>
      <c r="E444" s="15" t="s">
        <v>75</v>
      </c>
      <c r="F444" s="15" t="s">
        <v>76</v>
      </c>
      <c r="G444" s="15" t="s">
        <v>77</v>
      </c>
      <c r="H444" s="15" t="s">
        <v>78</v>
      </c>
    </row>
    <row r="445" spans="1:8" x14ac:dyDescent="0.3">
      <c r="A445" s="79" t="s">
        <v>65</v>
      </c>
      <c r="B445" s="5" t="s">
        <v>79</v>
      </c>
      <c r="C445" s="6">
        <v>3</v>
      </c>
      <c r="D445" s="5" t="s">
        <v>80</v>
      </c>
      <c r="E445" s="6">
        <v>0</v>
      </c>
      <c r="F445" s="6">
        <v>1</v>
      </c>
      <c r="G445" s="7">
        <v>1040</v>
      </c>
      <c r="H445" s="7">
        <f t="shared" ref="H445:H462" si="13">C445*G445</f>
        <v>3120</v>
      </c>
    </row>
    <row r="446" spans="1:8" x14ac:dyDescent="0.3">
      <c r="A446" s="80"/>
      <c r="B446" s="5" t="s">
        <v>81</v>
      </c>
      <c r="C446" s="6">
        <v>4</v>
      </c>
      <c r="D446" s="5" t="s">
        <v>80</v>
      </c>
      <c r="E446" s="6">
        <v>0</v>
      </c>
      <c r="F446" s="6">
        <v>1</v>
      </c>
      <c r="G446" s="7">
        <v>2060</v>
      </c>
      <c r="H446" s="7">
        <f t="shared" si="13"/>
        <v>8240</v>
      </c>
    </row>
    <row r="447" spans="1:8" x14ac:dyDescent="0.3">
      <c r="A447" s="80"/>
      <c r="B447" s="5" t="s">
        <v>82</v>
      </c>
      <c r="C447" s="6">
        <v>4</v>
      </c>
      <c r="D447" s="5" t="s">
        <v>80</v>
      </c>
      <c r="E447" s="6">
        <v>0</v>
      </c>
      <c r="F447" s="6">
        <v>1</v>
      </c>
      <c r="G447" s="7">
        <v>7250</v>
      </c>
      <c r="H447" s="7">
        <f t="shared" si="13"/>
        <v>29000</v>
      </c>
    </row>
    <row r="448" spans="1:8" x14ac:dyDescent="0.3">
      <c r="A448" s="80"/>
      <c r="B448" s="5" t="s">
        <v>83</v>
      </c>
      <c r="C448" s="6">
        <v>6</v>
      </c>
      <c r="D448" s="5" t="s">
        <v>80</v>
      </c>
      <c r="E448" s="6">
        <v>0</v>
      </c>
      <c r="F448" s="6">
        <v>1</v>
      </c>
      <c r="G448" s="6">
        <v>405</v>
      </c>
      <c r="H448" s="7">
        <f t="shared" si="13"/>
        <v>2430</v>
      </c>
    </row>
    <row r="449" spans="1:8" x14ac:dyDescent="0.3">
      <c r="A449" s="80"/>
      <c r="B449" s="5" t="s">
        <v>84</v>
      </c>
      <c r="C449" s="6">
        <v>3</v>
      </c>
      <c r="D449" s="5" t="s">
        <v>80</v>
      </c>
      <c r="E449" s="6">
        <v>1</v>
      </c>
      <c r="F449" s="6">
        <v>1</v>
      </c>
      <c r="G449" s="6">
        <v>660</v>
      </c>
      <c r="H449" s="7">
        <f t="shared" si="13"/>
        <v>1980</v>
      </c>
    </row>
    <row r="450" spans="1:8" x14ac:dyDescent="0.3">
      <c r="A450" s="80"/>
      <c r="B450" s="5" t="s">
        <v>85</v>
      </c>
      <c r="C450" s="6">
        <v>11</v>
      </c>
      <c r="D450" s="5" t="s">
        <v>80</v>
      </c>
      <c r="E450" s="6">
        <v>0</v>
      </c>
      <c r="F450" s="6">
        <v>1</v>
      </c>
      <c r="G450" s="6">
        <v>250</v>
      </c>
      <c r="H450" s="7">
        <f t="shared" si="13"/>
        <v>2750</v>
      </c>
    </row>
    <row r="451" spans="1:8" x14ac:dyDescent="0.3">
      <c r="A451" s="80"/>
      <c r="B451" s="5" t="s">
        <v>86</v>
      </c>
      <c r="C451" s="6">
        <v>12</v>
      </c>
      <c r="D451" s="5" t="s">
        <v>80</v>
      </c>
      <c r="E451" s="6">
        <v>0</v>
      </c>
      <c r="F451" s="6">
        <v>1</v>
      </c>
      <c r="G451" s="6">
        <v>68</v>
      </c>
      <c r="H451" s="7">
        <f t="shared" si="13"/>
        <v>816</v>
      </c>
    </row>
    <row r="452" spans="1:8" x14ac:dyDescent="0.3">
      <c r="A452" s="80"/>
      <c r="B452" s="5" t="s">
        <v>87</v>
      </c>
      <c r="C452" s="6">
        <v>5</v>
      </c>
      <c r="D452" s="5" t="s">
        <v>88</v>
      </c>
      <c r="E452" s="6">
        <v>0</v>
      </c>
      <c r="F452" s="6">
        <v>1</v>
      </c>
      <c r="G452" s="7">
        <v>1350</v>
      </c>
      <c r="H452" s="7">
        <f t="shared" si="13"/>
        <v>6750</v>
      </c>
    </row>
    <row r="453" spans="1:8" x14ac:dyDescent="0.3">
      <c r="A453" s="80"/>
      <c r="B453" s="5" t="s">
        <v>89</v>
      </c>
      <c r="C453" s="6">
        <v>1</v>
      </c>
      <c r="D453" s="5" t="s">
        <v>80</v>
      </c>
      <c r="E453" s="6">
        <v>0</v>
      </c>
      <c r="F453" s="6">
        <v>1</v>
      </c>
      <c r="G453" s="7">
        <v>15000</v>
      </c>
      <c r="H453" s="7">
        <f t="shared" si="13"/>
        <v>15000</v>
      </c>
    </row>
    <row r="454" spans="1:8" x14ac:dyDescent="0.3">
      <c r="A454" s="80"/>
      <c r="B454" s="5" t="s">
        <v>90</v>
      </c>
      <c r="C454" s="6">
        <v>2</v>
      </c>
      <c r="D454" s="5" t="s">
        <v>88</v>
      </c>
      <c r="E454" s="6">
        <v>0</v>
      </c>
      <c r="F454" s="6">
        <v>1</v>
      </c>
      <c r="G454" s="6">
        <v>77</v>
      </c>
      <c r="H454" s="7">
        <f t="shared" si="13"/>
        <v>154</v>
      </c>
    </row>
    <row r="455" spans="1:8" x14ac:dyDescent="0.3">
      <c r="A455" s="80"/>
      <c r="B455" s="5" t="s">
        <v>91</v>
      </c>
      <c r="C455" s="6">
        <v>30</v>
      </c>
      <c r="D455" s="5" t="s">
        <v>92</v>
      </c>
      <c r="E455" s="6">
        <v>0</v>
      </c>
      <c r="F455" s="6">
        <v>1</v>
      </c>
      <c r="G455" s="6">
        <v>15</v>
      </c>
      <c r="H455" s="7">
        <f t="shared" si="13"/>
        <v>450</v>
      </c>
    </row>
    <row r="456" spans="1:8" x14ac:dyDescent="0.3">
      <c r="A456" s="80"/>
      <c r="B456" s="5" t="s">
        <v>93</v>
      </c>
      <c r="C456" s="6">
        <v>1</v>
      </c>
      <c r="D456" s="5" t="s">
        <v>80</v>
      </c>
      <c r="E456" s="6">
        <v>0</v>
      </c>
      <c r="F456" s="6">
        <v>1</v>
      </c>
      <c r="G456" s="7">
        <v>11000</v>
      </c>
      <c r="H456" s="7">
        <f t="shared" si="13"/>
        <v>11000</v>
      </c>
    </row>
    <row r="457" spans="1:8" x14ac:dyDescent="0.3">
      <c r="A457" s="80"/>
      <c r="B457" s="5" t="s">
        <v>195</v>
      </c>
      <c r="C457" s="6">
        <v>1</v>
      </c>
      <c r="D457" s="5" t="s">
        <v>80</v>
      </c>
      <c r="E457" s="6">
        <v>0</v>
      </c>
      <c r="F457" s="6">
        <v>0</v>
      </c>
      <c r="G457" s="6">
        <v>0</v>
      </c>
      <c r="H457" s="7">
        <f t="shared" si="13"/>
        <v>0</v>
      </c>
    </row>
    <row r="458" spans="1:8" x14ac:dyDescent="0.3">
      <c r="A458" s="80"/>
      <c r="B458" s="5" t="s">
        <v>126</v>
      </c>
      <c r="C458" s="6">
        <v>1</v>
      </c>
      <c r="D458" s="5" t="s">
        <v>80</v>
      </c>
      <c r="E458" s="6">
        <v>0</v>
      </c>
      <c r="F458" s="6">
        <v>1</v>
      </c>
      <c r="G458" s="6">
        <v>750</v>
      </c>
      <c r="H458" s="7">
        <f t="shared" si="13"/>
        <v>750</v>
      </c>
    </row>
    <row r="459" spans="1:8" x14ac:dyDescent="0.3">
      <c r="A459" s="80"/>
      <c r="B459" s="5" t="s">
        <v>127</v>
      </c>
      <c r="C459" s="6">
        <v>1</v>
      </c>
      <c r="D459" s="5" t="s">
        <v>128</v>
      </c>
      <c r="E459" s="6">
        <v>0</v>
      </c>
      <c r="F459" s="6">
        <v>1</v>
      </c>
      <c r="G459" s="7">
        <v>44000</v>
      </c>
      <c r="H459" s="7">
        <f t="shared" si="13"/>
        <v>44000</v>
      </c>
    </row>
    <row r="460" spans="1:8" x14ac:dyDescent="0.3">
      <c r="A460" s="80"/>
      <c r="B460" s="5" t="s">
        <v>129</v>
      </c>
      <c r="C460" s="6">
        <v>2</v>
      </c>
      <c r="D460" s="5" t="s">
        <v>88</v>
      </c>
      <c r="E460" s="6">
        <v>0</v>
      </c>
      <c r="F460" s="6">
        <v>1</v>
      </c>
      <c r="G460" s="6">
        <v>287</v>
      </c>
      <c r="H460" s="7">
        <f t="shared" si="13"/>
        <v>574</v>
      </c>
    </row>
    <row r="461" spans="1:8" x14ac:dyDescent="0.3">
      <c r="A461" s="80"/>
      <c r="B461" s="5" t="s">
        <v>132</v>
      </c>
      <c r="C461" s="6">
        <v>0.5</v>
      </c>
      <c r="D461" s="5" t="s">
        <v>196</v>
      </c>
      <c r="E461" s="6">
        <v>0</v>
      </c>
      <c r="F461" s="6">
        <v>1</v>
      </c>
      <c r="G461" s="7">
        <v>8333</v>
      </c>
      <c r="H461" s="7">
        <f t="shared" si="13"/>
        <v>4166.5</v>
      </c>
    </row>
    <row r="462" spans="1:8" x14ac:dyDescent="0.3">
      <c r="A462" s="80"/>
      <c r="B462" s="5" t="s">
        <v>197</v>
      </c>
      <c r="C462" s="6">
        <v>6</v>
      </c>
      <c r="D462" s="5" t="s">
        <v>80</v>
      </c>
      <c r="E462" s="6">
        <v>0</v>
      </c>
      <c r="F462" s="6">
        <v>1</v>
      </c>
      <c r="G462" s="6">
        <v>92</v>
      </c>
      <c r="H462" s="7">
        <f t="shared" si="13"/>
        <v>552</v>
      </c>
    </row>
    <row r="463" spans="1:8" x14ac:dyDescent="0.3">
      <c r="A463" s="81"/>
      <c r="B463" s="18" t="s">
        <v>104</v>
      </c>
      <c r="C463" s="19"/>
      <c r="D463" s="19"/>
      <c r="E463" s="19"/>
      <c r="F463" s="19"/>
      <c r="G463" s="20"/>
      <c r="H463" s="22">
        <f>SUM(H445:H462)</f>
        <v>131732.5</v>
      </c>
    </row>
  </sheetData>
  <mergeCells count="33">
    <mergeCell ref="A445:A463"/>
    <mergeCell ref="A82:A103"/>
    <mergeCell ref="A68:A71"/>
    <mergeCell ref="A41:A64"/>
    <mergeCell ref="A75:A78"/>
    <mergeCell ref="A133:A159"/>
    <mergeCell ref="A163:A188"/>
    <mergeCell ref="A353:A398"/>
    <mergeCell ref="A108:A129"/>
    <mergeCell ref="A402:A436"/>
    <mergeCell ref="A2:A23"/>
    <mergeCell ref="A27:A37"/>
    <mergeCell ref="B23:G23"/>
    <mergeCell ref="B37:G37"/>
    <mergeCell ref="B78:G78"/>
    <mergeCell ref="B103:G103"/>
    <mergeCell ref="B64:G64"/>
    <mergeCell ref="B71:G71"/>
    <mergeCell ref="B159:G159"/>
    <mergeCell ref="B398:G398"/>
    <mergeCell ref="B188:G188"/>
    <mergeCell ref="B129:G129"/>
    <mergeCell ref="B436:G436"/>
    <mergeCell ref="A232:A259"/>
    <mergeCell ref="A263:A301"/>
    <mergeCell ref="A192:A195"/>
    <mergeCell ref="B195:G195"/>
    <mergeCell ref="B228:G228"/>
    <mergeCell ref="A199:A228"/>
    <mergeCell ref="B301:G301"/>
    <mergeCell ref="B259:G259"/>
    <mergeCell ref="A305:A349"/>
    <mergeCell ref="B349:G3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EAE1-A5D3-438F-B11C-CDD480F80B97}">
  <dimension ref="A1:B19"/>
  <sheetViews>
    <sheetView workbookViewId="0">
      <selection activeCell="D21" sqref="D21"/>
    </sheetView>
  </sheetViews>
  <sheetFormatPr defaultRowHeight="14.4" x14ac:dyDescent="0.3"/>
  <cols>
    <col min="1" max="1" width="20" customWidth="1"/>
    <col min="2" max="2" width="20.77734375" customWidth="1"/>
  </cols>
  <sheetData>
    <row r="1" spans="1:2" x14ac:dyDescent="0.3">
      <c r="A1" s="8" t="s">
        <v>71</v>
      </c>
      <c r="B1" s="8" t="s">
        <v>526</v>
      </c>
    </row>
    <row r="2" spans="1:2" x14ac:dyDescent="0.3">
      <c r="A2" s="27" t="s">
        <v>10</v>
      </c>
      <c r="B2" s="28">
        <v>35000</v>
      </c>
    </row>
    <row r="3" spans="1:2" x14ac:dyDescent="0.3">
      <c r="A3" s="27" t="s">
        <v>13</v>
      </c>
      <c r="B3" s="28">
        <v>15000</v>
      </c>
    </row>
    <row r="4" spans="1:2" x14ac:dyDescent="0.3">
      <c r="A4" s="27" t="s">
        <v>16</v>
      </c>
      <c r="B4" s="28">
        <v>18000</v>
      </c>
    </row>
    <row r="5" spans="1:2" x14ac:dyDescent="0.3">
      <c r="A5" s="27" t="s">
        <v>19</v>
      </c>
      <c r="B5" s="28">
        <v>28000</v>
      </c>
    </row>
    <row r="6" spans="1:2" ht="27" x14ac:dyDescent="0.3">
      <c r="A6" s="27" t="s">
        <v>22</v>
      </c>
      <c r="B6" s="28">
        <v>35000</v>
      </c>
    </row>
    <row r="7" spans="1:2" x14ac:dyDescent="0.3">
      <c r="A7" s="27" t="s">
        <v>24</v>
      </c>
      <c r="B7" s="28">
        <v>38000</v>
      </c>
    </row>
    <row r="8" spans="1:2" x14ac:dyDescent="0.3">
      <c r="A8" s="27" t="s">
        <v>28</v>
      </c>
      <c r="B8" s="28">
        <v>38000</v>
      </c>
    </row>
    <row r="9" spans="1:2" ht="27" x14ac:dyDescent="0.3">
      <c r="A9" s="27" t="s">
        <v>32</v>
      </c>
      <c r="B9" s="28">
        <v>58000</v>
      </c>
    </row>
    <row r="10" spans="1:2" x14ac:dyDescent="0.3">
      <c r="A10" s="27" t="s">
        <v>35</v>
      </c>
      <c r="B10" s="28">
        <v>38000</v>
      </c>
    </row>
    <row r="11" spans="1:2" x14ac:dyDescent="0.3">
      <c r="A11" s="27" t="s">
        <v>39</v>
      </c>
      <c r="B11" s="28">
        <v>6000</v>
      </c>
    </row>
    <row r="12" spans="1:2" x14ac:dyDescent="0.3">
      <c r="A12" s="27" t="s">
        <v>43</v>
      </c>
      <c r="B12" s="28">
        <v>35000</v>
      </c>
    </row>
    <row r="13" spans="1:2" x14ac:dyDescent="0.3">
      <c r="A13" s="27" t="s">
        <v>46</v>
      </c>
      <c r="B13" s="28">
        <v>62000</v>
      </c>
    </row>
    <row r="14" spans="1:2" x14ac:dyDescent="0.3">
      <c r="A14" s="27" t="s">
        <v>49</v>
      </c>
      <c r="B14" s="28">
        <v>95000</v>
      </c>
    </row>
    <row r="15" spans="1:2" x14ac:dyDescent="0.3">
      <c r="A15" s="27" t="s">
        <v>53</v>
      </c>
      <c r="B15" s="28">
        <v>95000</v>
      </c>
    </row>
    <row r="16" spans="1:2" x14ac:dyDescent="0.3">
      <c r="A16" s="27" t="s">
        <v>57</v>
      </c>
      <c r="B16" s="28">
        <v>95000</v>
      </c>
    </row>
    <row r="17" spans="1:2" x14ac:dyDescent="0.3">
      <c r="A17" s="27" t="s">
        <v>59</v>
      </c>
      <c r="B17" s="28">
        <v>95000</v>
      </c>
    </row>
    <row r="18" spans="1:2" x14ac:dyDescent="0.3">
      <c r="A18" s="27" t="s">
        <v>63</v>
      </c>
      <c r="B18" s="28">
        <v>58000</v>
      </c>
    </row>
    <row r="19" spans="1:2" x14ac:dyDescent="0.3">
      <c r="A19" s="27" t="s">
        <v>66</v>
      </c>
      <c r="B19" s="28">
        <v>38000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66E2-B73D-43F9-930F-A750F9845634}">
  <dimension ref="A1:J9"/>
  <sheetViews>
    <sheetView workbookViewId="0">
      <selection activeCell="A21" sqref="A21"/>
    </sheetView>
  </sheetViews>
  <sheetFormatPr defaultRowHeight="14.4" x14ac:dyDescent="0.3"/>
  <cols>
    <col min="1" max="1" width="17.5546875" customWidth="1"/>
    <col min="2" max="2" width="19.5546875" customWidth="1"/>
    <col min="4" max="4" width="17" customWidth="1"/>
    <col min="5" max="5" width="15.33203125" customWidth="1"/>
    <col min="6" max="6" width="20.109375" customWidth="1"/>
    <col min="7" max="7" width="23.109375" customWidth="1"/>
    <col min="8" max="8" width="28" customWidth="1"/>
    <col min="9" max="9" width="28.5546875" customWidth="1"/>
    <col min="10" max="10" width="33.6640625" customWidth="1"/>
  </cols>
  <sheetData>
    <row r="1" spans="1:10" ht="53.4" thickBot="1" x14ac:dyDescent="0.35">
      <c r="A1" s="36" t="s">
        <v>545</v>
      </c>
      <c r="B1" s="36" t="s">
        <v>546</v>
      </c>
      <c r="C1" s="36" t="s">
        <v>547</v>
      </c>
      <c r="D1" s="36" t="s">
        <v>548</v>
      </c>
      <c r="E1" s="36" t="s">
        <v>549</v>
      </c>
      <c r="F1" s="36" t="s">
        <v>550</v>
      </c>
      <c r="G1" s="36" t="s">
        <v>551</v>
      </c>
      <c r="H1" s="36" t="s">
        <v>552</v>
      </c>
      <c r="I1" s="36" t="s">
        <v>553</v>
      </c>
      <c r="J1" s="36" t="s">
        <v>554</v>
      </c>
    </row>
    <row r="2" spans="1:10" ht="27.6" thickBot="1" x14ac:dyDescent="0.35">
      <c r="A2" s="41" t="s">
        <v>555</v>
      </c>
      <c r="B2" s="41" t="s">
        <v>556</v>
      </c>
      <c r="C2" s="71" t="b">
        <v>1</v>
      </c>
      <c r="D2" s="71" t="b">
        <v>1</v>
      </c>
      <c r="E2" s="42" t="s">
        <v>557</v>
      </c>
      <c r="F2" s="42" t="s">
        <v>558</v>
      </c>
      <c r="G2" s="72" t="s">
        <v>559</v>
      </c>
      <c r="H2" s="42" t="s">
        <v>560</v>
      </c>
      <c r="I2" s="42" t="s">
        <v>561</v>
      </c>
      <c r="J2" s="41"/>
    </row>
    <row r="3" spans="1:10" ht="67.2" thickBot="1" x14ac:dyDescent="0.35">
      <c r="A3" s="41" t="s">
        <v>562</v>
      </c>
      <c r="B3" s="41" t="s">
        <v>563</v>
      </c>
      <c r="C3" s="71" t="b">
        <v>1</v>
      </c>
      <c r="D3" s="71" t="b">
        <v>1</v>
      </c>
      <c r="E3" s="42" t="s">
        <v>564</v>
      </c>
      <c r="F3" s="42" t="s">
        <v>565</v>
      </c>
      <c r="G3" s="41" t="s">
        <v>566</v>
      </c>
      <c r="H3" s="72" t="s">
        <v>559</v>
      </c>
      <c r="I3" s="72" t="s">
        <v>559</v>
      </c>
      <c r="J3" s="73" t="s">
        <v>567</v>
      </c>
    </row>
    <row r="4" spans="1:10" ht="54" thickBot="1" x14ac:dyDescent="0.35">
      <c r="A4" s="41" t="s">
        <v>568</v>
      </c>
      <c r="B4" s="41" t="s">
        <v>569</v>
      </c>
      <c r="C4" s="71" t="b">
        <v>1</v>
      </c>
      <c r="D4" s="71" t="b">
        <v>1</v>
      </c>
      <c r="E4" s="42" t="s">
        <v>561</v>
      </c>
      <c r="F4" s="42" t="s">
        <v>570</v>
      </c>
      <c r="G4" s="41" t="s">
        <v>566</v>
      </c>
      <c r="H4" s="72"/>
      <c r="I4" s="72"/>
      <c r="J4" s="74" t="s">
        <v>571</v>
      </c>
    </row>
    <row r="5" spans="1:10" ht="40.799999999999997" thickBot="1" x14ac:dyDescent="0.35">
      <c r="A5" s="41" t="s">
        <v>572</v>
      </c>
      <c r="B5" s="41" t="s">
        <v>573</v>
      </c>
      <c r="C5" s="71" t="b">
        <v>1</v>
      </c>
      <c r="D5" s="71" t="b">
        <v>1</v>
      </c>
      <c r="E5" s="42" t="s">
        <v>574</v>
      </c>
      <c r="F5" s="42" t="s">
        <v>575</v>
      </c>
      <c r="G5" s="41" t="s">
        <v>566</v>
      </c>
      <c r="H5" s="72"/>
      <c r="I5" s="72"/>
      <c r="J5" s="74" t="s">
        <v>576</v>
      </c>
    </row>
    <row r="6" spans="1:10" ht="15" thickBot="1" x14ac:dyDescent="0.35">
      <c r="A6" s="41" t="s">
        <v>577</v>
      </c>
      <c r="B6" s="41" t="s">
        <v>578</v>
      </c>
      <c r="C6" s="71" t="b">
        <v>1</v>
      </c>
      <c r="D6" s="71" t="b">
        <v>1</v>
      </c>
      <c r="E6" s="42" t="s">
        <v>575</v>
      </c>
      <c r="F6" s="42" t="s">
        <v>579</v>
      </c>
      <c r="G6" s="72"/>
      <c r="H6" s="72"/>
      <c r="I6" s="72"/>
      <c r="J6" s="74" t="s">
        <v>580</v>
      </c>
    </row>
    <row r="7" spans="1:10" ht="15" thickBot="1" x14ac:dyDescent="0.35">
      <c r="A7" s="41" t="s">
        <v>581</v>
      </c>
      <c r="B7" s="41" t="s">
        <v>582</v>
      </c>
      <c r="C7" s="71" t="b">
        <v>1</v>
      </c>
      <c r="D7" s="71" t="b">
        <v>1</v>
      </c>
      <c r="E7" s="42" t="s">
        <v>583</v>
      </c>
      <c r="F7" s="42" t="s">
        <v>564</v>
      </c>
      <c r="G7" s="41" t="s">
        <v>566</v>
      </c>
      <c r="H7" s="72"/>
      <c r="I7" s="72"/>
      <c r="J7" s="41"/>
    </row>
    <row r="8" spans="1:10" ht="27.6" thickBot="1" x14ac:dyDescent="0.35">
      <c r="A8" s="41" t="s">
        <v>584</v>
      </c>
      <c r="B8" s="41" t="s">
        <v>556</v>
      </c>
      <c r="C8" s="71" t="b">
        <v>1</v>
      </c>
      <c r="D8" s="71" t="b">
        <v>1</v>
      </c>
      <c r="E8" s="42" t="s">
        <v>574</v>
      </c>
      <c r="F8" s="42" t="s">
        <v>583</v>
      </c>
      <c r="G8" s="72"/>
      <c r="H8" s="72"/>
      <c r="I8" s="72"/>
      <c r="J8" s="41"/>
    </row>
    <row r="9" spans="1:10" ht="15" thickBot="1" x14ac:dyDescent="0.35">
      <c r="A9" s="41" t="s">
        <v>585</v>
      </c>
      <c r="B9" s="41" t="s">
        <v>586</v>
      </c>
      <c r="C9" s="71" t="b">
        <v>1</v>
      </c>
      <c r="D9" s="71" t="b">
        <v>1</v>
      </c>
      <c r="E9" s="42" t="s">
        <v>564</v>
      </c>
      <c r="F9" s="42" t="s">
        <v>558</v>
      </c>
      <c r="G9" s="41" t="s">
        <v>566</v>
      </c>
      <c r="H9" s="72"/>
      <c r="I9" s="72"/>
      <c r="J9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031A-85CD-4140-8DB7-B5F3CC6DD7BE}">
  <dimension ref="A1:N28"/>
  <sheetViews>
    <sheetView topLeftCell="A8" workbookViewId="0">
      <selection activeCell="L6" sqref="L6"/>
    </sheetView>
  </sheetViews>
  <sheetFormatPr defaultRowHeight="14.4" x14ac:dyDescent="0.3"/>
  <cols>
    <col min="1" max="1" width="18.6640625" customWidth="1"/>
    <col min="10" max="10" width="12.5546875" customWidth="1"/>
    <col min="11" max="11" width="11.5546875" customWidth="1"/>
    <col min="12" max="12" width="13.6640625" customWidth="1"/>
  </cols>
  <sheetData>
    <row r="1" spans="1:14" ht="27.6" thickBot="1" x14ac:dyDescent="0.35">
      <c r="A1" s="37" t="s">
        <v>202</v>
      </c>
      <c r="B1" s="38" t="s">
        <v>203</v>
      </c>
      <c r="C1" s="38" t="s">
        <v>204</v>
      </c>
      <c r="D1" s="38" t="s">
        <v>205</v>
      </c>
      <c r="E1" s="38" t="s">
        <v>206</v>
      </c>
      <c r="F1" s="38" t="s">
        <v>207</v>
      </c>
      <c r="G1" s="38" t="s">
        <v>208</v>
      </c>
      <c r="H1" s="38" t="s">
        <v>209</v>
      </c>
      <c r="I1" s="38" t="s">
        <v>210</v>
      </c>
      <c r="J1" s="38" t="s">
        <v>211</v>
      </c>
      <c r="K1" s="88" t="s">
        <v>212</v>
      </c>
      <c r="L1" s="89"/>
      <c r="M1" s="39" t="s">
        <v>213</v>
      </c>
      <c r="N1" s="39"/>
    </row>
    <row r="2" spans="1:14" ht="29.4" thickBot="1" x14ac:dyDescent="0.5">
      <c r="A2" s="40" t="s">
        <v>214</v>
      </c>
      <c r="B2" s="41" t="s">
        <v>215</v>
      </c>
      <c r="C2" s="41" t="s">
        <v>216</v>
      </c>
      <c r="D2" s="41" t="s">
        <v>217</v>
      </c>
      <c r="E2" s="42">
        <v>10781</v>
      </c>
      <c r="F2" s="43">
        <v>16269</v>
      </c>
      <c r="G2" s="44">
        <v>175676395</v>
      </c>
      <c r="H2" s="42">
        <v>1</v>
      </c>
      <c r="I2" s="41"/>
      <c r="J2" s="41"/>
      <c r="K2" s="41" t="s">
        <v>218</v>
      </c>
      <c r="L2" s="45" t="s">
        <v>219</v>
      </c>
      <c r="M2" s="46" t="s">
        <v>220</v>
      </c>
      <c r="N2" s="47"/>
    </row>
    <row r="3" spans="1:14" ht="15" thickBot="1" x14ac:dyDescent="0.35">
      <c r="A3" s="40"/>
      <c r="B3" s="47"/>
      <c r="C3" s="47"/>
      <c r="D3" s="47"/>
      <c r="E3" s="47"/>
      <c r="F3" s="48"/>
      <c r="G3" s="48"/>
      <c r="H3" s="47"/>
      <c r="I3" s="47"/>
      <c r="J3" s="47"/>
      <c r="K3" s="47" t="s">
        <v>221</v>
      </c>
      <c r="L3" s="47" t="s">
        <v>222</v>
      </c>
      <c r="M3" s="47"/>
      <c r="N3" s="47"/>
    </row>
    <row r="4" spans="1:14" ht="15" thickBot="1" x14ac:dyDescent="0.35">
      <c r="A4" s="40"/>
      <c r="B4" s="49"/>
      <c r="C4" s="49"/>
      <c r="D4" s="49"/>
      <c r="E4" s="49"/>
      <c r="F4" s="50"/>
      <c r="G4" s="50"/>
      <c r="H4" s="49"/>
      <c r="I4" s="49"/>
      <c r="J4" s="49"/>
      <c r="K4" s="49" t="s">
        <v>223</v>
      </c>
      <c r="L4" s="49" t="s">
        <v>224</v>
      </c>
      <c r="M4" s="49"/>
      <c r="N4" s="49"/>
    </row>
    <row r="5" spans="1:14" ht="39" customHeight="1" thickBot="1" x14ac:dyDescent="0.5">
      <c r="A5" s="40" t="s">
        <v>225</v>
      </c>
      <c r="B5" s="41" t="s">
        <v>226</v>
      </c>
      <c r="C5" s="41" t="s">
        <v>216</v>
      </c>
      <c r="D5" s="41" t="s">
        <v>227</v>
      </c>
      <c r="E5" s="42">
        <v>3500</v>
      </c>
      <c r="F5" s="43">
        <v>5282</v>
      </c>
      <c r="G5" s="44">
        <v>57032500</v>
      </c>
      <c r="H5" s="42">
        <v>1</v>
      </c>
      <c r="I5" s="41" t="s">
        <v>228</v>
      </c>
      <c r="J5" s="41" t="s">
        <v>229</v>
      </c>
      <c r="K5" s="51" t="s">
        <v>230</v>
      </c>
      <c r="L5" s="45" t="s">
        <v>231</v>
      </c>
      <c r="M5" s="46" t="s">
        <v>232</v>
      </c>
      <c r="N5" s="47"/>
    </row>
    <row r="6" spans="1:14" ht="27.6" thickBot="1" x14ac:dyDescent="0.35">
      <c r="A6" s="40"/>
      <c r="B6" s="47"/>
      <c r="C6" s="47"/>
      <c r="D6" s="47"/>
      <c r="E6" s="47"/>
      <c r="F6" s="48"/>
      <c r="G6" s="48"/>
      <c r="H6" s="47"/>
      <c r="I6" s="47"/>
      <c r="J6" s="47" t="s">
        <v>233</v>
      </c>
      <c r="K6" s="47" t="s">
        <v>234</v>
      </c>
      <c r="L6" s="47" t="s">
        <v>235</v>
      </c>
      <c r="M6" s="47"/>
      <c r="N6" s="47"/>
    </row>
    <row r="7" spans="1:14" ht="15" thickBot="1" x14ac:dyDescent="0.35">
      <c r="A7" s="40"/>
      <c r="B7" s="49"/>
      <c r="C7" s="49"/>
      <c r="D7" s="49"/>
      <c r="E7" s="49"/>
      <c r="F7" s="50"/>
      <c r="G7" s="50"/>
      <c r="H7" s="49"/>
      <c r="I7" s="49"/>
      <c r="J7" s="49"/>
      <c r="K7" s="49" t="s">
        <v>236</v>
      </c>
      <c r="L7" s="49" t="s">
        <v>237</v>
      </c>
      <c r="M7" s="49"/>
      <c r="N7" s="49"/>
    </row>
    <row r="8" spans="1:14" ht="29.4" thickBot="1" x14ac:dyDescent="0.5">
      <c r="A8" s="40" t="s">
        <v>238</v>
      </c>
      <c r="B8" s="41" t="s">
        <v>239</v>
      </c>
      <c r="C8" s="41" t="s">
        <v>216</v>
      </c>
      <c r="D8" s="41" t="s">
        <v>240</v>
      </c>
      <c r="E8" s="52">
        <v>0</v>
      </c>
      <c r="F8" s="53">
        <v>0</v>
      </c>
      <c r="G8" s="53">
        <v>0</v>
      </c>
      <c r="H8" s="42">
        <v>1</v>
      </c>
      <c r="I8" s="41" t="s">
        <v>241</v>
      </c>
      <c r="J8" s="41" t="s">
        <v>242</v>
      </c>
      <c r="K8" s="41" t="s">
        <v>243</v>
      </c>
      <c r="L8" s="41" t="s">
        <v>244</v>
      </c>
      <c r="M8" s="41"/>
      <c r="N8" s="41"/>
    </row>
    <row r="9" spans="1:14" ht="15" thickBot="1" x14ac:dyDescent="0.35">
      <c r="A9" s="40"/>
      <c r="B9" s="47"/>
      <c r="C9" s="47"/>
      <c r="D9" s="47"/>
      <c r="E9" s="47"/>
      <c r="F9" s="48"/>
      <c r="G9" s="48"/>
      <c r="H9" s="47"/>
      <c r="I9" s="47"/>
      <c r="J9" s="47"/>
      <c r="K9" s="47" t="s">
        <v>230</v>
      </c>
      <c r="L9" s="47" t="s">
        <v>245</v>
      </c>
      <c r="M9" s="47"/>
      <c r="N9" s="47"/>
    </row>
    <row r="10" spans="1:14" ht="27.6" thickBot="1" x14ac:dyDescent="0.35">
      <c r="A10" s="40"/>
      <c r="B10" s="49"/>
      <c r="C10" s="49"/>
      <c r="D10" s="49"/>
      <c r="E10" s="49"/>
      <c r="F10" s="50"/>
      <c r="G10" s="50"/>
      <c r="H10" s="49"/>
      <c r="I10" s="49"/>
      <c r="J10" s="49"/>
      <c r="K10" s="49" t="s">
        <v>246</v>
      </c>
      <c r="L10" s="49" t="s">
        <v>247</v>
      </c>
      <c r="M10" s="49"/>
      <c r="N10" s="49"/>
    </row>
    <row r="11" spans="1:14" ht="29.4" thickBot="1" x14ac:dyDescent="0.5">
      <c r="A11" s="40" t="s">
        <v>248</v>
      </c>
      <c r="B11" s="41" t="s">
        <v>249</v>
      </c>
      <c r="C11" s="41" t="s">
        <v>216</v>
      </c>
      <c r="D11" s="41" t="s">
        <v>250</v>
      </c>
      <c r="E11" s="42">
        <v>130</v>
      </c>
      <c r="F11" s="43">
        <v>197</v>
      </c>
      <c r="G11" s="44">
        <v>2118350</v>
      </c>
      <c r="H11" s="42">
        <v>1</v>
      </c>
      <c r="I11" s="41" t="s">
        <v>251</v>
      </c>
      <c r="J11" s="41" t="s">
        <v>252</v>
      </c>
      <c r="K11" s="41" t="s">
        <v>253</v>
      </c>
      <c r="L11" s="45" t="s">
        <v>254</v>
      </c>
      <c r="M11" s="46" t="s">
        <v>255</v>
      </c>
      <c r="N11" s="47"/>
    </row>
    <row r="12" spans="1:14" ht="27.6" thickBot="1" x14ac:dyDescent="0.35">
      <c r="A12" s="40"/>
      <c r="B12" s="47"/>
      <c r="C12" s="47"/>
      <c r="D12" s="47"/>
      <c r="E12" s="47"/>
      <c r="F12" s="48"/>
      <c r="G12" s="48"/>
      <c r="H12" s="47"/>
      <c r="I12" s="47"/>
      <c r="J12" s="47" t="s">
        <v>256</v>
      </c>
      <c r="K12" s="47" t="s">
        <v>257</v>
      </c>
      <c r="L12" s="47" t="s">
        <v>258</v>
      </c>
      <c r="M12" s="47"/>
      <c r="N12" s="47"/>
    </row>
    <row r="13" spans="1:14" ht="27.6" thickBot="1" x14ac:dyDescent="0.35">
      <c r="A13" s="40"/>
      <c r="B13" s="49"/>
      <c r="C13" s="49"/>
      <c r="D13" s="49"/>
      <c r="E13" s="49"/>
      <c r="F13" s="50"/>
      <c r="G13" s="50"/>
      <c r="H13" s="49"/>
      <c r="I13" s="49"/>
      <c r="J13" s="49"/>
      <c r="K13" s="49" t="s">
        <v>259</v>
      </c>
      <c r="L13" s="49" t="s">
        <v>260</v>
      </c>
      <c r="M13" s="49"/>
      <c r="N13" s="49"/>
    </row>
    <row r="14" spans="1:14" ht="29.4" thickBot="1" x14ac:dyDescent="0.5">
      <c r="A14" s="40" t="s">
        <v>261</v>
      </c>
      <c r="B14" s="41" t="s">
        <v>262</v>
      </c>
      <c r="C14" s="41" t="s">
        <v>216</v>
      </c>
      <c r="D14" s="41" t="s">
        <v>261</v>
      </c>
      <c r="E14" s="42">
        <v>668</v>
      </c>
      <c r="F14" s="43">
        <v>1009</v>
      </c>
      <c r="G14" s="44">
        <v>10885060</v>
      </c>
      <c r="H14" s="42">
        <v>1</v>
      </c>
      <c r="I14" s="51" t="s">
        <v>263</v>
      </c>
      <c r="J14" s="51" t="s">
        <v>264</v>
      </c>
      <c r="K14" s="54" t="s">
        <v>265</v>
      </c>
      <c r="L14" s="55" t="s">
        <v>266</v>
      </c>
      <c r="M14" s="46" t="s">
        <v>267</v>
      </c>
      <c r="N14" s="47"/>
    </row>
    <row r="15" spans="1:14" ht="15" thickBot="1" x14ac:dyDescent="0.35">
      <c r="A15" s="40"/>
      <c r="B15" s="47"/>
      <c r="C15" s="47"/>
      <c r="D15" s="47"/>
      <c r="E15" s="47"/>
      <c r="F15" s="48"/>
      <c r="G15" s="48"/>
      <c r="H15" s="47"/>
      <c r="I15" s="47"/>
      <c r="J15" s="47"/>
      <c r="K15" s="56" t="s">
        <v>268</v>
      </c>
      <c r="L15" s="57" t="s">
        <v>269</v>
      </c>
      <c r="M15" s="47"/>
      <c r="N15" s="47"/>
    </row>
    <row r="16" spans="1:14" ht="25.2" thickBot="1" x14ac:dyDescent="0.35">
      <c r="A16" s="40"/>
      <c r="B16" s="49"/>
      <c r="C16" s="49"/>
      <c r="D16" s="49"/>
      <c r="E16" s="49"/>
      <c r="F16" s="50"/>
      <c r="G16" s="50"/>
      <c r="H16" s="49"/>
      <c r="I16" s="49"/>
      <c r="J16" s="49"/>
      <c r="K16" s="58" t="s">
        <v>270</v>
      </c>
      <c r="L16" s="59" t="s">
        <v>271</v>
      </c>
      <c r="M16" s="49"/>
      <c r="N16" s="49"/>
    </row>
    <row r="17" spans="1:14" ht="42.6" thickBot="1" x14ac:dyDescent="0.5">
      <c r="A17" s="40" t="s">
        <v>272</v>
      </c>
      <c r="B17" s="41" t="s">
        <v>273</v>
      </c>
      <c r="C17" s="41" t="s">
        <v>216</v>
      </c>
      <c r="D17" s="41" t="s">
        <v>274</v>
      </c>
      <c r="E17" s="42">
        <v>1200</v>
      </c>
      <c r="F17" s="43">
        <v>1811</v>
      </c>
      <c r="G17" s="44">
        <v>19554000</v>
      </c>
      <c r="H17" s="42">
        <v>1</v>
      </c>
      <c r="I17" s="41" t="s">
        <v>275</v>
      </c>
      <c r="J17" s="51" t="s">
        <v>276</v>
      </c>
      <c r="K17" s="54" t="s">
        <v>277</v>
      </c>
      <c r="L17" s="55" t="s">
        <v>278</v>
      </c>
      <c r="M17" s="46" t="s">
        <v>279</v>
      </c>
      <c r="N17" s="47"/>
    </row>
    <row r="18" spans="1:14" ht="25.2" thickBot="1" x14ac:dyDescent="0.35">
      <c r="A18" s="40"/>
      <c r="B18" s="47"/>
      <c r="C18" s="47"/>
      <c r="D18" s="47"/>
      <c r="E18" s="47"/>
      <c r="F18" s="48"/>
      <c r="G18" s="48"/>
      <c r="H18" s="47"/>
      <c r="I18" s="47"/>
      <c r="J18" s="47"/>
      <c r="K18" s="56" t="s">
        <v>280</v>
      </c>
      <c r="L18" s="57" t="s">
        <v>281</v>
      </c>
      <c r="M18" s="47"/>
      <c r="N18" s="47"/>
    </row>
    <row r="19" spans="1:14" ht="15" thickBot="1" x14ac:dyDescent="0.35">
      <c r="A19" s="40"/>
      <c r="B19" s="49"/>
      <c r="C19" s="49"/>
      <c r="D19" s="49"/>
      <c r="E19" s="49"/>
      <c r="F19" s="50"/>
      <c r="G19" s="50"/>
      <c r="H19" s="49"/>
      <c r="I19" s="49"/>
      <c r="J19" s="49"/>
      <c r="K19" s="58" t="s">
        <v>282</v>
      </c>
      <c r="L19" s="59" t="s">
        <v>283</v>
      </c>
      <c r="M19" s="49"/>
      <c r="N19" s="49"/>
    </row>
    <row r="20" spans="1:14" ht="29.4" thickBot="1" x14ac:dyDescent="0.5">
      <c r="A20" s="40" t="s">
        <v>284</v>
      </c>
      <c r="B20" s="41" t="s">
        <v>285</v>
      </c>
      <c r="C20" s="41" t="s">
        <v>216</v>
      </c>
      <c r="D20" s="41" t="s">
        <v>286</v>
      </c>
      <c r="E20" s="42">
        <v>9000</v>
      </c>
      <c r="F20" s="43">
        <v>13581</v>
      </c>
      <c r="G20" s="44">
        <v>146655000</v>
      </c>
      <c r="H20" s="42">
        <v>1</v>
      </c>
      <c r="I20" s="51" t="s">
        <v>287</v>
      </c>
      <c r="J20" s="41" t="s">
        <v>288</v>
      </c>
      <c r="K20" s="54" t="s">
        <v>289</v>
      </c>
      <c r="L20" s="55" t="s">
        <v>290</v>
      </c>
      <c r="M20" s="49"/>
      <c r="N20" s="49"/>
    </row>
    <row r="21" spans="1:14" ht="15" thickBot="1" x14ac:dyDescent="0.35">
      <c r="A21" s="40"/>
      <c r="B21" s="47"/>
      <c r="C21" s="47"/>
      <c r="D21" s="47"/>
      <c r="E21" s="47"/>
      <c r="F21" s="48"/>
      <c r="G21" s="48"/>
      <c r="H21" s="47"/>
      <c r="I21" s="47"/>
      <c r="J21" s="47"/>
      <c r="K21" s="56" t="s">
        <v>291</v>
      </c>
      <c r="L21" s="57" t="s">
        <v>292</v>
      </c>
      <c r="M21" s="47"/>
      <c r="N21" s="47"/>
    </row>
    <row r="22" spans="1:14" ht="15" thickBot="1" x14ac:dyDescent="0.35">
      <c r="A22" s="40"/>
      <c r="B22" s="49"/>
      <c r="C22" s="49"/>
      <c r="D22" s="49"/>
      <c r="E22" s="49"/>
      <c r="F22" s="50"/>
      <c r="G22" s="50"/>
      <c r="H22" s="49"/>
      <c r="I22" s="49"/>
      <c r="J22" s="49"/>
      <c r="K22" s="58" t="s">
        <v>293</v>
      </c>
      <c r="L22" s="59" t="s">
        <v>294</v>
      </c>
      <c r="M22" s="49"/>
      <c r="N22" s="49"/>
    </row>
    <row r="23" spans="1:14" ht="29.4" thickBot="1" x14ac:dyDescent="0.5">
      <c r="A23" s="40" t="s">
        <v>295</v>
      </c>
      <c r="B23" s="41" t="s">
        <v>296</v>
      </c>
      <c r="C23" s="41" t="s">
        <v>216</v>
      </c>
      <c r="D23" s="41" t="s">
        <v>297</v>
      </c>
      <c r="E23" s="42">
        <v>5000</v>
      </c>
      <c r="F23" s="43">
        <v>7545</v>
      </c>
      <c r="G23" s="44">
        <v>81475000</v>
      </c>
      <c r="H23" s="42">
        <v>1</v>
      </c>
      <c r="I23" s="41" t="s">
        <v>298</v>
      </c>
      <c r="J23" s="41" t="s">
        <v>299</v>
      </c>
      <c r="K23" s="41" t="s">
        <v>300</v>
      </c>
      <c r="L23" s="41" t="s">
        <v>301</v>
      </c>
      <c r="M23" s="41" t="s">
        <v>302</v>
      </c>
      <c r="N23" s="41"/>
    </row>
    <row r="24" spans="1:14" ht="27.6" thickBot="1" x14ac:dyDescent="0.35">
      <c r="A24" s="40"/>
      <c r="B24" s="47"/>
      <c r="C24" s="47"/>
      <c r="D24" s="47"/>
      <c r="E24" s="47"/>
      <c r="F24" s="48"/>
      <c r="G24" s="48"/>
      <c r="H24" s="47"/>
      <c r="I24" s="47"/>
      <c r="J24" s="47"/>
      <c r="K24" s="47" t="s">
        <v>303</v>
      </c>
      <c r="L24" s="47" t="s">
        <v>304</v>
      </c>
      <c r="M24" s="47"/>
      <c r="N24" s="47"/>
    </row>
    <row r="25" spans="1:14" ht="19.2" customHeight="1" thickBot="1" x14ac:dyDescent="0.35">
      <c r="A25" s="40"/>
      <c r="B25" s="49"/>
      <c r="C25" s="49"/>
      <c r="D25" s="49"/>
      <c r="E25" s="49"/>
      <c r="F25" s="50"/>
      <c r="G25" s="50"/>
      <c r="H25" s="49"/>
      <c r="I25" s="49"/>
      <c r="J25" s="49"/>
      <c r="K25" s="49" t="s">
        <v>305</v>
      </c>
      <c r="L25" s="49" t="s">
        <v>306</v>
      </c>
      <c r="M25" s="49"/>
      <c r="N25" s="49"/>
    </row>
    <row r="26" spans="1:14" ht="39" customHeight="1" thickBot="1" x14ac:dyDescent="0.5">
      <c r="A26" s="40" t="s">
        <v>307</v>
      </c>
      <c r="B26" s="41" t="s">
        <v>308</v>
      </c>
      <c r="C26" s="41" t="s">
        <v>216</v>
      </c>
      <c r="D26" s="41" t="s">
        <v>309</v>
      </c>
      <c r="E26" s="42">
        <v>300</v>
      </c>
      <c r="F26" s="43">
        <v>453</v>
      </c>
      <c r="G26" s="44">
        <v>4888500</v>
      </c>
      <c r="H26" s="42">
        <v>1</v>
      </c>
      <c r="I26" s="41" t="s">
        <v>310</v>
      </c>
      <c r="J26" s="41" t="s">
        <v>311</v>
      </c>
      <c r="K26" s="41" t="s">
        <v>223</v>
      </c>
      <c r="L26" s="41" t="s">
        <v>312</v>
      </c>
      <c r="M26" s="41" t="s">
        <v>313</v>
      </c>
      <c r="N26" s="41"/>
    </row>
    <row r="27" spans="1:14" ht="15" thickBot="1" x14ac:dyDescent="0.35">
      <c r="A27" s="40"/>
      <c r="B27" s="47"/>
      <c r="C27" s="47"/>
      <c r="D27" s="47"/>
      <c r="E27" s="47"/>
      <c r="F27" s="47"/>
      <c r="G27" s="47"/>
      <c r="H27" s="47"/>
      <c r="I27" s="47"/>
      <c r="J27" s="47"/>
      <c r="K27" s="47" t="s">
        <v>314</v>
      </c>
      <c r="L27" s="47" t="s">
        <v>315</v>
      </c>
      <c r="M27" s="47"/>
      <c r="N27" s="47"/>
    </row>
    <row r="28" spans="1:14" ht="27.6" thickBot="1" x14ac:dyDescent="0.35">
      <c r="A28" s="40"/>
      <c r="B28" s="49"/>
      <c r="C28" s="49"/>
      <c r="D28" s="49"/>
      <c r="E28" s="49"/>
      <c r="F28" s="49"/>
      <c r="G28" s="49"/>
      <c r="H28" s="49"/>
      <c r="I28" s="49"/>
      <c r="J28" s="49"/>
      <c r="K28" s="49" t="s">
        <v>316</v>
      </c>
      <c r="L28" s="60" t="s">
        <v>317</v>
      </c>
      <c r="M28" s="49"/>
      <c r="N28" s="49"/>
    </row>
  </sheetData>
  <mergeCells count="1">
    <mergeCell ref="K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8946-D01C-4A52-BD44-A5C48DD73776}">
  <dimension ref="A1:M132"/>
  <sheetViews>
    <sheetView topLeftCell="A58" workbookViewId="0">
      <selection activeCell="C72" sqref="C72"/>
    </sheetView>
  </sheetViews>
  <sheetFormatPr defaultRowHeight="14.4" x14ac:dyDescent="0.3"/>
  <cols>
    <col min="1" max="1" width="15.88671875" customWidth="1"/>
    <col min="2" max="2" width="17.33203125" customWidth="1"/>
    <col min="3" max="3" width="14.5546875" customWidth="1"/>
    <col min="4" max="4" width="30.88671875" customWidth="1"/>
    <col min="7" max="7" width="17.5546875" customWidth="1"/>
    <col min="12" max="12" width="14.88671875" customWidth="1"/>
    <col min="13" max="13" width="24.21875" customWidth="1"/>
  </cols>
  <sheetData>
    <row r="1" spans="1:13" ht="40.200000000000003" x14ac:dyDescent="0.3">
      <c r="A1" s="3" t="s">
        <v>318</v>
      </c>
      <c r="B1" s="3" t="s">
        <v>319</v>
      </c>
      <c r="C1" s="3" t="s">
        <v>320</v>
      </c>
      <c r="D1" s="3" t="s">
        <v>321</v>
      </c>
      <c r="E1" s="3" t="s">
        <v>209</v>
      </c>
      <c r="F1" s="3" t="s">
        <v>322</v>
      </c>
      <c r="G1" s="3" t="s">
        <v>208</v>
      </c>
      <c r="H1" s="3" t="s">
        <v>323</v>
      </c>
      <c r="I1" s="3" t="s">
        <v>324</v>
      </c>
      <c r="J1" s="3" t="s">
        <v>325</v>
      </c>
      <c r="K1" s="3" t="s">
        <v>326</v>
      </c>
      <c r="L1" s="3" t="s">
        <v>327</v>
      </c>
      <c r="M1" s="3" t="s">
        <v>328</v>
      </c>
    </row>
    <row r="2" spans="1:13" ht="27" x14ac:dyDescent="0.3">
      <c r="A2" s="5" t="s">
        <v>329</v>
      </c>
      <c r="B2" s="5" t="s">
        <v>330</v>
      </c>
      <c r="C2" s="5" t="s">
        <v>330</v>
      </c>
      <c r="D2" s="5"/>
      <c r="E2" s="6">
        <v>1</v>
      </c>
      <c r="F2" s="6">
        <v>1</v>
      </c>
      <c r="G2" s="7">
        <v>189900000</v>
      </c>
      <c r="H2" s="7">
        <v>18990</v>
      </c>
      <c r="I2" s="61">
        <v>0</v>
      </c>
      <c r="J2" s="6">
        <v>1</v>
      </c>
      <c r="K2" s="7">
        <v>18990</v>
      </c>
      <c r="L2" s="6">
        <v>7</v>
      </c>
      <c r="M2" s="7">
        <v>2713</v>
      </c>
    </row>
    <row r="3" spans="1:13" ht="40.200000000000003" x14ac:dyDescent="0.3">
      <c r="A3" s="5" t="s">
        <v>329</v>
      </c>
      <c r="B3" s="5" t="s">
        <v>331</v>
      </c>
      <c r="C3" s="5" t="s">
        <v>332</v>
      </c>
      <c r="D3" s="5" t="s">
        <v>333</v>
      </c>
      <c r="E3" s="6">
        <v>2</v>
      </c>
      <c r="F3" s="6">
        <v>1</v>
      </c>
      <c r="G3" s="7">
        <v>61000000</v>
      </c>
      <c r="H3" s="7">
        <v>6100</v>
      </c>
      <c r="I3" s="62">
        <v>0.1</v>
      </c>
      <c r="J3" s="6">
        <v>1</v>
      </c>
      <c r="K3" s="7">
        <v>10980</v>
      </c>
      <c r="L3" s="6">
        <v>7</v>
      </c>
      <c r="M3" s="7">
        <v>1569</v>
      </c>
    </row>
    <row r="4" spans="1:13" ht="40.200000000000003" x14ac:dyDescent="0.3">
      <c r="A4" s="5" t="s">
        <v>329</v>
      </c>
      <c r="B4" s="5" t="s">
        <v>334</v>
      </c>
      <c r="C4" s="5" t="s">
        <v>335</v>
      </c>
      <c r="D4" s="5" t="s">
        <v>336</v>
      </c>
      <c r="E4" s="6">
        <v>3</v>
      </c>
      <c r="F4" s="6">
        <v>1</v>
      </c>
      <c r="G4" s="7">
        <v>18981000</v>
      </c>
      <c r="H4" s="7">
        <v>1898</v>
      </c>
      <c r="I4" s="61">
        <v>0</v>
      </c>
      <c r="J4" s="6">
        <v>1</v>
      </c>
      <c r="K4" s="7">
        <v>5694</v>
      </c>
      <c r="L4" s="6">
        <v>7</v>
      </c>
      <c r="M4" s="6">
        <v>813</v>
      </c>
    </row>
    <row r="5" spans="1:13" ht="40.200000000000003" x14ac:dyDescent="0.3">
      <c r="A5" s="5" t="s">
        <v>329</v>
      </c>
      <c r="B5" s="5" t="s">
        <v>334</v>
      </c>
      <c r="C5" s="5" t="s">
        <v>337</v>
      </c>
      <c r="D5" s="5" t="s">
        <v>338</v>
      </c>
      <c r="E5" s="6">
        <v>2</v>
      </c>
      <c r="F5" s="6">
        <v>1</v>
      </c>
      <c r="G5" s="7">
        <v>10936000</v>
      </c>
      <c r="H5" s="7">
        <v>1094</v>
      </c>
      <c r="I5" s="61">
        <v>0</v>
      </c>
      <c r="J5" s="6">
        <v>1</v>
      </c>
      <c r="K5" s="7">
        <v>2187</v>
      </c>
      <c r="L5" s="6">
        <v>7</v>
      </c>
      <c r="M5" s="6">
        <v>312</v>
      </c>
    </row>
    <row r="6" spans="1:13" ht="40.200000000000003" x14ac:dyDescent="0.3">
      <c r="A6" s="5" t="s">
        <v>329</v>
      </c>
      <c r="B6" s="5" t="s">
        <v>331</v>
      </c>
      <c r="C6" s="5" t="s">
        <v>339</v>
      </c>
      <c r="D6" s="5" t="s">
        <v>340</v>
      </c>
      <c r="E6" s="6">
        <v>1</v>
      </c>
      <c r="F6" s="6">
        <v>1</v>
      </c>
      <c r="G6" s="7">
        <v>26000000</v>
      </c>
      <c r="H6" s="7">
        <v>2600</v>
      </c>
      <c r="I6" s="62">
        <v>0.2</v>
      </c>
      <c r="J6" s="6">
        <v>1</v>
      </c>
      <c r="K6" s="7">
        <v>2080</v>
      </c>
      <c r="L6" s="6">
        <v>7</v>
      </c>
      <c r="M6" s="6">
        <v>297</v>
      </c>
    </row>
    <row r="7" spans="1:13" ht="40.200000000000003" x14ac:dyDescent="0.3">
      <c r="A7" s="5" t="s">
        <v>329</v>
      </c>
      <c r="B7" s="5" t="s">
        <v>331</v>
      </c>
      <c r="C7" s="5" t="s">
        <v>341</v>
      </c>
      <c r="D7" s="5" t="s">
        <v>342</v>
      </c>
      <c r="E7" s="6">
        <v>1</v>
      </c>
      <c r="F7" s="6">
        <v>1</v>
      </c>
      <c r="G7" s="7">
        <v>22500000</v>
      </c>
      <c r="H7" s="7">
        <v>2250</v>
      </c>
      <c r="I7" s="62">
        <v>0.22</v>
      </c>
      <c r="J7" s="6">
        <v>1</v>
      </c>
      <c r="K7" s="7">
        <v>1755</v>
      </c>
      <c r="L7" s="6">
        <v>7</v>
      </c>
      <c r="M7" s="6">
        <v>251</v>
      </c>
    </row>
    <row r="8" spans="1:13" ht="40.200000000000003" x14ac:dyDescent="0.3">
      <c r="A8" s="5" t="s">
        <v>329</v>
      </c>
      <c r="B8" s="5" t="s">
        <v>331</v>
      </c>
      <c r="C8" s="5" t="s">
        <v>343</v>
      </c>
      <c r="D8" s="5" t="s">
        <v>344</v>
      </c>
      <c r="E8" s="6">
        <v>1</v>
      </c>
      <c r="F8" s="6">
        <v>1</v>
      </c>
      <c r="G8" s="7">
        <v>19000000</v>
      </c>
      <c r="H8" s="7">
        <v>1900</v>
      </c>
      <c r="I8" s="62">
        <v>0.1</v>
      </c>
      <c r="J8" s="6">
        <v>1</v>
      </c>
      <c r="K8" s="7">
        <v>1710</v>
      </c>
      <c r="L8" s="6">
        <v>7</v>
      </c>
      <c r="M8" s="6">
        <v>244</v>
      </c>
    </row>
    <row r="9" spans="1:13" ht="40.200000000000003" x14ac:dyDescent="0.3">
      <c r="A9" s="5" t="s">
        <v>329</v>
      </c>
      <c r="B9" s="5" t="s">
        <v>334</v>
      </c>
      <c r="C9" s="5" t="s">
        <v>345</v>
      </c>
      <c r="D9" s="5" t="s">
        <v>346</v>
      </c>
      <c r="E9" s="6">
        <v>3</v>
      </c>
      <c r="F9" s="6">
        <v>1</v>
      </c>
      <c r="G9" s="7">
        <v>5366850</v>
      </c>
      <c r="H9" s="6">
        <v>537</v>
      </c>
      <c r="I9" s="61">
        <v>0</v>
      </c>
      <c r="J9" s="6">
        <v>1</v>
      </c>
      <c r="K9" s="7">
        <v>1610</v>
      </c>
      <c r="L9" s="6">
        <v>7</v>
      </c>
      <c r="M9" s="6">
        <v>230</v>
      </c>
    </row>
    <row r="10" spans="1:13" ht="40.200000000000003" x14ac:dyDescent="0.3">
      <c r="A10" s="5" t="s">
        <v>329</v>
      </c>
      <c r="B10" s="5" t="s">
        <v>334</v>
      </c>
      <c r="C10" s="5" t="s">
        <v>347</v>
      </c>
      <c r="D10" s="5" t="s">
        <v>348</v>
      </c>
      <c r="E10" s="6">
        <v>2</v>
      </c>
      <c r="F10" s="6">
        <v>1</v>
      </c>
      <c r="G10" s="7">
        <v>7960000</v>
      </c>
      <c r="H10" s="6">
        <v>796</v>
      </c>
      <c r="I10" s="61">
        <v>0</v>
      </c>
      <c r="J10" s="6">
        <v>1</v>
      </c>
      <c r="K10" s="7">
        <v>1592</v>
      </c>
      <c r="L10" s="6">
        <v>7</v>
      </c>
      <c r="M10" s="6">
        <v>227</v>
      </c>
    </row>
    <row r="11" spans="1:13" ht="40.200000000000003" x14ac:dyDescent="0.3">
      <c r="A11" s="5" t="s">
        <v>329</v>
      </c>
      <c r="B11" s="5" t="s">
        <v>331</v>
      </c>
      <c r="C11" s="5" t="s">
        <v>349</v>
      </c>
      <c r="D11" s="5" t="s">
        <v>350</v>
      </c>
      <c r="E11" s="6">
        <v>2</v>
      </c>
      <c r="F11" s="6">
        <v>1</v>
      </c>
      <c r="G11" s="7">
        <v>7000000</v>
      </c>
      <c r="H11" s="6">
        <v>700</v>
      </c>
      <c r="I11" s="62">
        <v>0</v>
      </c>
      <c r="J11" s="6">
        <v>1</v>
      </c>
      <c r="K11" s="7">
        <v>1400</v>
      </c>
      <c r="L11" s="6">
        <v>7</v>
      </c>
      <c r="M11" s="6">
        <v>200</v>
      </c>
    </row>
    <row r="12" spans="1:13" ht="40.200000000000003" x14ac:dyDescent="0.3">
      <c r="A12" s="5" t="s">
        <v>329</v>
      </c>
      <c r="B12" s="5" t="s">
        <v>334</v>
      </c>
      <c r="C12" s="5" t="s">
        <v>351</v>
      </c>
      <c r="D12" s="5" t="s">
        <v>352</v>
      </c>
      <c r="E12" s="6">
        <v>2</v>
      </c>
      <c r="F12" s="6">
        <v>1</v>
      </c>
      <c r="G12" s="7">
        <v>6812958</v>
      </c>
      <c r="H12" s="6">
        <v>681</v>
      </c>
      <c r="I12" s="61">
        <v>0</v>
      </c>
      <c r="J12" s="6">
        <v>1</v>
      </c>
      <c r="K12" s="7">
        <v>1363</v>
      </c>
      <c r="L12" s="6">
        <v>7</v>
      </c>
      <c r="M12" s="6">
        <v>195</v>
      </c>
    </row>
    <row r="13" spans="1:13" ht="40.200000000000003" x14ac:dyDescent="0.3">
      <c r="A13" s="5" t="s">
        <v>329</v>
      </c>
      <c r="B13" s="5" t="s">
        <v>353</v>
      </c>
      <c r="C13" s="5" t="s">
        <v>354</v>
      </c>
      <c r="D13" s="5" t="s">
        <v>355</v>
      </c>
      <c r="E13" s="6">
        <v>2</v>
      </c>
      <c r="F13" s="6">
        <v>1</v>
      </c>
      <c r="G13" s="7">
        <v>6580000</v>
      </c>
      <c r="H13" s="6">
        <v>658</v>
      </c>
      <c r="I13" s="61">
        <v>0</v>
      </c>
      <c r="J13" s="6">
        <v>1</v>
      </c>
      <c r="K13" s="7">
        <v>1316</v>
      </c>
      <c r="L13" s="6">
        <v>7</v>
      </c>
      <c r="M13" s="6">
        <v>188</v>
      </c>
    </row>
    <row r="14" spans="1:13" ht="40.200000000000003" x14ac:dyDescent="0.3">
      <c r="A14" s="5" t="s">
        <v>329</v>
      </c>
      <c r="B14" s="5" t="s">
        <v>331</v>
      </c>
      <c r="C14" s="5" t="s">
        <v>356</v>
      </c>
      <c r="D14" s="5" t="s">
        <v>357</v>
      </c>
      <c r="E14" s="6">
        <v>2</v>
      </c>
      <c r="F14" s="6">
        <v>1</v>
      </c>
      <c r="G14" s="7">
        <v>5650000</v>
      </c>
      <c r="H14" s="6">
        <v>565</v>
      </c>
      <c r="I14" s="62">
        <v>0</v>
      </c>
      <c r="J14" s="6">
        <v>1</v>
      </c>
      <c r="K14" s="7">
        <v>1130</v>
      </c>
      <c r="L14" s="6">
        <v>7</v>
      </c>
      <c r="M14" s="6">
        <v>161</v>
      </c>
    </row>
    <row r="15" spans="1:13" ht="40.200000000000003" x14ac:dyDescent="0.3">
      <c r="A15" s="5" t="s">
        <v>329</v>
      </c>
      <c r="B15" s="5" t="s">
        <v>334</v>
      </c>
      <c r="C15" s="5" t="s">
        <v>358</v>
      </c>
      <c r="D15" s="5" t="s">
        <v>359</v>
      </c>
      <c r="E15" s="6">
        <v>2</v>
      </c>
      <c r="F15" s="6">
        <v>1</v>
      </c>
      <c r="G15" s="7">
        <v>5076696</v>
      </c>
      <c r="H15" s="6">
        <v>508</v>
      </c>
      <c r="I15" s="61">
        <v>0</v>
      </c>
      <c r="J15" s="6">
        <v>1</v>
      </c>
      <c r="K15" s="7">
        <v>1015</v>
      </c>
      <c r="L15" s="6">
        <v>7</v>
      </c>
      <c r="M15" s="6">
        <v>145</v>
      </c>
    </row>
    <row r="16" spans="1:13" ht="53.4" x14ac:dyDescent="0.3">
      <c r="A16" s="5" t="s">
        <v>329</v>
      </c>
      <c r="B16" s="5" t="s">
        <v>334</v>
      </c>
      <c r="C16" s="5" t="s">
        <v>360</v>
      </c>
      <c r="D16" s="5" t="s">
        <v>361</v>
      </c>
      <c r="E16" s="6">
        <v>1</v>
      </c>
      <c r="F16" s="6">
        <v>1</v>
      </c>
      <c r="G16" s="7">
        <v>9998999</v>
      </c>
      <c r="H16" s="7">
        <v>1000</v>
      </c>
      <c r="I16" s="61">
        <v>0</v>
      </c>
      <c r="J16" s="6">
        <v>1</v>
      </c>
      <c r="K16" s="7">
        <v>1000</v>
      </c>
      <c r="L16" s="6">
        <v>7</v>
      </c>
      <c r="M16" s="6">
        <v>143</v>
      </c>
    </row>
    <row r="17" spans="1:13" ht="40.200000000000003" x14ac:dyDescent="0.3">
      <c r="A17" s="5" t="s">
        <v>329</v>
      </c>
      <c r="B17" s="5" t="s">
        <v>331</v>
      </c>
      <c r="C17" s="5" t="s">
        <v>362</v>
      </c>
      <c r="D17" s="5" t="s">
        <v>363</v>
      </c>
      <c r="E17" s="6">
        <v>1</v>
      </c>
      <c r="F17" s="6">
        <v>1</v>
      </c>
      <c r="G17" s="7">
        <v>9380000</v>
      </c>
      <c r="H17" s="6">
        <v>938</v>
      </c>
      <c r="I17" s="62">
        <v>0</v>
      </c>
      <c r="J17" s="6">
        <v>1</v>
      </c>
      <c r="K17" s="6">
        <v>938</v>
      </c>
      <c r="L17" s="6">
        <v>7</v>
      </c>
      <c r="M17" s="6">
        <v>134</v>
      </c>
    </row>
    <row r="18" spans="1:13" ht="40.200000000000003" x14ac:dyDescent="0.3">
      <c r="A18" s="5" t="s">
        <v>329</v>
      </c>
      <c r="B18" s="5" t="s">
        <v>331</v>
      </c>
      <c r="C18" s="5" t="s">
        <v>364</v>
      </c>
      <c r="D18" s="5" t="s">
        <v>365</v>
      </c>
      <c r="E18" s="6">
        <v>2</v>
      </c>
      <c r="F18" s="6">
        <v>1</v>
      </c>
      <c r="G18" s="7">
        <v>4000000</v>
      </c>
      <c r="H18" s="6">
        <v>400</v>
      </c>
      <c r="I18" s="62">
        <v>0.1</v>
      </c>
      <c r="J18" s="6">
        <v>1</v>
      </c>
      <c r="K18" s="6">
        <v>720</v>
      </c>
      <c r="L18" s="6">
        <v>7</v>
      </c>
      <c r="M18" s="6">
        <v>103</v>
      </c>
    </row>
    <row r="19" spans="1:13" ht="40.200000000000003" x14ac:dyDescent="0.3">
      <c r="A19" s="5" t="s">
        <v>329</v>
      </c>
      <c r="B19" s="5" t="s">
        <v>331</v>
      </c>
      <c r="C19" s="5" t="s">
        <v>366</v>
      </c>
      <c r="D19" s="5" t="s">
        <v>367</v>
      </c>
      <c r="E19" s="6">
        <v>2</v>
      </c>
      <c r="F19" s="6">
        <v>1</v>
      </c>
      <c r="G19" s="7">
        <v>3459000</v>
      </c>
      <c r="H19" s="6">
        <v>346</v>
      </c>
      <c r="I19" s="62">
        <v>0.1</v>
      </c>
      <c r="J19" s="6">
        <v>1</v>
      </c>
      <c r="K19" s="6">
        <v>623</v>
      </c>
      <c r="L19" s="6">
        <v>7</v>
      </c>
      <c r="M19" s="6">
        <v>89</v>
      </c>
    </row>
    <row r="20" spans="1:13" ht="40.200000000000003" x14ac:dyDescent="0.3">
      <c r="A20" s="5" t="s">
        <v>329</v>
      </c>
      <c r="B20" s="5" t="s">
        <v>331</v>
      </c>
      <c r="C20" s="5" t="s">
        <v>368</v>
      </c>
      <c r="D20" s="5" t="s">
        <v>369</v>
      </c>
      <c r="E20" s="6">
        <v>1</v>
      </c>
      <c r="F20" s="6">
        <v>1</v>
      </c>
      <c r="G20" s="7">
        <v>5000000</v>
      </c>
      <c r="H20" s="6">
        <v>500</v>
      </c>
      <c r="I20" s="62">
        <v>0</v>
      </c>
      <c r="J20" s="6">
        <v>1</v>
      </c>
      <c r="K20" s="6">
        <v>500</v>
      </c>
      <c r="L20" s="6">
        <v>7</v>
      </c>
      <c r="M20" s="6">
        <v>71</v>
      </c>
    </row>
    <row r="21" spans="1:13" ht="40.200000000000003" x14ac:dyDescent="0.3">
      <c r="A21" s="5" t="s">
        <v>329</v>
      </c>
      <c r="B21" s="5" t="s">
        <v>331</v>
      </c>
      <c r="C21" s="5" t="s">
        <v>370</v>
      </c>
      <c r="D21" s="5"/>
      <c r="E21" s="6">
        <v>2</v>
      </c>
      <c r="F21" s="6">
        <v>1</v>
      </c>
      <c r="G21" s="7">
        <v>2500000</v>
      </c>
      <c r="H21" s="6">
        <v>250</v>
      </c>
      <c r="I21" s="62">
        <v>0</v>
      </c>
      <c r="J21" s="6">
        <v>1</v>
      </c>
      <c r="K21" s="6">
        <v>500</v>
      </c>
      <c r="L21" s="6">
        <v>7</v>
      </c>
      <c r="M21" s="6">
        <v>71</v>
      </c>
    </row>
    <row r="22" spans="1:13" ht="40.200000000000003" x14ac:dyDescent="0.3">
      <c r="A22" s="5" t="s">
        <v>329</v>
      </c>
      <c r="B22" s="5" t="s">
        <v>331</v>
      </c>
      <c r="C22" s="5" t="s">
        <v>371</v>
      </c>
      <c r="D22" s="5" t="s">
        <v>372</v>
      </c>
      <c r="E22" s="6">
        <v>2</v>
      </c>
      <c r="F22" s="6">
        <v>1</v>
      </c>
      <c r="G22" s="7">
        <v>4000000</v>
      </c>
      <c r="H22" s="6">
        <v>400</v>
      </c>
      <c r="I22" s="62">
        <v>0.39</v>
      </c>
      <c r="J22" s="6">
        <v>1</v>
      </c>
      <c r="K22" s="6">
        <v>488</v>
      </c>
      <c r="L22" s="6">
        <v>7</v>
      </c>
      <c r="M22" s="6">
        <v>70</v>
      </c>
    </row>
    <row r="23" spans="1:13" ht="40.200000000000003" x14ac:dyDescent="0.3">
      <c r="A23" s="5" t="s">
        <v>329</v>
      </c>
      <c r="B23" s="5" t="s">
        <v>331</v>
      </c>
      <c r="C23" s="5" t="s">
        <v>373</v>
      </c>
      <c r="D23" s="5" t="s">
        <v>363</v>
      </c>
      <c r="E23" s="6">
        <v>1</v>
      </c>
      <c r="F23" s="6">
        <v>1</v>
      </c>
      <c r="G23" s="7">
        <v>4580000</v>
      </c>
      <c r="H23" s="6">
        <v>458</v>
      </c>
      <c r="I23" s="62">
        <v>0</v>
      </c>
      <c r="J23" s="6">
        <v>1</v>
      </c>
      <c r="K23" s="6">
        <v>458</v>
      </c>
      <c r="L23" s="6">
        <v>7</v>
      </c>
      <c r="M23" s="6">
        <v>65</v>
      </c>
    </row>
    <row r="24" spans="1:13" ht="40.200000000000003" x14ac:dyDescent="0.3">
      <c r="A24" s="5" t="s">
        <v>329</v>
      </c>
      <c r="B24" s="5" t="s">
        <v>331</v>
      </c>
      <c r="C24" s="5" t="s">
        <v>374</v>
      </c>
      <c r="D24" s="5" t="s">
        <v>375</v>
      </c>
      <c r="E24" s="6">
        <v>1</v>
      </c>
      <c r="F24" s="6">
        <v>1</v>
      </c>
      <c r="G24" s="7">
        <v>4500000</v>
      </c>
      <c r="H24" s="6">
        <v>450</v>
      </c>
      <c r="I24" s="62">
        <v>0</v>
      </c>
      <c r="J24" s="6">
        <v>1</v>
      </c>
      <c r="K24" s="6">
        <v>450</v>
      </c>
      <c r="L24" s="6">
        <v>7</v>
      </c>
      <c r="M24" s="6">
        <v>64</v>
      </c>
    </row>
    <row r="25" spans="1:13" ht="40.200000000000003" x14ac:dyDescent="0.3">
      <c r="A25" s="5" t="s">
        <v>329</v>
      </c>
      <c r="B25" s="5" t="s">
        <v>334</v>
      </c>
      <c r="C25" s="5" t="s">
        <v>376</v>
      </c>
      <c r="D25" s="5" t="s">
        <v>348</v>
      </c>
      <c r="E25" s="6">
        <v>1</v>
      </c>
      <c r="F25" s="6">
        <v>1</v>
      </c>
      <c r="G25" s="7">
        <v>3650000</v>
      </c>
      <c r="H25" s="6">
        <v>365</v>
      </c>
      <c r="I25" s="61">
        <v>0</v>
      </c>
      <c r="J25" s="6">
        <v>1</v>
      </c>
      <c r="K25" s="6">
        <v>365</v>
      </c>
      <c r="L25" s="6">
        <v>7</v>
      </c>
      <c r="M25" s="6">
        <v>52</v>
      </c>
    </row>
    <row r="26" spans="1:13" ht="40.200000000000003" x14ac:dyDescent="0.3">
      <c r="A26" s="5" t="s">
        <v>329</v>
      </c>
      <c r="B26" s="5" t="s">
        <v>331</v>
      </c>
      <c r="C26" s="5" t="s">
        <v>377</v>
      </c>
      <c r="D26" s="5" t="s">
        <v>378</v>
      </c>
      <c r="E26" s="6">
        <v>2</v>
      </c>
      <c r="F26" s="6">
        <v>1</v>
      </c>
      <c r="G26" s="7">
        <v>3600000</v>
      </c>
      <c r="H26" s="6">
        <v>360</v>
      </c>
      <c r="I26" s="62">
        <v>0.5</v>
      </c>
      <c r="J26" s="6">
        <v>1</v>
      </c>
      <c r="K26" s="6">
        <v>360</v>
      </c>
      <c r="L26" s="6">
        <v>7</v>
      </c>
      <c r="M26" s="6">
        <v>51</v>
      </c>
    </row>
    <row r="27" spans="1:13" ht="40.200000000000003" x14ac:dyDescent="0.3">
      <c r="A27" s="5" t="s">
        <v>329</v>
      </c>
      <c r="B27" s="5" t="s">
        <v>331</v>
      </c>
      <c r="C27" s="5" t="s">
        <v>379</v>
      </c>
      <c r="D27" s="5" t="s">
        <v>380</v>
      </c>
      <c r="E27" s="6">
        <v>1</v>
      </c>
      <c r="F27" s="6">
        <v>1</v>
      </c>
      <c r="G27" s="7">
        <v>3220000</v>
      </c>
      <c r="H27" s="6">
        <v>322</v>
      </c>
      <c r="I27" s="62">
        <v>0</v>
      </c>
      <c r="J27" s="6">
        <v>1</v>
      </c>
      <c r="K27" s="6">
        <v>322</v>
      </c>
      <c r="L27" s="6">
        <v>7</v>
      </c>
      <c r="M27" s="6">
        <v>46</v>
      </c>
    </row>
    <row r="28" spans="1:13" ht="40.200000000000003" x14ac:dyDescent="0.3">
      <c r="A28" s="5" t="s">
        <v>381</v>
      </c>
      <c r="B28" s="5" t="s">
        <v>334</v>
      </c>
      <c r="C28" s="5" t="s">
        <v>382</v>
      </c>
      <c r="D28" s="5" t="s">
        <v>359</v>
      </c>
      <c r="E28" s="6">
        <v>1</v>
      </c>
      <c r="F28" s="6">
        <v>1</v>
      </c>
      <c r="G28" s="7">
        <v>3003438</v>
      </c>
      <c r="H28" s="6">
        <v>300</v>
      </c>
      <c r="I28" s="61">
        <v>0</v>
      </c>
      <c r="J28" s="6">
        <v>1</v>
      </c>
      <c r="K28" s="6">
        <v>300</v>
      </c>
      <c r="L28" s="6">
        <v>7</v>
      </c>
      <c r="M28" s="6">
        <v>43</v>
      </c>
    </row>
    <row r="29" spans="1:13" ht="40.200000000000003" x14ac:dyDescent="0.3">
      <c r="A29" s="5" t="s">
        <v>381</v>
      </c>
      <c r="B29" s="5" t="s">
        <v>334</v>
      </c>
      <c r="C29" s="5" t="s">
        <v>383</v>
      </c>
      <c r="D29" s="5" t="s">
        <v>384</v>
      </c>
      <c r="E29" s="6">
        <v>2</v>
      </c>
      <c r="F29" s="6">
        <v>1</v>
      </c>
      <c r="G29" s="7">
        <v>1248750</v>
      </c>
      <c r="H29" s="6">
        <v>125</v>
      </c>
      <c r="I29" s="61">
        <v>0</v>
      </c>
      <c r="J29" s="6">
        <v>1</v>
      </c>
      <c r="K29" s="6">
        <v>250</v>
      </c>
      <c r="L29" s="6">
        <v>7</v>
      </c>
      <c r="M29" s="6">
        <v>36</v>
      </c>
    </row>
    <row r="30" spans="1:13" ht="40.200000000000003" x14ac:dyDescent="0.3">
      <c r="A30" s="5" t="s">
        <v>381</v>
      </c>
      <c r="B30" s="5" t="s">
        <v>334</v>
      </c>
      <c r="C30" s="5" t="s">
        <v>385</v>
      </c>
      <c r="D30" s="5" t="s">
        <v>386</v>
      </c>
      <c r="E30" s="6">
        <v>1</v>
      </c>
      <c r="F30" s="6">
        <v>1</v>
      </c>
      <c r="G30" s="7">
        <v>2197800</v>
      </c>
      <c r="H30" s="6">
        <v>220</v>
      </c>
      <c r="I30" s="61">
        <v>0</v>
      </c>
      <c r="J30" s="6">
        <v>1</v>
      </c>
      <c r="K30" s="6">
        <v>220</v>
      </c>
      <c r="L30" s="6">
        <v>7</v>
      </c>
      <c r="M30" s="6">
        <v>31</v>
      </c>
    </row>
    <row r="31" spans="1:13" ht="40.200000000000003" x14ac:dyDescent="0.3">
      <c r="A31" s="5" t="s">
        <v>381</v>
      </c>
      <c r="B31" s="5" t="s">
        <v>331</v>
      </c>
      <c r="C31" s="5" t="s">
        <v>387</v>
      </c>
      <c r="D31" s="5" t="s">
        <v>378</v>
      </c>
      <c r="E31" s="6">
        <v>2</v>
      </c>
      <c r="F31" s="6">
        <v>1</v>
      </c>
      <c r="G31" s="7">
        <v>1500000</v>
      </c>
      <c r="H31" s="6">
        <v>150</v>
      </c>
      <c r="I31" s="62">
        <v>0.28000000000000003</v>
      </c>
      <c r="J31" s="6">
        <v>1</v>
      </c>
      <c r="K31" s="6">
        <v>216</v>
      </c>
      <c r="L31" s="6">
        <v>7</v>
      </c>
      <c r="M31" s="6">
        <v>31</v>
      </c>
    </row>
    <row r="32" spans="1:13" ht="40.200000000000003" x14ac:dyDescent="0.3">
      <c r="A32" s="5" t="s">
        <v>381</v>
      </c>
      <c r="B32" s="5" t="s">
        <v>331</v>
      </c>
      <c r="C32" s="5" t="s">
        <v>388</v>
      </c>
      <c r="D32" s="5" t="s">
        <v>389</v>
      </c>
      <c r="E32" s="6">
        <v>2</v>
      </c>
      <c r="F32" s="6">
        <v>1</v>
      </c>
      <c r="G32" s="7">
        <v>1190000</v>
      </c>
      <c r="H32" s="6">
        <v>119</v>
      </c>
      <c r="I32" s="62">
        <v>0.1</v>
      </c>
      <c r="J32" s="6">
        <v>1</v>
      </c>
      <c r="K32" s="6">
        <v>214</v>
      </c>
      <c r="L32" s="6">
        <v>7</v>
      </c>
      <c r="M32" s="6">
        <v>31</v>
      </c>
    </row>
    <row r="33" spans="1:13" ht="40.200000000000003" x14ac:dyDescent="0.3">
      <c r="A33" s="5" t="s">
        <v>381</v>
      </c>
      <c r="B33" s="5" t="s">
        <v>334</v>
      </c>
      <c r="C33" s="5" t="s">
        <v>390</v>
      </c>
      <c r="D33" s="5" t="s">
        <v>391</v>
      </c>
      <c r="E33" s="6">
        <v>1</v>
      </c>
      <c r="F33" s="6">
        <v>1</v>
      </c>
      <c r="G33" s="7">
        <v>2120100</v>
      </c>
      <c r="H33" s="6">
        <v>212</v>
      </c>
      <c r="I33" s="61">
        <v>0</v>
      </c>
      <c r="J33" s="6">
        <v>2</v>
      </c>
      <c r="K33" s="6">
        <v>212</v>
      </c>
      <c r="L33" s="6">
        <v>7</v>
      </c>
      <c r="M33" s="6">
        <v>30</v>
      </c>
    </row>
    <row r="34" spans="1:13" ht="40.200000000000003" x14ac:dyDescent="0.3">
      <c r="A34" s="5" t="s">
        <v>381</v>
      </c>
      <c r="B34" s="5" t="s">
        <v>334</v>
      </c>
      <c r="C34" s="5" t="s">
        <v>392</v>
      </c>
      <c r="D34" s="5" t="s">
        <v>393</v>
      </c>
      <c r="E34" s="6">
        <v>1</v>
      </c>
      <c r="F34" s="6">
        <v>1</v>
      </c>
      <c r="G34" s="7">
        <v>2095290</v>
      </c>
      <c r="H34" s="6">
        <v>210</v>
      </c>
      <c r="I34" s="61">
        <v>0</v>
      </c>
      <c r="J34" s="6">
        <v>1</v>
      </c>
      <c r="K34" s="6">
        <v>210</v>
      </c>
      <c r="L34" s="6">
        <v>7</v>
      </c>
      <c r="M34" s="6">
        <v>30</v>
      </c>
    </row>
    <row r="35" spans="1:13" ht="40.200000000000003" x14ac:dyDescent="0.3">
      <c r="A35" s="5" t="s">
        <v>381</v>
      </c>
      <c r="B35" s="5" t="s">
        <v>353</v>
      </c>
      <c r="C35" s="5" t="s">
        <v>394</v>
      </c>
      <c r="D35" s="5" t="s">
        <v>395</v>
      </c>
      <c r="E35" s="6">
        <v>6</v>
      </c>
      <c r="F35" s="6">
        <v>1</v>
      </c>
      <c r="G35" s="7">
        <v>348000</v>
      </c>
      <c r="H35" s="6">
        <v>35</v>
      </c>
      <c r="I35" s="61">
        <v>0</v>
      </c>
      <c r="J35" s="6">
        <v>1</v>
      </c>
      <c r="K35" s="6">
        <v>209</v>
      </c>
      <c r="L35" s="6">
        <v>7</v>
      </c>
      <c r="M35" s="6">
        <v>30</v>
      </c>
    </row>
    <row r="36" spans="1:13" ht="40.200000000000003" x14ac:dyDescent="0.3">
      <c r="A36" s="5" t="s">
        <v>381</v>
      </c>
      <c r="B36" s="5" t="s">
        <v>353</v>
      </c>
      <c r="C36" s="5" t="s">
        <v>396</v>
      </c>
      <c r="D36" s="5" t="s">
        <v>397</v>
      </c>
      <c r="E36" s="6">
        <v>1</v>
      </c>
      <c r="F36" s="6">
        <v>1</v>
      </c>
      <c r="G36" s="7">
        <v>2051000</v>
      </c>
      <c r="H36" s="6">
        <v>205</v>
      </c>
      <c r="I36" s="61">
        <v>0</v>
      </c>
      <c r="J36" s="6">
        <v>1</v>
      </c>
      <c r="K36" s="6">
        <v>205</v>
      </c>
      <c r="L36" s="6">
        <v>7</v>
      </c>
      <c r="M36" s="6">
        <v>29</v>
      </c>
    </row>
    <row r="37" spans="1:13" ht="40.200000000000003" x14ac:dyDescent="0.3">
      <c r="A37" s="5" t="s">
        <v>381</v>
      </c>
      <c r="B37" s="5" t="s">
        <v>353</v>
      </c>
      <c r="C37" s="5" t="s">
        <v>398</v>
      </c>
      <c r="D37" s="5" t="s">
        <v>399</v>
      </c>
      <c r="E37" s="6">
        <v>1</v>
      </c>
      <c r="F37" s="6">
        <v>1</v>
      </c>
      <c r="G37" s="7">
        <v>2000001</v>
      </c>
      <c r="H37" s="6">
        <v>200</v>
      </c>
      <c r="I37" s="61">
        <v>0</v>
      </c>
      <c r="J37" s="6">
        <v>1</v>
      </c>
      <c r="K37" s="6">
        <v>200</v>
      </c>
      <c r="L37" s="6">
        <v>7</v>
      </c>
      <c r="M37" s="6">
        <v>29</v>
      </c>
    </row>
    <row r="38" spans="1:13" ht="40.200000000000003" x14ac:dyDescent="0.3">
      <c r="A38" s="5" t="s">
        <v>381</v>
      </c>
      <c r="B38" s="5" t="s">
        <v>353</v>
      </c>
      <c r="C38" s="5" t="s">
        <v>400</v>
      </c>
      <c r="D38" s="5"/>
      <c r="E38" s="6">
        <v>1</v>
      </c>
      <c r="F38" s="6">
        <v>1</v>
      </c>
      <c r="G38" s="7">
        <v>2000000</v>
      </c>
      <c r="H38" s="6">
        <v>200</v>
      </c>
      <c r="I38" s="61">
        <v>0</v>
      </c>
      <c r="J38" s="6">
        <v>1</v>
      </c>
      <c r="K38" s="6">
        <v>200</v>
      </c>
      <c r="L38" s="6">
        <v>7</v>
      </c>
      <c r="M38" s="6">
        <v>29</v>
      </c>
    </row>
    <row r="39" spans="1:13" ht="40.200000000000003" x14ac:dyDescent="0.3">
      <c r="A39" s="5" t="s">
        <v>381</v>
      </c>
      <c r="B39" s="5" t="s">
        <v>353</v>
      </c>
      <c r="C39" s="5" t="s">
        <v>401</v>
      </c>
      <c r="D39" s="5" t="s">
        <v>402</v>
      </c>
      <c r="E39" s="6">
        <v>2</v>
      </c>
      <c r="F39" s="6">
        <v>1</v>
      </c>
      <c r="G39" s="6">
        <v>1000000</v>
      </c>
      <c r="H39" s="6">
        <v>100</v>
      </c>
      <c r="I39" s="61">
        <v>0</v>
      </c>
      <c r="J39" s="6">
        <v>1</v>
      </c>
      <c r="K39" s="6">
        <v>200</v>
      </c>
      <c r="L39" s="6">
        <v>7</v>
      </c>
      <c r="M39" s="6">
        <v>29</v>
      </c>
    </row>
    <row r="40" spans="1:13" ht="40.200000000000003" x14ac:dyDescent="0.3">
      <c r="A40" s="5" t="s">
        <v>381</v>
      </c>
      <c r="B40" s="5" t="s">
        <v>353</v>
      </c>
      <c r="C40" s="5" t="s">
        <v>403</v>
      </c>
      <c r="D40" s="5" t="s">
        <v>404</v>
      </c>
      <c r="E40" s="6">
        <v>1</v>
      </c>
      <c r="F40" s="6">
        <v>1</v>
      </c>
      <c r="G40" s="7">
        <v>1970500</v>
      </c>
      <c r="H40" s="6">
        <v>197</v>
      </c>
      <c r="I40" s="61">
        <v>0</v>
      </c>
      <c r="J40" s="6">
        <v>1</v>
      </c>
      <c r="K40" s="6">
        <v>197</v>
      </c>
      <c r="L40" s="6">
        <v>7</v>
      </c>
      <c r="M40" s="6">
        <v>28</v>
      </c>
    </row>
    <row r="41" spans="1:13" ht="40.200000000000003" x14ac:dyDescent="0.3">
      <c r="A41" s="5" t="s">
        <v>381</v>
      </c>
      <c r="B41" s="5" t="s">
        <v>353</v>
      </c>
      <c r="C41" s="5" t="s">
        <v>405</v>
      </c>
      <c r="D41" s="5" t="s">
        <v>406</v>
      </c>
      <c r="E41" s="6">
        <v>10</v>
      </c>
      <c r="F41" s="6">
        <v>1</v>
      </c>
      <c r="G41" s="7">
        <v>196000</v>
      </c>
      <c r="H41" s="6">
        <v>20</v>
      </c>
      <c r="I41" s="61">
        <v>0</v>
      </c>
      <c r="J41" s="6">
        <v>1</v>
      </c>
      <c r="K41" s="6">
        <v>196</v>
      </c>
      <c r="L41" s="6">
        <v>7</v>
      </c>
      <c r="M41" s="6">
        <v>28</v>
      </c>
    </row>
    <row r="42" spans="1:13" ht="40.200000000000003" x14ac:dyDescent="0.3">
      <c r="A42" s="5" t="s">
        <v>381</v>
      </c>
      <c r="B42" s="5" t="s">
        <v>353</v>
      </c>
      <c r="C42" s="5" t="s">
        <v>407</v>
      </c>
      <c r="D42" s="5"/>
      <c r="E42" s="6">
        <v>2</v>
      </c>
      <c r="F42" s="6">
        <v>1</v>
      </c>
      <c r="G42" s="6">
        <v>950000</v>
      </c>
      <c r="H42" s="6">
        <v>95</v>
      </c>
      <c r="I42" s="61">
        <v>0</v>
      </c>
      <c r="J42" s="6">
        <v>1</v>
      </c>
      <c r="K42" s="6">
        <v>190</v>
      </c>
      <c r="L42" s="6">
        <v>7</v>
      </c>
      <c r="M42" s="6">
        <v>27</v>
      </c>
    </row>
    <row r="43" spans="1:13" ht="66.599999999999994" x14ac:dyDescent="0.3">
      <c r="A43" s="5" t="s">
        <v>381</v>
      </c>
      <c r="B43" s="5" t="s">
        <v>334</v>
      </c>
      <c r="C43" s="5" t="s">
        <v>408</v>
      </c>
      <c r="D43" s="5" t="s">
        <v>409</v>
      </c>
      <c r="E43" s="6">
        <v>2</v>
      </c>
      <c r="F43" s="6">
        <v>1</v>
      </c>
      <c r="G43" s="7">
        <v>900000</v>
      </c>
      <c r="H43" s="6">
        <v>90</v>
      </c>
      <c r="I43" s="61">
        <v>0</v>
      </c>
      <c r="J43" s="6">
        <v>1</v>
      </c>
      <c r="K43" s="6">
        <v>180</v>
      </c>
      <c r="L43" s="6">
        <v>7</v>
      </c>
      <c r="M43" s="6">
        <v>26</v>
      </c>
    </row>
    <row r="44" spans="1:13" ht="40.200000000000003" x14ac:dyDescent="0.3">
      <c r="A44" s="5" t="s">
        <v>381</v>
      </c>
      <c r="B44" s="5" t="s">
        <v>353</v>
      </c>
      <c r="C44" s="5" t="s">
        <v>410</v>
      </c>
      <c r="D44" s="5" t="s">
        <v>411</v>
      </c>
      <c r="E44" s="6">
        <v>2</v>
      </c>
      <c r="F44" s="6">
        <v>1</v>
      </c>
      <c r="G44" s="7">
        <v>1000000</v>
      </c>
      <c r="H44" s="6">
        <v>100</v>
      </c>
      <c r="I44" s="61">
        <v>0.1</v>
      </c>
      <c r="J44" s="6">
        <v>1</v>
      </c>
      <c r="K44" s="6">
        <v>180</v>
      </c>
      <c r="L44" s="6">
        <v>7</v>
      </c>
      <c r="M44" s="6">
        <v>26</v>
      </c>
    </row>
    <row r="45" spans="1:13" ht="40.200000000000003" x14ac:dyDescent="0.3">
      <c r="A45" s="5" t="s">
        <v>381</v>
      </c>
      <c r="B45" s="5" t="s">
        <v>331</v>
      </c>
      <c r="C45" s="5" t="s">
        <v>412</v>
      </c>
      <c r="D45" s="5" t="s">
        <v>413</v>
      </c>
      <c r="E45" s="6">
        <v>2</v>
      </c>
      <c r="F45" s="6">
        <v>1</v>
      </c>
      <c r="G45" s="7">
        <v>975000</v>
      </c>
      <c r="H45" s="6">
        <v>98</v>
      </c>
      <c r="I45" s="62">
        <v>0.1</v>
      </c>
      <c r="J45" s="6">
        <v>1</v>
      </c>
      <c r="K45" s="6">
        <v>176</v>
      </c>
      <c r="L45" s="6">
        <v>7</v>
      </c>
      <c r="M45" s="6">
        <v>25</v>
      </c>
    </row>
    <row r="46" spans="1:13" ht="40.200000000000003" x14ac:dyDescent="0.3">
      <c r="A46" s="5" t="s">
        <v>381</v>
      </c>
      <c r="B46" s="5" t="s">
        <v>353</v>
      </c>
      <c r="C46" s="5" t="s">
        <v>414</v>
      </c>
      <c r="D46" s="5" t="s">
        <v>415</v>
      </c>
      <c r="E46" s="6">
        <v>1</v>
      </c>
      <c r="F46" s="6">
        <v>1</v>
      </c>
      <c r="G46" s="7">
        <v>1722000</v>
      </c>
      <c r="H46" s="6">
        <v>172</v>
      </c>
      <c r="I46" s="61">
        <v>0</v>
      </c>
      <c r="J46" s="6">
        <v>1</v>
      </c>
      <c r="K46" s="6">
        <v>172</v>
      </c>
      <c r="L46" s="6">
        <v>7</v>
      </c>
      <c r="M46" s="6">
        <v>25</v>
      </c>
    </row>
    <row r="47" spans="1:13" ht="40.200000000000003" x14ac:dyDescent="0.3">
      <c r="A47" s="5" t="s">
        <v>381</v>
      </c>
      <c r="B47" s="5" t="s">
        <v>353</v>
      </c>
      <c r="C47" s="5" t="s">
        <v>416</v>
      </c>
      <c r="D47" s="5" t="s">
        <v>417</v>
      </c>
      <c r="E47" s="6">
        <v>1</v>
      </c>
      <c r="F47" s="6">
        <v>1</v>
      </c>
      <c r="G47" s="7">
        <v>1700000</v>
      </c>
      <c r="H47" s="6">
        <v>170</v>
      </c>
      <c r="I47" s="61">
        <v>0</v>
      </c>
      <c r="J47" s="6">
        <v>1</v>
      </c>
      <c r="K47" s="6">
        <v>170</v>
      </c>
      <c r="L47" s="6">
        <v>7</v>
      </c>
      <c r="M47" s="6">
        <v>24</v>
      </c>
    </row>
    <row r="48" spans="1:13" ht="40.200000000000003" x14ac:dyDescent="0.3">
      <c r="A48" s="5" t="s">
        <v>381</v>
      </c>
      <c r="B48" s="5" t="s">
        <v>353</v>
      </c>
      <c r="C48" s="5" t="s">
        <v>418</v>
      </c>
      <c r="D48" s="5" t="s">
        <v>419</v>
      </c>
      <c r="E48" s="6">
        <v>2</v>
      </c>
      <c r="F48" s="6">
        <v>1</v>
      </c>
      <c r="G48" s="7">
        <v>805000</v>
      </c>
      <c r="H48" s="6">
        <v>81</v>
      </c>
      <c r="I48" s="61">
        <v>0</v>
      </c>
      <c r="J48" s="6">
        <v>1</v>
      </c>
      <c r="K48" s="6">
        <v>161</v>
      </c>
      <c r="L48" s="6">
        <v>7</v>
      </c>
      <c r="M48" s="6">
        <v>23</v>
      </c>
    </row>
    <row r="49" spans="1:13" ht="40.200000000000003" x14ac:dyDescent="0.3">
      <c r="A49" s="5" t="s">
        <v>381</v>
      </c>
      <c r="B49" s="5" t="s">
        <v>353</v>
      </c>
      <c r="C49" s="5" t="s">
        <v>420</v>
      </c>
      <c r="D49" s="5" t="s">
        <v>421</v>
      </c>
      <c r="E49" s="6">
        <v>2</v>
      </c>
      <c r="F49" s="6">
        <v>1</v>
      </c>
      <c r="G49" s="7">
        <v>722500</v>
      </c>
      <c r="H49" s="6">
        <v>72</v>
      </c>
      <c r="I49" s="61">
        <v>0</v>
      </c>
      <c r="J49" s="6">
        <v>1</v>
      </c>
      <c r="K49" s="6">
        <v>145</v>
      </c>
      <c r="L49" s="6">
        <v>7</v>
      </c>
      <c r="M49" s="6">
        <v>21</v>
      </c>
    </row>
    <row r="50" spans="1:13" ht="40.200000000000003" x14ac:dyDescent="0.3">
      <c r="A50" s="5" t="s">
        <v>381</v>
      </c>
      <c r="B50" s="5" t="s">
        <v>331</v>
      </c>
      <c r="C50" s="5" t="s">
        <v>422</v>
      </c>
      <c r="D50" s="5" t="s">
        <v>378</v>
      </c>
      <c r="E50" s="6">
        <v>2</v>
      </c>
      <c r="F50" s="6">
        <v>1</v>
      </c>
      <c r="G50" s="7">
        <v>500000</v>
      </c>
      <c r="H50" s="6">
        <v>50</v>
      </c>
      <c r="I50" s="62">
        <v>0</v>
      </c>
      <c r="J50" s="6">
        <v>1</v>
      </c>
      <c r="K50" s="6">
        <v>100</v>
      </c>
      <c r="L50" s="6">
        <v>7</v>
      </c>
      <c r="M50" s="6">
        <v>14</v>
      </c>
    </row>
    <row r="51" spans="1:13" ht="40.200000000000003" x14ac:dyDescent="0.3">
      <c r="A51" s="5" t="s">
        <v>381</v>
      </c>
      <c r="B51" s="5" t="s">
        <v>334</v>
      </c>
      <c r="C51" s="5" t="s">
        <v>423</v>
      </c>
      <c r="D51" s="63" t="s">
        <v>424</v>
      </c>
      <c r="E51" s="6">
        <v>1</v>
      </c>
      <c r="F51" s="6">
        <v>1</v>
      </c>
      <c r="G51" s="7">
        <v>965700</v>
      </c>
      <c r="H51" s="6">
        <v>97</v>
      </c>
      <c r="I51" s="61">
        <v>0</v>
      </c>
      <c r="J51" s="6">
        <v>1</v>
      </c>
      <c r="K51" s="6">
        <v>97</v>
      </c>
      <c r="L51" s="6">
        <v>7</v>
      </c>
      <c r="M51" s="6">
        <v>14</v>
      </c>
    </row>
    <row r="52" spans="1:13" ht="40.200000000000003" x14ac:dyDescent="0.3">
      <c r="A52" s="5" t="s">
        <v>381</v>
      </c>
      <c r="B52" s="5" t="s">
        <v>331</v>
      </c>
      <c r="C52" s="5" t="s">
        <v>425</v>
      </c>
      <c r="D52" s="5" t="s">
        <v>426</v>
      </c>
      <c r="E52" s="6">
        <v>2</v>
      </c>
      <c r="F52" s="6">
        <v>1</v>
      </c>
      <c r="G52" s="7">
        <v>500000</v>
      </c>
      <c r="H52" s="6">
        <v>50</v>
      </c>
      <c r="I52" s="62">
        <v>0.1</v>
      </c>
      <c r="J52" s="6">
        <v>1</v>
      </c>
      <c r="K52" s="6">
        <v>90</v>
      </c>
      <c r="L52" s="6">
        <v>7</v>
      </c>
      <c r="M52" s="6">
        <v>13</v>
      </c>
    </row>
    <row r="53" spans="1:13" ht="40.200000000000003" x14ac:dyDescent="0.3">
      <c r="A53" s="5" t="s">
        <v>381</v>
      </c>
      <c r="B53" s="5" t="s">
        <v>353</v>
      </c>
      <c r="C53" s="5" t="s">
        <v>427</v>
      </c>
      <c r="D53" s="5" t="s">
        <v>428</v>
      </c>
      <c r="E53" s="6">
        <v>2</v>
      </c>
      <c r="F53" s="6">
        <v>1</v>
      </c>
      <c r="G53" s="7">
        <v>448000</v>
      </c>
      <c r="H53" s="6">
        <v>45</v>
      </c>
      <c r="I53" s="61">
        <v>0</v>
      </c>
      <c r="J53" s="6">
        <v>1</v>
      </c>
      <c r="K53" s="6">
        <v>90</v>
      </c>
      <c r="L53" s="6">
        <v>7</v>
      </c>
      <c r="M53" s="6">
        <v>13</v>
      </c>
    </row>
    <row r="54" spans="1:13" ht="40.200000000000003" x14ac:dyDescent="0.3">
      <c r="A54" s="5" t="s">
        <v>381</v>
      </c>
      <c r="B54" s="5" t="s">
        <v>353</v>
      </c>
      <c r="C54" s="25" t="s">
        <v>429</v>
      </c>
      <c r="D54" s="5"/>
      <c r="E54" s="6">
        <v>3</v>
      </c>
      <c r="F54" s="6">
        <v>1</v>
      </c>
      <c r="G54" s="7">
        <v>285000</v>
      </c>
      <c r="H54" s="6">
        <v>29</v>
      </c>
      <c r="I54" s="61">
        <v>0</v>
      </c>
      <c r="J54" s="6">
        <v>1</v>
      </c>
      <c r="K54" s="6">
        <v>86</v>
      </c>
      <c r="L54" s="6">
        <v>7</v>
      </c>
      <c r="M54" s="6">
        <v>12</v>
      </c>
    </row>
    <row r="55" spans="1:13" ht="40.200000000000003" x14ac:dyDescent="0.3">
      <c r="A55" s="5" t="s">
        <v>381</v>
      </c>
      <c r="B55" s="5" t="s">
        <v>353</v>
      </c>
      <c r="C55" s="5" t="s">
        <v>430</v>
      </c>
      <c r="D55" s="5" t="s">
        <v>431</v>
      </c>
      <c r="E55" s="6">
        <v>1</v>
      </c>
      <c r="F55" s="6">
        <v>1</v>
      </c>
      <c r="G55" s="7">
        <v>850000</v>
      </c>
      <c r="H55" s="6">
        <v>85</v>
      </c>
      <c r="I55" s="61">
        <v>0</v>
      </c>
      <c r="J55" s="6">
        <v>1</v>
      </c>
      <c r="K55" s="6">
        <v>85</v>
      </c>
      <c r="L55" s="6">
        <v>7</v>
      </c>
      <c r="M55" s="6">
        <v>12</v>
      </c>
    </row>
    <row r="56" spans="1:13" ht="40.200000000000003" x14ac:dyDescent="0.3">
      <c r="A56" s="5" t="s">
        <v>381</v>
      </c>
      <c r="B56" s="5" t="s">
        <v>353</v>
      </c>
      <c r="C56" s="5" t="s">
        <v>432</v>
      </c>
      <c r="D56" s="5" t="s">
        <v>406</v>
      </c>
      <c r="E56" s="6">
        <v>5</v>
      </c>
      <c r="F56" s="6">
        <v>1</v>
      </c>
      <c r="G56" s="7">
        <v>168000</v>
      </c>
      <c r="H56" s="6">
        <v>17</v>
      </c>
      <c r="I56" s="61">
        <v>0</v>
      </c>
      <c r="J56" s="6">
        <v>1</v>
      </c>
      <c r="K56" s="6">
        <v>84</v>
      </c>
      <c r="L56" s="6">
        <v>7</v>
      </c>
      <c r="M56" s="6">
        <v>12</v>
      </c>
    </row>
    <row r="57" spans="1:13" ht="40.200000000000003" x14ac:dyDescent="0.3">
      <c r="A57" s="5" t="s">
        <v>381</v>
      </c>
      <c r="B57" s="5" t="s">
        <v>331</v>
      </c>
      <c r="C57" s="5" t="s">
        <v>433</v>
      </c>
      <c r="D57" s="5" t="s">
        <v>434</v>
      </c>
      <c r="E57" s="6">
        <v>1</v>
      </c>
      <c r="F57" s="6">
        <v>1</v>
      </c>
      <c r="G57" s="7">
        <v>830000</v>
      </c>
      <c r="H57" s="6">
        <v>83</v>
      </c>
      <c r="I57" s="62">
        <v>0</v>
      </c>
      <c r="J57" s="6">
        <v>1</v>
      </c>
      <c r="K57" s="6">
        <v>83</v>
      </c>
      <c r="L57" s="6">
        <v>7</v>
      </c>
      <c r="M57" s="6">
        <v>12</v>
      </c>
    </row>
    <row r="58" spans="1:13" ht="40.200000000000003" x14ac:dyDescent="0.3">
      <c r="A58" s="5" t="s">
        <v>381</v>
      </c>
      <c r="B58" s="5" t="s">
        <v>353</v>
      </c>
      <c r="C58" s="5" t="s">
        <v>435</v>
      </c>
      <c r="D58" s="5" t="s">
        <v>406</v>
      </c>
      <c r="E58" s="6">
        <v>4</v>
      </c>
      <c r="F58" s="6">
        <v>1</v>
      </c>
      <c r="G58" s="7">
        <v>189000</v>
      </c>
      <c r="H58" s="6">
        <v>19</v>
      </c>
      <c r="I58" s="61">
        <v>0</v>
      </c>
      <c r="J58" s="6">
        <v>1</v>
      </c>
      <c r="K58" s="6">
        <v>76</v>
      </c>
      <c r="L58" s="6">
        <v>7</v>
      </c>
      <c r="M58" s="6">
        <v>11</v>
      </c>
    </row>
    <row r="59" spans="1:13" ht="40.200000000000003" x14ac:dyDescent="0.3">
      <c r="A59" s="5" t="s">
        <v>381</v>
      </c>
      <c r="B59" s="5" t="s">
        <v>353</v>
      </c>
      <c r="C59" s="5" t="s">
        <v>436</v>
      </c>
      <c r="D59" s="5" t="s">
        <v>406</v>
      </c>
      <c r="E59" s="6">
        <v>4</v>
      </c>
      <c r="F59" s="6">
        <v>1</v>
      </c>
      <c r="G59" s="7">
        <v>189000</v>
      </c>
      <c r="H59" s="6">
        <v>19</v>
      </c>
      <c r="I59" s="61">
        <v>0</v>
      </c>
      <c r="J59" s="6">
        <v>1</v>
      </c>
      <c r="K59" s="6">
        <v>76</v>
      </c>
      <c r="L59" s="6">
        <v>7</v>
      </c>
      <c r="M59" s="6">
        <v>11</v>
      </c>
    </row>
    <row r="60" spans="1:13" ht="40.200000000000003" x14ac:dyDescent="0.3">
      <c r="A60" s="5" t="s">
        <v>381</v>
      </c>
      <c r="B60" s="5" t="s">
        <v>353</v>
      </c>
      <c r="C60" s="5" t="s">
        <v>437</v>
      </c>
      <c r="D60" s="5" t="s">
        <v>406</v>
      </c>
      <c r="E60" s="6">
        <v>4</v>
      </c>
      <c r="F60" s="6">
        <v>1</v>
      </c>
      <c r="G60" s="7">
        <v>182000</v>
      </c>
      <c r="H60" s="6">
        <v>18</v>
      </c>
      <c r="I60" s="61">
        <v>0</v>
      </c>
      <c r="J60" s="6">
        <v>1</v>
      </c>
      <c r="K60" s="6">
        <v>73</v>
      </c>
      <c r="L60" s="6">
        <v>7</v>
      </c>
      <c r="M60" s="6">
        <v>10</v>
      </c>
    </row>
    <row r="61" spans="1:13" ht="40.200000000000003" x14ac:dyDescent="0.3">
      <c r="A61" s="5" t="s">
        <v>381</v>
      </c>
      <c r="B61" s="5" t="s">
        <v>353</v>
      </c>
      <c r="C61" s="5" t="s">
        <v>438</v>
      </c>
      <c r="D61" s="5" t="s">
        <v>439</v>
      </c>
      <c r="E61" s="6">
        <v>2</v>
      </c>
      <c r="F61" s="6">
        <v>1</v>
      </c>
      <c r="G61" s="7">
        <v>348000</v>
      </c>
      <c r="H61" s="6">
        <v>35</v>
      </c>
      <c r="I61" s="61">
        <v>0</v>
      </c>
      <c r="J61" s="6">
        <v>1</v>
      </c>
      <c r="K61" s="6">
        <v>70</v>
      </c>
      <c r="L61" s="6">
        <v>7</v>
      </c>
      <c r="M61" s="6">
        <v>10</v>
      </c>
    </row>
    <row r="62" spans="1:13" ht="40.200000000000003" x14ac:dyDescent="0.3">
      <c r="A62" s="5" t="s">
        <v>381</v>
      </c>
      <c r="B62" s="5" t="s">
        <v>353</v>
      </c>
      <c r="C62" s="5" t="s">
        <v>440</v>
      </c>
      <c r="D62" s="5" t="s">
        <v>395</v>
      </c>
      <c r="E62" s="6">
        <v>2</v>
      </c>
      <c r="F62" s="6">
        <v>1</v>
      </c>
      <c r="G62" s="7">
        <v>348000</v>
      </c>
      <c r="H62" s="6">
        <v>35</v>
      </c>
      <c r="I62" s="61">
        <v>0</v>
      </c>
      <c r="J62" s="6">
        <v>1</v>
      </c>
      <c r="K62" s="6">
        <v>70</v>
      </c>
      <c r="L62" s="6">
        <v>7</v>
      </c>
      <c r="M62" s="6">
        <v>10</v>
      </c>
    </row>
    <row r="63" spans="1:13" ht="40.200000000000003" x14ac:dyDescent="0.3">
      <c r="A63" s="5" t="s">
        <v>381</v>
      </c>
      <c r="B63" s="5" t="s">
        <v>353</v>
      </c>
      <c r="C63" s="5" t="s">
        <v>441</v>
      </c>
      <c r="D63" s="5" t="s">
        <v>442</v>
      </c>
      <c r="E63" s="6">
        <v>1</v>
      </c>
      <c r="F63" s="6">
        <v>1</v>
      </c>
      <c r="G63" s="6">
        <v>650000</v>
      </c>
      <c r="H63" s="6">
        <v>65</v>
      </c>
      <c r="I63" s="61">
        <v>0</v>
      </c>
      <c r="J63" s="6">
        <v>1</v>
      </c>
      <c r="K63" s="6">
        <v>65</v>
      </c>
      <c r="L63" s="6">
        <v>7</v>
      </c>
      <c r="M63" s="6">
        <v>9</v>
      </c>
    </row>
    <row r="64" spans="1:13" x14ac:dyDescent="0.3">
      <c r="A64" s="5" t="s">
        <v>381</v>
      </c>
      <c r="B64" s="5" t="s">
        <v>334</v>
      </c>
      <c r="C64" s="5" t="s">
        <v>433</v>
      </c>
      <c r="D64" s="5" t="s">
        <v>434</v>
      </c>
      <c r="E64" s="6">
        <v>1</v>
      </c>
      <c r="F64" s="6">
        <v>1</v>
      </c>
      <c r="G64" s="7">
        <v>637900</v>
      </c>
      <c r="H64" s="6">
        <v>64</v>
      </c>
      <c r="I64" s="61">
        <v>0</v>
      </c>
      <c r="J64" s="6">
        <v>1</v>
      </c>
      <c r="K64" s="6">
        <v>64</v>
      </c>
      <c r="L64" s="6">
        <v>7</v>
      </c>
      <c r="M64" s="6">
        <v>9</v>
      </c>
    </row>
    <row r="65" spans="1:13" ht="27" x14ac:dyDescent="0.3">
      <c r="A65" s="5" t="s">
        <v>381</v>
      </c>
      <c r="B65" s="5" t="s">
        <v>331</v>
      </c>
      <c r="C65" s="5" t="s">
        <v>443</v>
      </c>
      <c r="D65" s="5" t="s">
        <v>378</v>
      </c>
      <c r="E65" s="6">
        <v>2</v>
      </c>
      <c r="F65" s="6">
        <v>1</v>
      </c>
      <c r="G65" s="7">
        <v>350000</v>
      </c>
      <c r="H65" s="6">
        <v>35</v>
      </c>
      <c r="I65" s="62">
        <v>0.1</v>
      </c>
      <c r="J65" s="6">
        <v>1</v>
      </c>
      <c r="K65" s="6">
        <v>63</v>
      </c>
      <c r="L65" s="6">
        <v>7</v>
      </c>
      <c r="M65" s="6">
        <v>9</v>
      </c>
    </row>
    <row r="66" spans="1:13" ht="40.200000000000003" x14ac:dyDescent="0.3">
      <c r="A66" s="5" t="s">
        <v>381</v>
      </c>
      <c r="B66" s="5" t="s">
        <v>353</v>
      </c>
      <c r="C66" s="5" t="s">
        <v>444</v>
      </c>
      <c r="D66" s="5" t="s">
        <v>445</v>
      </c>
      <c r="E66" s="6">
        <v>2</v>
      </c>
      <c r="F66" s="6">
        <v>1</v>
      </c>
      <c r="G66" s="7">
        <v>307600</v>
      </c>
      <c r="H66" s="6">
        <v>31</v>
      </c>
      <c r="I66" s="61">
        <v>0</v>
      </c>
      <c r="J66" s="6">
        <v>1</v>
      </c>
      <c r="K66" s="6">
        <v>62</v>
      </c>
      <c r="L66" s="6">
        <v>7</v>
      </c>
      <c r="M66" s="6">
        <v>9</v>
      </c>
    </row>
    <row r="67" spans="1:13" ht="27" x14ac:dyDescent="0.3">
      <c r="A67" s="5" t="s">
        <v>381</v>
      </c>
      <c r="B67" s="5" t="s">
        <v>353</v>
      </c>
      <c r="C67" s="5" t="s">
        <v>446</v>
      </c>
      <c r="D67" s="5" t="s">
        <v>445</v>
      </c>
      <c r="E67" s="6">
        <v>2</v>
      </c>
      <c r="F67" s="6">
        <v>1</v>
      </c>
      <c r="G67" s="7">
        <v>307600</v>
      </c>
      <c r="H67" s="6">
        <v>31</v>
      </c>
      <c r="I67" s="61">
        <v>0</v>
      </c>
      <c r="J67" s="6">
        <v>1</v>
      </c>
      <c r="K67" s="6">
        <v>62</v>
      </c>
      <c r="L67" s="6">
        <v>7</v>
      </c>
      <c r="M67" s="6">
        <v>9</v>
      </c>
    </row>
    <row r="68" spans="1:13" ht="27" x14ac:dyDescent="0.3">
      <c r="A68" s="5" t="s">
        <v>381</v>
      </c>
      <c r="B68" s="5" t="s">
        <v>353</v>
      </c>
      <c r="C68" s="5" t="s">
        <v>447</v>
      </c>
      <c r="D68" s="5" t="s">
        <v>445</v>
      </c>
      <c r="E68" s="6">
        <v>2</v>
      </c>
      <c r="F68" s="6">
        <v>1</v>
      </c>
      <c r="G68" s="7">
        <v>307600</v>
      </c>
      <c r="H68" s="6">
        <v>31</v>
      </c>
      <c r="I68" s="61">
        <v>0</v>
      </c>
      <c r="J68" s="6">
        <v>1</v>
      </c>
      <c r="K68" s="6">
        <v>62</v>
      </c>
      <c r="L68" s="6">
        <v>7</v>
      </c>
      <c r="M68" s="6">
        <v>9</v>
      </c>
    </row>
    <row r="69" spans="1:13" ht="27" x14ac:dyDescent="0.3">
      <c r="A69" s="5" t="s">
        <v>381</v>
      </c>
      <c r="B69" s="5" t="s">
        <v>353</v>
      </c>
      <c r="C69" s="5" t="s">
        <v>448</v>
      </c>
      <c r="D69" s="5" t="s">
        <v>445</v>
      </c>
      <c r="E69" s="6">
        <v>2</v>
      </c>
      <c r="F69" s="6">
        <v>1</v>
      </c>
      <c r="G69" s="7">
        <v>307600</v>
      </c>
      <c r="H69" s="6">
        <v>31</v>
      </c>
      <c r="I69" s="61">
        <v>0</v>
      </c>
      <c r="J69" s="6">
        <v>1</v>
      </c>
      <c r="K69" s="6">
        <v>62</v>
      </c>
      <c r="L69" s="6">
        <v>7</v>
      </c>
      <c r="M69" s="6">
        <v>9</v>
      </c>
    </row>
    <row r="70" spans="1:13" ht="27" x14ac:dyDescent="0.3">
      <c r="A70" s="5" t="s">
        <v>381</v>
      </c>
      <c r="B70" s="5" t="s">
        <v>353</v>
      </c>
      <c r="C70" s="5" t="s">
        <v>449</v>
      </c>
      <c r="D70" s="5" t="s">
        <v>445</v>
      </c>
      <c r="E70" s="6">
        <v>2</v>
      </c>
      <c r="F70" s="6">
        <v>1</v>
      </c>
      <c r="G70" s="7">
        <v>307600</v>
      </c>
      <c r="H70" s="6">
        <v>31</v>
      </c>
      <c r="I70" s="61">
        <v>0</v>
      </c>
      <c r="J70" s="6">
        <v>1</v>
      </c>
      <c r="K70" s="6">
        <v>62</v>
      </c>
      <c r="L70" s="6">
        <v>7</v>
      </c>
      <c r="M70" s="6">
        <v>9</v>
      </c>
    </row>
    <row r="71" spans="1:13" ht="27" x14ac:dyDescent="0.3">
      <c r="A71" s="5" t="s">
        <v>381</v>
      </c>
      <c r="B71" s="5" t="s">
        <v>353</v>
      </c>
      <c r="C71" s="5" t="s">
        <v>450</v>
      </c>
      <c r="D71" s="5" t="s">
        <v>445</v>
      </c>
      <c r="E71" s="6">
        <v>2</v>
      </c>
      <c r="F71" s="6">
        <v>1</v>
      </c>
      <c r="G71" s="7">
        <v>307600</v>
      </c>
      <c r="H71" s="6">
        <v>31</v>
      </c>
      <c r="I71" s="61">
        <v>0</v>
      </c>
      <c r="J71" s="6">
        <v>1</v>
      </c>
      <c r="K71" s="6">
        <v>62</v>
      </c>
      <c r="L71" s="6">
        <v>7</v>
      </c>
      <c r="M71" s="6">
        <v>9</v>
      </c>
    </row>
    <row r="72" spans="1:13" ht="27" x14ac:dyDescent="0.3">
      <c r="A72" s="5" t="s">
        <v>381</v>
      </c>
      <c r="B72" s="5" t="s">
        <v>353</v>
      </c>
      <c r="C72" s="5" t="s">
        <v>451</v>
      </c>
      <c r="D72" s="5" t="s">
        <v>445</v>
      </c>
      <c r="E72" s="6">
        <v>2</v>
      </c>
      <c r="F72" s="6">
        <v>1</v>
      </c>
      <c r="G72" s="7">
        <v>307600</v>
      </c>
      <c r="H72" s="6">
        <v>31</v>
      </c>
      <c r="I72" s="61">
        <v>0</v>
      </c>
      <c r="J72" s="6">
        <v>1</v>
      </c>
      <c r="K72" s="6">
        <v>62</v>
      </c>
      <c r="L72" s="6">
        <v>7</v>
      </c>
      <c r="M72" s="6">
        <v>9</v>
      </c>
    </row>
    <row r="73" spans="1:13" ht="27" x14ac:dyDescent="0.3">
      <c r="A73" s="5" t="s">
        <v>381</v>
      </c>
      <c r="B73" s="5" t="s">
        <v>353</v>
      </c>
      <c r="C73" s="5" t="s">
        <v>452</v>
      </c>
      <c r="D73" s="5" t="s">
        <v>445</v>
      </c>
      <c r="E73" s="6">
        <v>2</v>
      </c>
      <c r="F73" s="6">
        <v>1</v>
      </c>
      <c r="G73" s="7">
        <v>307600</v>
      </c>
      <c r="H73" s="6">
        <v>31</v>
      </c>
      <c r="I73" s="61">
        <v>0</v>
      </c>
      <c r="J73" s="6">
        <v>1</v>
      </c>
      <c r="K73" s="6">
        <v>62</v>
      </c>
      <c r="L73" s="6">
        <v>7</v>
      </c>
      <c r="M73" s="6">
        <v>9</v>
      </c>
    </row>
    <row r="74" spans="1:13" ht="27" x14ac:dyDescent="0.3">
      <c r="A74" s="5" t="s">
        <v>381</v>
      </c>
      <c r="B74" s="5" t="s">
        <v>353</v>
      </c>
      <c r="C74" s="5" t="s">
        <v>453</v>
      </c>
      <c r="D74" s="5" t="s">
        <v>445</v>
      </c>
      <c r="E74" s="6">
        <v>2</v>
      </c>
      <c r="F74" s="6">
        <v>1</v>
      </c>
      <c r="G74" s="7">
        <v>307600</v>
      </c>
      <c r="H74" s="6">
        <v>31</v>
      </c>
      <c r="I74" s="61">
        <v>0</v>
      </c>
      <c r="J74" s="6">
        <v>1</v>
      </c>
      <c r="K74" s="6">
        <v>62</v>
      </c>
      <c r="L74" s="6">
        <v>7</v>
      </c>
      <c r="M74" s="6">
        <v>9</v>
      </c>
    </row>
    <row r="75" spans="1:13" ht="40.200000000000003" x14ac:dyDescent="0.3">
      <c r="A75" s="5" t="s">
        <v>381</v>
      </c>
      <c r="B75" s="5" t="s">
        <v>353</v>
      </c>
      <c r="C75" s="5" t="s">
        <v>454</v>
      </c>
      <c r="D75" s="5" t="s">
        <v>445</v>
      </c>
      <c r="E75" s="6">
        <v>2</v>
      </c>
      <c r="F75" s="6">
        <v>1</v>
      </c>
      <c r="G75" s="7">
        <v>307600</v>
      </c>
      <c r="H75" s="6">
        <v>31</v>
      </c>
      <c r="I75" s="61">
        <v>0</v>
      </c>
      <c r="J75" s="6">
        <v>1</v>
      </c>
      <c r="K75" s="6">
        <v>62</v>
      </c>
      <c r="L75" s="6">
        <v>7</v>
      </c>
      <c r="M75" s="6">
        <v>9</v>
      </c>
    </row>
    <row r="76" spans="1:13" x14ac:dyDescent="0.3">
      <c r="A76" s="5" t="s">
        <v>381</v>
      </c>
      <c r="B76" s="5" t="s">
        <v>353</v>
      </c>
      <c r="C76" s="5" t="s">
        <v>455</v>
      </c>
      <c r="D76" s="5" t="s">
        <v>456</v>
      </c>
      <c r="E76" s="6">
        <v>2</v>
      </c>
      <c r="F76" s="6">
        <v>1</v>
      </c>
      <c r="G76" s="7">
        <v>307450</v>
      </c>
      <c r="H76" s="6">
        <v>31</v>
      </c>
      <c r="I76" s="61">
        <v>0</v>
      </c>
      <c r="J76" s="6">
        <v>1</v>
      </c>
      <c r="K76" s="6">
        <v>61</v>
      </c>
      <c r="L76" s="6">
        <v>7</v>
      </c>
      <c r="M76" s="6">
        <v>9</v>
      </c>
    </row>
    <row r="77" spans="1:13" x14ac:dyDescent="0.3">
      <c r="A77" s="5" t="s">
        <v>381</v>
      </c>
      <c r="B77" s="5" t="s">
        <v>353</v>
      </c>
      <c r="C77" s="5" t="s">
        <v>457</v>
      </c>
      <c r="D77" s="5" t="s">
        <v>406</v>
      </c>
      <c r="E77" s="6">
        <v>2</v>
      </c>
      <c r="F77" s="6">
        <v>1</v>
      </c>
      <c r="G77" s="7">
        <v>280000</v>
      </c>
      <c r="H77" s="6">
        <v>28</v>
      </c>
      <c r="I77" s="61">
        <v>0</v>
      </c>
      <c r="J77" s="6">
        <v>1</v>
      </c>
      <c r="K77" s="6">
        <v>56</v>
      </c>
      <c r="L77" s="6">
        <v>7</v>
      </c>
      <c r="M77" s="6">
        <v>8</v>
      </c>
    </row>
    <row r="78" spans="1:13" ht="27" x14ac:dyDescent="0.3">
      <c r="A78" s="5" t="s">
        <v>381</v>
      </c>
      <c r="B78" s="5" t="s">
        <v>353</v>
      </c>
      <c r="C78" s="5" t="s">
        <v>458</v>
      </c>
      <c r="D78" s="5" t="s">
        <v>406</v>
      </c>
      <c r="E78" s="6">
        <v>2</v>
      </c>
      <c r="F78" s="6">
        <v>1</v>
      </c>
      <c r="G78" s="7">
        <v>280000</v>
      </c>
      <c r="H78" s="6">
        <v>28</v>
      </c>
      <c r="I78" s="61">
        <v>0</v>
      </c>
      <c r="J78" s="6">
        <v>1</v>
      </c>
      <c r="K78" s="6">
        <v>56</v>
      </c>
      <c r="L78" s="6">
        <v>7</v>
      </c>
      <c r="M78" s="6">
        <v>8</v>
      </c>
    </row>
    <row r="79" spans="1:13" ht="27" x14ac:dyDescent="0.3">
      <c r="A79" s="5" t="s">
        <v>381</v>
      </c>
      <c r="B79" s="5" t="s">
        <v>353</v>
      </c>
      <c r="C79" s="5" t="s">
        <v>459</v>
      </c>
      <c r="D79" s="5" t="s">
        <v>406</v>
      </c>
      <c r="E79" s="6">
        <v>2</v>
      </c>
      <c r="F79" s="6">
        <v>1</v>
      </c>
      <c r="G79" s="7">
        <v>280000</v>
      </c>
      <c r="H79" s="6">
        <v>28</v>
      </c>
      <c r="I79" s="61">
        <v>0</v>
      </c>
      <c r="J79" s="6">
        <v>1</v>
      </c>
      <c r="K79" s="6">
        <v>56</v>
      </c>
      <c r="L79" s="6">
        <v>7</v>
      </c>
      <c r="M79" s="6">
        <v>8</v>
      </c>
    </row>
    <row r="80" spans="1:13" ht="27" x14ac:dyDescent="0.3">
      <c r="A80" s="5" t="s">
        <v>381</v>
      </c>
      <c r="B80" s="5" t="s">
        <v>353</v>
      </c>
      <c r="C80" s="5" t="s">
        <v>460</v>
      </c>
      <c r="D80" s="5" t="s">
        <v>406</v>
      </c>
      <c r="E80" s="6">
        <v>2</v>
      </c>
      <c r="F80" s="6">
        <v>1</v>
      </c>
      <c r="G80" s="7">
        <v>280000</v>
      </c>
      <c r="H80" s="6">
        <v>28</v>
      </c>
      <c r="I80" s="61">
        <v>0</v>
      </c>
      <c r="J80" s="6">
        <v>1</v>
      </c>
      <c r="K80" s="6">
        <v>56</v>
      </c>
      <c r="L80" s="6">
        <v>7</v>
      </c>
      <c r="M80" s="6">
        <v>8</v>
      </c>
    </row>
    <row r="81" spans="1:13" ht="27" x14ac:dyDescent="0.3">
      <c r="A81" s="5" t="s">
        <v>381</v>
      </c>
      <c r="B81" s="5" t="s">
        <v>353</v>
      </c>
      <c r="C81" s="5" t="s">
        <v>461</v>
      </c>
      <c r="D81" s="5" t="s">
        <v>406</v>
      </c>
      <c r="E81" s="6">
        <v>2</v>
      </c>
      <c r="F81" s="6">
        <v>1</v>
      </c>
      <c r="G81" s="7">
        <v>280000</v>
      </c>
      <c r="H81" s="6">
        <v>28</v>
      </c>
      <c r="I81" s="61">
        <v>0</v>
      </c>
      <c r="J81" s="6">
        <v>1</v>
      </c>
      <c r="K81" s="6">
        <v>56</v>
      </c>
      <c r="L81" s="6">
        <v>7</v>
      </c>
      <c r="M81" s="6">
        <v>8</v>
      </c>
    </row>
    <row r="82" spans="1:13" ht="27" x14ac:dyDescent="0.3">
      <c r="A82" s="5" t="s">
        <v>381</v>
      </c>
      <c r="B82" s="5" t="s">
        <v>353</v>
      </c>
      <c r="C82" s="5" t="s">
        <v>462</v>
      </c>
      <c r="D82" s="5" t="s">
        <v>406</v>
      </c>
      <c r="E82" s="6">
        <v>2</v>
      </c>
      <c r="F82" s="6">
        <v>1</v>
      </c>
      <c r="G82" s="7">
        <v>280000</v>
      </c>
      <c r="H82" s="6">
        <v>28</v>
      </c>
      <c r="I82" s="61">
        <v>0</v>
      </c>
      <c r="J82" s="6">
        <v>1</v>
      </c>
      <c r="K82" s="6">
        <v>56</v>
      </c>
      <c r="L82" s="6">
        <v>7</v>
      </c>
      <c r="M82" s="6">
        <v>8</v>
      </c>
    </row>
    <row r="83" spans="1:13" x14ac:dyDescent="0.3">
      <c r="A83" s="5" t="s">
        <v>381</v>
      </c>
      <c r="B83" s="5" t="s">
        <v>353</v>
      </c>
      <c r="C83" s="25" t="s">
        <v>463</v>
      </c>
      <c r="D83" s="5"/>
      <c r="E83" s="6">
        <v>10</v>
      </c>
      <c r="F83" s="6">
        <v>1</v>
      </c>
      <c r="G83" s="7">
        <v>55000</v>
      </c>
      <c r="H83" s="6">
        <v>6</v>
      </c>
      <c r="I83" s="61">
        <v>0</v>
      </c>
      <c r="J83" s="6">
        <v>1</v>
      </c>
      <c r="K83" s="6">
        <v>55</v>
      </c>
      <c r="L83" s="6">
        <v>7</v>
      </c>
      <c r="M83" s="6">
        <v>8</v>
      </c>
    </row>
    <row r="84" spans="1:13" x14ac:dyDescent="0.3">
      <c r="A84" s="5" t="s">
        <v>381</v>
      </c>
      <c r="B84" s="5" t="s">
        <v>334</v>
      </c>
      <c r="C84" s="5" t="s">
        <v>464</v>
      </c>
      <c r="D84" s="5" t="s">
        <v>465</v>
      </c>
      <c r="E84" s="6">
        <v>1</v>
      </c>
      <c r="F84" s="6">
        <v>1</v>
      </c>
      <c r="G84" s="7">
        <v>532245</v>
      </c>
      <c r="H84" s="6">
        <v>53</v>
      </c>
      <c r="I84" s="61">
        <v>0</v>
      </c>
      <c r="J84" s="6">
        <v>1</v>
      </c>
      <c r="K84" s="6">
        <v>53</v>
      </c>
      <c r="L84" s="6">
        <v>7</v>
      </c>
      <c r="M84" s="6">
        <v>8</v>
      </c>
    </row>
    <row r="85" spans="1:13" x14ac:dyDescent="0.3">
      <c r="A85" s="5" t="s">
        <v>381</v>
      </c>
      <c r="B85" s="5" t="s">
        <v>353</v>
      </c>
      <c r="C85" s="5" t="s">
        <v>466</v>
      </c>
      <c r="D85" s="5" t="s">
        <v>467</v>
      </c>
      <c r="E85" s="6">
        <v>2</v>
      </c>
      <c r="F85" s="6">
        <v>1</v>
      </c>
      <c r="G85" s="7">
        <v>290000</v>
      </c>
      <c r="H85" s="6">
        <v>29</v>
      </c>
      <c r="I85" s="61">
        <v>0.1</v>
      </c>
      <c r="J85" s="6">
        <v>1</v>
      </c>
      <c r="K85" s="6">
        <v>52</v>
      </c>
      <c r="L85" s="6">
        <v>7</v>
      </c>
      <c r="M85" s="6">
        <v>7</v>
      </c>
    </row>
    <row r="86" spans="1:13" x14ac:dyDescent="0.3">
      <c r="A86" s="5" t="s">
        <v>381</v>
      </c>
      <c r="B86" s="5" t="s">
        <v>353</v>
      </c>
      <c r="C86" s="5" t="s">
        <v>468</v>
      </c>
      <c r="D86" s="5" t="s">
        <v>378</v>
      </c>
      <c r="E86" s="6">
        <v>1</v>
      </c>
      <c r="F86" s="6">
        <v>1</v>
      </c>
      <c r="G86" s="7">
        <v>500000</v>
      </c>
      <c r="H86" s="6">
        <v>50</v>
      </c>
      <c r="I86" s="61">
        <v>0.1</v>
      </c>
      <c r="J86" s="6">
        <v>1</v>
      </c>
      <c r="K86" s="6">
        <v>45</v>
      </c>
      <c r="L86" s="6">
        <v>7</v>
      </c>
      <c r="M86" s="6">
        <v>6</v>
      </c>
    </row>
    <row r="87" spans="1:13" x14ac:dyDescent="0.3">
      <c r="A87" s="5" t="s">
        <v>381</v>
      </c>
      <c r="B87" s="5" t="s">
        <v>353</v>
      </c>
      <c r="C87" s="5" t="s">
        <v>469</v>
      </c>
      <c r="D87" s="5" t="s">
        <v>470</v>
      </c>
      <c r="E87" s="6">
        <v>4</v>
      </c>
      <c r="F87" s="6">
        <v>1</v>
      </c>
      <c r="G87" s="7">
        <v>106000</v>
      </c>
      <c r="H87" s="6">
        <v>11</v>
      </c>
      <c r="I87" s="61">
        <v>0</v>
      </c>
      <c r="J87" s="6">
        <v>1</v>
      </c>
      <c r="K87" s="6">
        <v>42</v>
      </c>
      <c r="L87" s="6">
        <v>7</v>
      </c>
      <c r="M87" s="6">
        <v>6</v>
      </c>
    </row>
    <row r="88" spans="1:13" ht="27" x14ac:dyDescent="0.3">
      <c r="A88" s="5" t="s">
        <v>381</v>
      </c>
      <c r="B88" s="5" t="s">
        <v>353</v>
      </c>
      <c r="C88" s="5" t="s">
        <v>471</v>
      </c>
      <c r="D88" s="5" t="s">
        <v>402</v>
      </c>
      <c r="E88" s="6">
        <v>2</v>
      </c>
      <c r="F88" s="6">
        <v>1</v>
      </c>
      <c r="G88" s="6">
        <v>210000</v>
      </c>
      <c r="H88" s="6">
        <v>21</v>
      </c>
      <c r="I88" s="61">
        <v>0</v>
      </c>
      <c r="J88" s="6">
        <v>1</v>
      </c>
      <c r="K88" s="6">
        <v>42</v>
      </c>
      <c r="L88" s="6">
        <v>7</v>
      </c>
      <c r="M88" s="6">
        <v>6</v>
      </c>
    </row>
    <row r="89" spans="1:13" ht="27" x14ac:dyDescent="0.3">
      <c r="A89" s="5" t="s">
        <v>381</v>
      </c>
      <c r="B89" s="5" t="s">
        <v>353</v>
      </c>
      <c r="C89" s="5" t="s">
        <v>472</v>
      </c>
      <c r="D89" s="5" t="s">
        <v>402</v>
      </c>
      <c r="E89" s="6">
        <v>2</v>
      </c>
      <c r="F89" s="6">
        <v>1</v>
      </c>
      <c r="G89" s="6">
        <v>210000</v>
      </c>
      <c r="H89" s="6">
        <v>21</v>
      </c>
      <c r="I89" s="61">
        <v>0</v>
      </c>
      <c r="J89" s="6">
        <v>1</v>
      </c>
      <c r="K89" s="6">
        <v>42</v>
      </c>
      <c r="L89" s="6">
        <v>7</v>
      </c>
      <c r="M89" s="6">
        <v>6</v>
      </c>
    </row>
    <row r="90" spans="1:13" x14ac:dyDescent="0.3">
      <c r="A90" s="5" t="s">
        <v>381</v>
      </c>
      <c r="B90" s="5" t="s">
        <v>334</v>
      </c>
      <c r="C90" s="5" t="s">
        <v>473</v>
      </c>
      <c r="D90" s="5" t="s">
        <v>474</v>
      </c>
      <c r="E90" s="6">
        <v>1</v>
      </c>
      <c r="F90" s="6">
        <v>1</v>
      </c>
      <c r="G90" s="7">
        <v>411394</v>
      </c>
      <c r="H90" s="6">
        <v>41</v>
      </c>
      <c r="I90" s="61">
        <v>0</v>
      </c>
      <c r="J90" s="6">
        <v>1</v>
      </c>
      <c r="K90" s="6">
        <v>41</v>
      </c>
      <c r="L90" s="6">
        <v>7</v>
      </c>
      <c r="M90" s="6">
        <v>6</v>
      </c>
    </row>
    <row r="91" spans="1:13" x14ac:dyDescent="0.3">
      <c r="A91" s="5" t="s">
        <v>381</v>
      </c>
      <c r="B91" s="5" t="s">
        <v>353</v>
      </c>
      <c r="C91" s="5" t="s">
        <v>475</v>
      </c>
      <c r="D91" s="5" t="s">
        <v>421</v>
      </c>
      <c r="E91" s="6">
        <v>4</v>
      </c>
      <c r="F91" s="6">
        <v>1</v>
      </c>
      <c r="G91" s="7">
        <v>99000</v>
      </c>
      <c r="H91" s="6">
        <v>10</v>
      </c>
      <c r="I91" s="61">
        <v>0</v>
      </c>
      <c r="J91" s="6">
        <v>1</v>
      </c>
      <c r="K91" s="6">
        <v>40</v>
      </c>
      <c r="L91" s="6">
        <v>7</v>
      </c>
      <c r="M91" s="6">
        <v>6</v>
      </c>
    </row>
    <row r="92" spans="1:13" x14ac:dyDescent="0.3">
      <c r="A92" s="5" t="s">
        <v>381</v>
      </c>
      <c r="B92" s="5" t="s">
        <v>353</v>
      </c>
      <c r="C92" s="5" t="s">
        <v>476</v>
      </c>
      <c r="D92" s="5" t="s">
        <v>406</v>
      </c>
      <c r="E92" s="6">
        <v>2</v>
      </c>
      <c r="F92" s="6">
        <v>1</v>
      </c>
      <c r="G92" s="7">
        <v>196000</v>
      </c>
      <c r="H92" s="6">
        <v>20</v>
      </c>
      <c r="I92" s="61">
        <v>0</v>
      </c>
      <c r="J92" s="6">
        <v>1</v>
      </c>
      <c r="K92" s="6">
        <v>39</v>
      </c>
      <c r="L92" s="6">
        <v>7</v>
      </c>
      <c r="M92" s="6">
        <v>6</v>
      </c>
    </row>
    <row r="93" spans="1:13" x14ac:dyDescent="0.3">
      <c r="A93" s="5" t="s">
        <v>381</v>
      </c>
      <c r="B93" s="5" t="s">
        <v>353</v>
      </c>
      <c r="C93" s="25" t="s">
        <v>477</v>
      </c>
      <c r="D93" s="5"/>
      <c r="E93" s="6">
        <v>4</v>
      </c>
      <c r="F93" s="6">
        <v>1</v>
      </c>
      <c r="G93" s="7">
        <v>90000</v>
      </c>
      <c r="H93" s="6">
        <v>9</v>
      </c>
      <c r="I93" s="61">
        <v>0</v>
      </c>
      <c r="J93" s="6">
        <v>1</v>
      </c>
      <c r="K93" s="6">
        <v>36</v>
      </c>
      <c r="L93" s="6">
        <v>7</v>
      </c>
      <c r="M93" s="6">
        <v>5</v>
      </c>
    </row>
    <row r="94" spans="1:13" x14ac:dyDescent="0.3">
      <c r="A94" s="5" t="s">
        <v>381</v>
      </c>
      <c r="B94" s="5" t="s">
        <v>353</v>
      </c>
      <c r="C94" s="5" t="s">
        <v>478</v>
      </c>
      <c r="D94" s="5" t="s">
        <v>431</v>
      </c>
      <c r="E94" s="6">
        <v>2</v>
      </c>
      <c r="F94" s="6">
        <v>1</v>
      </c>
      <c r="G94" s="7">
        <v>175000</v>
      </c>
      <c r="H94" s="6">
        <v>18</v>
      </c>
      <c r="I94" s="61">
        <v>0</v>
      </c>
      <c r="J94" s="6">
        <v>1</v>
      </c>
      <c r="K94" s="6">
        <v>35</v>
      </c>
      <c r="L94" s="6">
        <v>7</v>
      </c>
      <c r="M94" s="6">
        <v>5</v>
      </c>
    </row>
    <row r="95" spans="1:13" x14ac:dyDescent="0.3">
      <c r="A95" s="5" t="s">
        <v>381</v>
      </c>
      <c r="B95" s="5" t="s">
        <v>353</v>
      </c>
      <c r="C95" s="5" t="s">
        <v>479</v>
      </c>
      <c r="D95" s="5"/>
      <c r="E95" s="6">
        <v>10</v>
      </c>
      <c r="F95" s="6">
        <v>1</v>
      </c>
      <c r="G95" s="7">
        <v>35000</v>
      </c>
      <c r="H95" s="6">
        <v>4</v>
      </c>
      <c r="I95" s="61">
        <v>0</v>
      </c>
      <c r="J95" s="6">
        <v>1</v>
      </c>
      <c r="K95" s="6">
        <v>35</v>
      </c>
      <c r="L95" s="6">
        <v>7</v>
      </c>
      <c r="M95" s="6">
        <v>5</v>
      </c>
    </row>
    <row r="96" spans="1:13" x14ac:dyDescent="0.3">
      <c r="A96" s="5" t="s">
        <v>381</v>
      </c>
      <c r="B96" s="5" t="s">
        <v>353</v>
      </c>
      <c r="C96" s="5" t="s">
        <v>480</v>
      </c>
      <c r="D96" s="5" t="s">
        <v>481</v>
      </c>
      <c r="E96" s="6">
        <v>10</v>
      </c>
      <c r="F96" s="6">
        <v>1</v>
      </c>
      <c r="G96" s="7">
        <v>32000</v>
      </c>
      <c r="H96" s="6">
        <v>3</v>
      </c>
      <c r="I96" s="61">
        <v>0</v>
      </c>
      <c r="J96" s="6">
        <v>1</v>
      </c>
      <c r="K96" s="6">
        <v>32</v>
      </c>
      <c r="L96" s="6">
        <v>7</v>
      </c>
      <c r="M96" s="6">
        <v>5</v>
      </c>
    </row>
    <row r="97" spans="1:13" x14ac:dyDescent="0.3">
      <c r="A97" s="5" t="s">
        <v>381</v>
      </c>
      <c r="B97" s="5" t="s">
        <v>353</v>
      </c>
      <c r="C97" s="5" t="s">
        <v>482</v>
      </c>
      <c r="D97" s="5" t="s">
        <v>481</v>
      </c>
      <c r="E97" s="6">
        <v>10</v>
      </c>
      <c r="F97" s="6">
        <v>1</v>
      </c>
      <c r="G97" s="7">
        <v>30000</v>
      </c>
      <c r="H97" s="6">
        <v>3</v>
      </c>
      <c r="I97" s="61">
        <v>0</v>
      </c>
      <c r="J97" s="6">
        <v>1</v>
      </c>
      <c r="K97" s="6">
        <v>30</v>
      </c>
      <c r="L97" s="6">
        <v>7</v>
      </c>
      <c r="M97" s="6">
        <v>4</v>
      </c>
    </row>
    <row r="98" spans="1:13" x14ac:dyDescent="0.3">
      <c r="A98" s="5" t="s">
        <v>381</v>
      </c>
      <c r="B98" s="5" t="s">
        <v>353</v>
      </c>
      <c r="C98" s="5" t="s">
        <v>483</v>
      </c>
      <c r="D98" s="5"/>
      <c r="E98" s="6">
        <v>2</v>
      </c>
      <c r="F98" s="6">
        <v>1</v>
      </c>
      <c r="G98" s="7">
        <v>136000</v>
      </c>
      <c r="H98" s="6">
        <v>14</v>
      </c>
      <c r="I98" s="61">
        <v>0</v>
      </c>
      <c r="J98" s="6">
        <v>1</v>
      </c>
      <c r="K98" s="6">
        <v>27</v>
      </c>
      <c r="L98" s="6">
        <v>7</v>
      </c>
      <c r="M98" s="6">
        <v>4</v>
      </c>
    </row>
    <row r="99" spans="1:13" ht="40.200000000000003" x14ac:dyDescent="0.3">
      <c r="A99" s="5" t="s">
        <v>381</v>
      </c>
      <c r="B99" s="5" t="s">
        <v>353</v>
      </c>
      <c r="C99" s="5" t="s">
        <v>484</v>
      </c>
      <c r="D99" s="5" t="s">
        <v>411</v>
      </c>
      <c r="E99" s="6">
        <v>1</v>
      </c>
      <c r="F99" s="6">
        <v>1</v>
      </c>
      <c r="G99" s="6">
        <v>250000</v>
      </c>
      <c r="H99" s="6">
        <v>25</v>
      </c>
      <c r="I99" s="61">
        <v>0.1</v>
      </c>
      <c r="J99" s="6">
        <v>1</v>
      </c>
      <c r="K99" s="6">
        <v>23</v>
      </c>
      <c r="L99" s="6">
        <v>7</v>
      </c>
      <c r="M99" s="6">
        <v>3</v>
      </c>
    </row>
    <row r="100" spans="1:13" x14ac:dyDescent="0.3">
      <c r="A100" s="5" t="s">
        <v>381</v>
      </c>
      <c r="B100" s="5" t="s">
        <v>353</v>
      </c>
      <c r="C100" s="25" t="s">
        <v>485</v>
      </c>
      <c r="D100" s="5"/>
      <c r="E100" s="6">
        <v>8</v>
      </c>
      <c r="F100" s="6">
        <v>1</v>
      </c>
      <c r="G100" s="7">
        <v>28000</v>
      </c>
      <c r="H100" s="6">
        <v>3</v>
      </c>
      <c r="I100" s="61">
        <v>0</v>
      </c>
      <c r="J100" s="6">
        <v>1</v>
      </c>
      <c r="K100" s="6">
        <v>22</v>
      </c>
      <c r="L100" s="6">
        <v>7</v>
      </c>
      <c r="M100" s="6">
        <v>3</v>
      </c>
    </row>
    <row r="101" spans="1:13" ht="27" x14ac:dyDescent="0.3">
      <c r="A101" s="5" t="s">
        <v>381</v>
      </c>
      <c r="B101" s="5" t="s">
        <v>353</v>
      </c>
      <c r="C101" s="5" t="s">
        <v>486</v>
      </c>
      <c r="D101" s="5" t="s">
        <v>487</v>
      </c>
      <c r="E101" s="6">
        <v>2</v>
      </c>
      <c r="F101" s="6">
        <v>1</v>
      </c>
      <c r="G101" s="7">
        <v>99900</v>
      </c>
      <c r="H101" s="6">
        <v>10</v>
      </c>
      <c r="I101" s="61">
        <v>0</v>
      </c>
      <c r="J101" s="6">
        <v>1</v>
      </c>
      <c r="K101" s="6">
        <v>20</v>
      </c>
      <c r="L101" s="6">
        <v>7</v>
      </c>
      <c r="M101" s="6">
        <v>3</v>
      </c>
    </row>
    <row r="102" spans="1:13" x14ac:dyDescent="0.3">
      <c r="A102" s="5" t="s">
        <v>381</v>
      </c>
      <c r="B102" s="5" t="s">
        <v>353</v>
      </c>
      <c r="C102" s="5" t="s">
        <v>488</v>
      </c>
      <c r="D102" s="5" t="s">
        <v>489</v>
      </c>
      <c r="E102" s="6">
        <v>2</v>
      </c>
      <c r="F102" s="6">
        <v>1</v>
      </c>
      <c r="G102" s="7">
        <v>98000</v>
      </c>
      <c r="H102" s="6">
        <v>10</v>
      </c>
      <c r="I102" s="61">
        <v>0</v>
      </c>
      <c r="J102" s="6">
        <v>1</v>
      </c>
      <c r="K102" s="6">
        <v>20</v>
      </c>
      <c r="L102" s="6">
        <v>7</v>
      </c>
      <c r="M102" s="6">
        <v>3</v>
      </c>
    </row>
    <row r="103" spans="1:13" x14ac:dyDescent="0.3">
      <c r="A103" s="5" t="s">
        <v>381</v>
      </c>
      <c r="B103" s="5" t="s">
        <v>353</v>
      </c>
      <c r="C103" s="5" t="s">
        <v>490</v>
      </c>
      <c r="D103" s="5" t="s">
        <v>481</v>
      </c>
      <c r="E103" s="6">
        <v>5</v>
      </c>
      <c r="F103" s="6">
        <v>1</v>
      </c>
      <c r="G103" s="7">
        <v>39000</v>
      </c>
      <c r="H103" s="6">
        <v>4</v>
      </c>
      <c r="I103" s="61">
        <v>0</v>
      </c>
      <c r="J103" s="6">
        <v>1</v>
      </c>
      <c r="K103" s="6">
        <v>20</v>
      </c>
      <c r="L103" s="6">
        <v>7</v>
      </c>
      <c r="M103" s="6">
        <v>3</v>
      </c>
    </row>
    <row r="104" spans="1:13" x14ac:dyDescent="0.3">
      <c r="A104" s="5" t="s">
        <v>381</v>
      </c>
      <c r="B104" s="5" t="s">
        <v>353</v>
      </c>
      <c r="C104" s="5" t="s">
        <v>491</v>
      </c>
      <c r="D104" s="5" t="s">
        <v>411</v>
      </c>
      <c r="E104" s="6">
        <v>10</v>
      </c>
      <c r="F104" s="6">
        <v>1</v>
      </c>
      <c r="G104" s="7">
        <v>20000</v>
      </c>
      <c r="H104" s="6">
        <v>2</v>
      </c>
      <c r="I104" s="61">
        <v>0.1</v>
      </c>
      <c r="J104" s="6">
        <v>1</v>
      </c>
      <c r="K104" s="6">
        <v>18</v>
      </c>
      <c r="L104" s="6">
        <v>7</v>
      </c>
      <c r="M104" s="6">
        <v>3</v>
      </c>
    </row>
    <row r="105" spans="1:13" x14ac:dyDescent="0.3">
      <c r="A105" s="5" t="s">
        <v>381</v>
      </c>
      <c r="B105" s="5" t="s">
        <v>353</v>
      </c>
      <c r="C105" s="5" t="s">
        <v>492</v>
      </c>
      <c r="D105" s="5"/>
      <c r="E105" s="6">
        <v>8</v>
      </c>
      <c r="F105" s="6">
        <v>1</v>
      </c>
      <c r="G105" s="7">
        <v>20000</v>
      </c>
      <c r="H105" s="6">
        <v>2</v>
      </c>
      <c r="I105" s="61">
        <v>0</v>
      </c>
      <c r="J105" s="6">
        <v>1</v>
      </c>
      <c r="K105" s="6">
        <v>16</v>
      </c>
      <c r="L105" s="6">
        <v>7</v>
      </c>
      <c r="M105" s="6">
        <v>2</v>
      </c>
    </row>
    <row r="106" spans="1:13" x14ac:dyDescent="0.3">
      <c r="A106" s="5" t="s">
        <v>381</v>
      </c>
      <c r="B106" s="5" t="s">
        <v>353</v>
      </c>
      <c r="C106" s="5" t="s">
        <v>493</v>
      </c>
      <c r="D106" s="5"/>
      <c r="E106" s="6">
        <v>1</v>
      </c>
      <c r="F106" s="6">
        <v>1</v>
      </c>
      <c r="G106" s="7">
        <v>159000</v>
      </c>
      <c r="H106" s="6">
        <v>16</v>
      </c>
      <c r="I106" s="61">
        <v>0</v>
      </c>
      <c r="J106" s="6">
        <v>1</v>
      </c>
      <c r="K106" s="6">
        <v>16</v>
      </c>
      <c r="L106" s="6">
        <v>7</v>
      </c>
      <c r="M106" s="6">
        <v>2</v>
      </c>
    </row>
    <row r="107" spans="1:13" x14ac:dyDescent="0.3">
      <c r="A107" s="5" t="s">
        <v>381</v>
      </c>
      <c r="B107" s="5" t="s">
        <v>353</v>
      </c>
      <c r="C107" s="5" t="s">
        <v>494</v>
      </c>
      <c r="D107" s="5"/>
      <c r="E107" s="6">
        <v>2</v>
      </c>
      <c r="F107" s="6">
        <v>1</v>
      </c>
      <c r="G107" s="7">
        <v>60000</v>
      </c>
      <c r="H107" s="6">
        <v>6</v>
      </c>
      <c r="I107" s="61">
        <v>0</v>
      </c>
      <c r="J107" s="6">
        <v>1</v>
      </c>
      <c r="K107" s="6">
        <v>12</v>
      </c>
      <c r="L107" s="6">
        <v>7</v>
      </c>
      <c r="M107" s="6">
        <v>2</v>
      </c>
    </row>
    <row r="108" spans="1:13" x14ac:dyDescent="0.3">
      <c r="A108" s="5" t="s">
        <v>381</v>
      </c>
      <c r="B108" s="5" t="s">
        <v>353</v>
      </c>
      <c r="C108" s="5" t="s">
        <v>495</v>
      </c>
      <c r="D108" s="5" t="s">
        <v>487</v>
      </c>
      <c r="E108" s="6">
        <v>2</v>
      </c>
      <c r="F108" s="6">
        <v>1</v>
      </c>
      <c r="G108" s="7">
        <v>50000</v>
      </c>
      <c r="H108" s="6">
        <v>5</v>
      </c>
      <c r="I108" s="61">
        <v>0</v>
      </c>
      <c r="J108" s="6">
        <v>1</v>
      </c>
      <c r="K108" s="6">
        <v>10</v>
      </c>
      <c r="L108" s="6">
        <v>7</v>
      </c>
      <c r="M108" s="6">
        <v>1</v>
      </c>
    </row>
    <row r="109" spans="1:13" x14ac:dyDescent="0.3">
      <c r="A109" s="5" t="s">
        <v>381</v>
      </c>
      <c r="B109" s="5" t="s">
        <v>353</v>
      </c>
      <c r="C109" s="5" t="s">
        <v>496</v>
      </c>
      <c r="D109" s="5" t="s">
        <v>411</v>
      </c>
      <c r="E109" s="6">
        <v>10</v>
      </c>
      <c r="F109" s="6">
        <v>1</v>
      </c>
      <c r="G109" s="7">
        <v>10000</v>
      </c>
      <c r="H109" s="6">
        <v>1</v>
      </c>
      <c r="I109" s="61">
        <v>0.1</v>
      </c>
      <c r="J109" s="6">
        <v>1</v>
      </c>
      <c r="K109" s="6">
        <v>9</v>
      </c>
      <c r="L109" s="6">
        <v>7</v>
      </c>
      <c r="M109" s="6">
        <v>1</v>
      </c>
    </row>
    <row r="110" spans="1:13" ht="27" x14ac:dyDescent="0.3">
      <c r="A110" s="5" t="s">
        <v>381</v>
      </c>
      <c r="B110" s="5" t="s">
        <v>353</v>
      </c>
      <c r="C110" s="5" t="s">
        <v>497</v>
      </c>
      <c r="D110" s="5" t="s">
        <v>411</v>
      </c>
      <c r="E110" s="6">
        <v>6</v>
      </c>
      <c r="F110" s="6">
        <v>1</v>
      </c>
      <c r="G110" s="7">
        <v>15000</v>
      </c>
      <c r="H110" s="6">
        <v>2</v>
      </c>
      <c r="I110" s="61">
        <v>0.1</v>
      </c>
      <c r="J110" s="6">
        <v>1</v>
      </c>
      <c r="K110" s="6">
        <v>8</v>
      </c>
      <c r="L110" s="6">
        <v>7</v>
      </c>
      <c r="M110" s="6">
        <v>1</v>
      </c>
    </row>
    <row r="111" spans="1:13" x14ac:dyDescent="0.3">
      <c r="A111" s="5" t="s">
        <v>381</v>
      </c>
      <c r="B111" s="5" t="s">
        <v>353</v>
      </c>
      <c r="C111" s="5" t="s">
        <v>498</v>
      </c>
      <c r="D111" s="5" t="s">
        <v>487</v>
      </c>
      <c r="E111" s="6">
        <v>2</v>
      </c>
      <c r="F111" s="6">
        <v>1</v>
      </c>
      <c r="G111" s="7">
        <v>33000</v>
      </c>
      <c r="H111" s="6">
        <v>3</v>
      </c>
      <c r="I111" s="61">
        <v>0</v>
      </c>
      <c r="J111" s="6">
        <v>1</v>
      </c>
      <c r="K111" s="6">
        <v>7</v>
      </c>
      <c r="L111" s="6">
        <v>7</v>
      </c>
      <c r="M111" s="6">
        <v>1</v>
      </c>
    </row>
    <row r="112" spans="1:13" x14ac:dyDescent="0.3">
      <c r="A112" s="5" t="s">
        <v>381</v>
      </c>
      <c r="B112" s="5" t="s">
        <v>353</v>
      </c>
      <c r="C112" s="5" t="s">
        <v>499</v>
      </c>
      <c r="D112" s="5" t="s">
        <v>500</v>
      </c>
      <c r="E112" s="6">
        <v>2</v>
      </c>
      <c r="F112" s="6">
        <v>1</v>
      </c>
      <c r="G112" s="7">
        <v>30000</v>
      </c>
      <c r="H112" s="6">
        <v>3</v>
      </c>
      <c r="I112" s="61">
        <v>0</v>
      </c>
      <c r="J112" s="6">
        <v>1</v>
      </c>
      <c r="K112" s="6">
        <v>6</v>
      </c>
      <c r="L112" s="6">
        <v>7</v>
      </c>
      <c r="M112" s="6">
        <v>1</v>
      </c>
    </row>
    <row r="113" spans="1:13" ht="40.200000000000003" x14ac:dyDescent="0.3">
      <c r="A113" s="5" t="s">
        <v>381</v>
      </c>
      <c r="B113" s="5" t="s">
        <v>353</v>
      </c>
      <c r="C113" s="5" t="s">
        <v>501</v>
      </c>
      <c r="D113" s="5" t="s">
        <v>402</v>
      </c>
      <c r="E113" s="6">
        <v>2</v>
      </c>
      <c r="F113" s="6">
        <v>1</v>
      </c>
      <c r="G113" s="7">
        <v>29000</v>
      </c>
      <c r="H113" s="6">
        <v>3</v>
      </c>
      <c r="I113" s="61">
        <v>0</v>
      </c>
      <c r="J113" s="6">
        <v>1</v>
      </c>
      <c r="K113" s="6">
        <v>6</v>
      </c>
      <c r="L113" s="6">
        <v>7</v>
      </c>
      <c r="M113" s="6">
        <v>1</v>
      </c>
    </row>
    <row r="114" spans="1:13" x14ac:dyDescent="0.3">
      <c r="A114" s="5" t="s">
        <v>381</v>
      </c>
      <c r="B114" s="5" t="s">
        <v>353</v>
      </c>
      <c r="C114" s="5" t="s">
        <v>502</v>
      </c>
      <c r="D114" s="5" t="s">
        <v>503</v>
      </c>
      <c r="E114" s="6">
        <v>2</v>
      </c>
      <c r="F114" s="6">
        <v>1</v>
      </c>
      <c r="G114" s="7">
        <v>25000</v>
      </c>
      <c r="H114" s="6">
        <v>3</v>
      </c>
      <c r="I114" s="61">
        <v>0</v>
      </c>
      <c r="J114" s="6">
        <v>1</v>
      </c>
      <c r="K114" s="6">
        <v>5</v>
      </c>
      <c r="L114" s="6">
        <v>7</v>
      </c>
      <c r="M114" s="6">
        <v>1</v>
      </c>
    </row>
    <row r="115" spans="1:13" x14ac:dyDescent="0.3">
      <c r="A115" s="5" t="s">
        <v>381</v>
      </c>
      <c r="B115" s="5" t="s">
        <v>353</v>
      </c>
      <c r="C115" s="5" t="s">
        <v>504</v>
      </c>
      <c r="D115" s="5" t="s">
        <v>503</v>
      </c>
      <c r="E115" s="6">
        <v>3</v>
      </c>
      <c r="F115" s="6">
        <v>1</v>
      </c>
      <c r="G115" s="7">
        <v>15000</v>
      </c>
      <c r="H115" s="6">
        <v>2</v>
      </c>
      <c r="I115" s="61">
        <v>0</v>
      </c>
      <c r="J115" s="6">
        <v>1</v>
      </c>
      <c r="K115" s="6">
        <v>5</v>
      </c>
      <c r="L115" s="6">
        <v>7</v>
      </c>
      <c r="M115" s="6">
        <v>1</v>
      </c>
    </row>
    <row r="116" spans="1:13" x14ac:dyDescent="0.3">
      <c r="A116" s="5" t="s">
        <v>381</v>
      </c>
      <c r="B116" s="5" t="s">
        <v>353</v>
      </c>
      <c r="C116" s="5" t="s">
        <v>505</v>
      </c>
      <c r="D116" s="5"/>
      <c r="E116" s="6">
        <v>2</v>
      </c>
      <c r="F116" s="6">
        <v>1</v>
      </c>
      <c r="G116" s="7">
        <v>21000</v>
      </c>
      <c r="H116" s="6">
        <v>2</v>
      </c>
      <c r="I116" s="61">
        <v>0</v>
      </c>
      <c r="J116" s="6">
        <v>1</v>
      </c>
      <c r="K116" s="6">
        <v>4</v>
      </c>
      <c r="L116" s="6">
        <v>7</v>
      </c>
      <c r="M116" s="6">
        <v>1</v>
      </c>
    </row>
    <row r="117" spans="1:13" x14ac:dyDescent="0.3">
      <c r="A117" s="5" t="s">
        <v>381</v>
      </c>
      <c r="B117" s="5" t="s">
        <v>353</v>
      </c>
      <c r="C117" s="5" t="s">
        <v>506</v>
      </c>
      <c r="D117" s="5" t="s">
        <v>507</v>
      </c>
      <c r="E117" s="6">
        <v>2</v>
      </c>
      <c r="F117" s="6">
        <v>1</v>
      </c>
      <c r="G117" s="7">
        <v>14000</v>
      </c>
      <c r="H117" s="6">
        <v>1</v>
      </c>
      <c r="I117" s="61">
        <v>0</v>
      </c>
      <c r="J117" s="6">
        <v>1</v>
      </c>
      <c r="K117" s="6">
        <v>3</v>
      </c>
      <c r="L117" s="6">
        <v>7</v>
      </c>
      <c r="M117" s="6">
        <v>0</v>
      </c>
    </row>
    <row r="118" spans="1:13" ht="27" x14ac:dyDescent="0.3">
      <c r="A118" s="5" t="s">
        <v>381</v>
      </c>
      <c r="B118" s="5" t="s">
        <v>353</v>
      </c>
      <c r="C118" s="5" t="s">
        <v>508</v>
      </c>
      <c r="D118" s="5" t="s">
        <v>507</v>
      </c>
      <c r="E118" s="6">
        <v>2</v>
      </c>
      <c r="F118" s="6">
        <v>1</v>
      </c>
      <c r="G118" s="7">
        <v>14000</v>
      </c>
      <c r="H118" s="6">
        <v>1</v>
      </c>
      <c r="I118" s="61">
        <v>0</v>
      </c>
      <c r="J118" s="6">
        <v>1</v>
      </c>
      <c r="K118" s="6">
        <v>3</v>
      </c>
      <c r="L118" s="6">
        <v>7</v>
      </c>
      <c r="M118" s="6">
        <v>0</v>
      </c>
    </row>
    <row r="119" spans="1:13" x14ac:dyDescent="0.3">
      <c r="A119" s="5" t="s">
        <v>381</v>
      </c>
      <c r="B119" s="5" t="s">
        <v>331</v>
      </c>
      <c r="C119" s="5" t="s">
        <v>509</v>
      </c>
      <c r="D119" s="5" t="s">
        <v>510</v>
      </c>
      <c r="E119" s="6">
        <v>1</v>
      </c>
      <c r="F119" s="6">
        <v>0</v>
      </c>
      <c r="G119" s="7">
        <v>68149248</v>
      </c>
      <c r="H119" s="7">
        <v>6815</v>
      </c>
      <c r="I119" s="62">
        <v>0</v>
      </c>
      <c r="J119" s="6">
        <v>5</v>
      </c>
      <c r="K119" s="6">
        <v>0</v>
      </c>
      <c r="L119" s="6">
        <v>7</v>
      </c>
      <c r="M119" s="6">
        <v>0</v>
      </c>
    </row>
    <row r="120" spans="1:13" ht="27" x14ac:dyDescent="0.3">
      <c r="A120" s="5" t="s">
        <v>381</v>
      </c>
      <c r="B120" s="5" t="s">
        <v>331</v>
      </c>
      <c r="C120" s="5" t="s">
        <v>511</v>
      </c>
      <c r="D120" s="5" t="s">
        <v>512</v>
      </c>
      <c r="E120" s="6">
        <v>0</v>
      </c>
      <c r="F120" s="6">
        <v>0</v>
      </c>
      <c r="G120" s="7">
        <v>52948000</v>
      </c>
      <c r="H120" s="7">
        <v>5295</v>
      </c>
      <c r="I120" s="62">
        <v>0</v>
      </c>
      <c r="J120" s="6">
        <v>4</v>
      </c>
      <c r="K120" s="6">
        <v>0</v>
      </c>
      <c r="L120" s="6">
        <v>7</v>
      </c>
      <c r="M120" s="6">
        <v>0</v>
      </c>
    </row>
    <row r="121" spans="1:13" x14ac:dyDescent="0.3">
      <c r="A121" s="5" t="s">
        <v>381</v>
      </c>
      <c r="B121" s="5" t="s">
        <v>353</v>
      </c>
      <c r="C121" s="5" t="s">
        <v>513</v>
      </c>
      <c r="D121" s="5"/>
      <c r="E121" s="6">
        <v>1</v>
      </c>
      <c r="F121" s="6">
        <v>0</v>
      </c>
      <c r="G121" s="7">
        <v>30000000</v>
      </c>
      <c r="H121" s="7">
        <v>3000</v>
      </c>
      <c r="I121" s="61">
        <v>0</v>
      </c>
      <c r="J121" s="6">
        <v>1</v>
      </c>
      <c r="K121" s="6">
        <v>0</v>
      </c>
      <c r="L121" s="6">
        <v>7</v>
      </c>
      <c r="M121" s="6">
        <v>0</v>
      </c>
    </row>
    <row r="122" spans="1:13" x14ac:dyDescent="0.3">
      <c r="A122" s="5" t="s">
        <v>381</v>
      </c>
      <c r="B122" s="5" t="s">
        <v>331</v>
      </c>
      <c r="C122" s="5" t="s">
        <v>514</v>
      </c>
      <c r="D122" s="5" t="s">
        <v>515</v>
      </c>
      <c r="E122" s="6">
        <v>2</v>
      </c>
      <c r="F122" s="6">
        <v>0</v>
      </c>
      <c r="G122" s="7">
        <v>15000000</v>
      </c>
      <c r="H122" s="7">
        <v>1500</v>
      </c>
      <c r="I122" s="62">
        <v>0</v>
      </c>
      <c r="J122" s="6">
        <v>1</v>
      </c>
      <c r="K122" s="6">
        <v>0</v>
      </c>
      <c r="L122" s="6">
        <v>7</v>
      </c>
      <c r="M122" s="6">
        <v>0</v>
      </c>
    </row>
    <row r="123" spans="1:13" x14ac:dyDescent="0.3">
      <c r="A123" s="5" t="s">
        <v>381</v>
      </c>
      <c r="B123" s="5" t="s">
        <v>353</v>
      </c>
      <c r="C123" s="25" t="s">
        <v>516</v>
      </c>
      <c r="D123" s="5"/>
      <c r="E123" s="6">
        <v>1</v>
      </c>
      <c r="F123" s="6">
        <v>0</v>
      </c>
      <c r="G123" s="7">
        <v>12000000</v>
      </c>
      <c r="H123" s="7">
        <v>1200</v>
      </c>
      <c r="I123" s="61">
        <v>0</v>
      </c>
      <c r="J123" s="6">
        <v>1</v>
      </c>
      <c r="K123" s="6">
        <v>0</v>
      </c>
      <c r="L123" s="6">
        <v>7</v>
      </c>
      <c r="M123" s="6">
        <v>0</v>
      </c>
    </row>
    <row r="124" spans="1:13" x14ac:dyDescent="0.3">
      <c r="A124" s="5" t="s">
        <v>381</v>
      </c>
      <c r="B124" s="5" t="s">
        <v>331</v>
      </c>
      <c r="C124" s="5" t="s">
        <v>517</v>
      </c>
      <c r="D124" s="5" t="s">
        <v>363</v>
      </c>
      <c r="E124" s="6">
        <v>1</v>
      </c>
      <c r="F124" s="6">
        <v>0</v>
      </c>
      <c r="G124" s="7">
        <v>6580000</v>
      </c>
      <c r="H124" s="6">
        <v>658</v>
      </c>
      <c r="I124" s="62">
        <v>0</v>
      </c>
      <c r="J124" s="6">
        <v>1</v>
      </c>
      <c r="K124" s="6">
        <v>0</v>
      </c>
      <c r="L124" s="6">
        <v>7</v>
      </c>
      <c r="M124" s="6">
        <v>0</v>
      </c>
    </row>
    <row r="125" spans="1:13" x14ac:dyDescent="0.3">
      <c r="A125" s="5" t="s">
        <v>381</v>
      </c>
      <c r="B125" s="5" t="s">
        <v>353</v>
      </c>
      <c r="C125" s="25" t="s">
        <v>518</v>
      </c>
      <c r="D125" s="5"/>
      <c r="E125" s="6">
        <v>1</v>
      </c>
      <c r="F125" s="6">
        <v>0</v>
      </c>
      <c r="G125" s="7">
        <v>6580000</v>
      </c>
      <c r="H125" s="6">
        <v>658</v>
      </c>
      <c r="I125" s="61">
        <v>0</v>
      </c>
      <c r="J125" s="6">
        <v>1</v>
      </c>
      <c r="K125" s="6">
        <v>0</v>
      </c>
      <c r="L125" s="6">
        <v>7</v>
      </c>
      <c r="M125" s="6">
        <v>0</v>
      </c>
    </row>
    <row r="126" spans="1:13" x14ac:dyDescent="0.3">
      <c r="A126" s="5" t="s">
        <v>381</v>
      </c>
      <c r="B126" s="5" t="s">
        <v>353</v>
      </c>
      <c r="C126" s="25" t="s">
        <v>519</v>
      </c>
      <c r="D126" s="5"/>
      <c r="E126" s="6">
        <v>1</v>
      </c>
      <c r="F126" s="6">
        <v>0</v>
      </c>
      <c r="G126" s="7">
        <v>6580000</v>
      </c>
      <c r="H126" s="6">
        <v>658</v>
      </c>
      <c r="I126" s="61">
        <v>0</v>
      </c>
      <c r="J126" s="6">
        <v>1</v>
      </c>
      <c r="K126" s="6">
        <v>0</v>
      </c>
      <c r="L126" s="6">
        <v>7</v>
      </c>
      <c r="M126" s="6">
        <v>0</v>
      </c>
    </row>
    <row r="127" spans="1:13" x14ac:dyDescent="0.3">
      <c r="A127" s="5" t="s">
        <v>381</v>
      </c>
      <c r="B127" s="5" t="s">
        <v>353</v>
      </c>
      <c r="C127" s="25" t="s">
        <v>520</v>
      </c>
      <c r="D127" s="5"/>
      <c r="E127" s="6">
        <v>1</v>
      </c>
      <c r="F127" s="6">
        <v>0</v>
      </c>
      <c r="G127" s="7">
        <v>6580000</v>
      </c>
      <c r="H127" s="6">
        <v>658</v>
      </c>
      <c r="I127" s="61">
        <v>0</v>
      </c>
      <c r="J127" s="6">
        <v>1</v>
      </c>
      <c r="K127" s="6">
        <v>0</v>
      </c>
      <c r="L127" s="6">
        <v>7</v>
      </c>
      <c r="M127" s="6">
        <v>0</v>
      </c>
    </row>
    <row r="128" spans="1:13" x14ac:dyDescent="0.3">
      <c r="A128" s="5" t="s">
        <v>381</v>
      </c>
      <c r="B128" s="5" t="s">
        <v>353</v>
      </c>
      <c r="C128" s="25" t="s">
        <v>521</v>
      </c>
      <c r="D128" s="5"/>
      <c r="E128" s="6">
        <v>1</v>
      </c>
      <c r="F128" s="6">
        <v>0</v>
      </c>
      <c r="G128" s="7">
        <v>6580000</v>
      </c>
      <c r="H128" s="6">
        <v>658</v>
      </c>
      <c r="I128" s="61">
        <v>0</v>
      </c>
      <c r="J128" s="6">
        <v>1</v>
      </c>
      <c r="K128" s="6">
        <v>0</v>
      </c>
      <c r="L128" s="6">
        <v>7</v>
      </c>
      <c r="M128" s="6">
        <v>0</v>
      </c>
    </row>
    <row r="129" spans="1:13" x14ac:dyDescent="0.3">
      <c r="A129" s="5" t="s">
        <v>381</v>
      </c>
      <c r="B129" s="5" t="s">
        <v>353</v>
      </c>
      <c r="C129" s="25" t="s">
        <v>522</v>
      </c>
      <c r="D129" s="5"/>
      <c r="E129" s="6">
        <v>1</v>
      </c>
      <c r="F129" s="6">
        <v>0</v>
      </c>
      <c r="G129" s="7">
        <v>6580000</v>
      </c>
      <c r="H129" s="6">
        <v>658</v>
      </c>
      <c r="I129" s="61">
        <v>0</v>
      </c>
      <c r="J129" s="6">
        <v>1</v>
      </c>
      <c r="K129" s="6">
        <v>0</v>
      </c>
      <c r="L129" s="6">
        <v>7</v>
      </c>
      <c r="M129" s="6">
        <v>0</v>
      </c>
    </row>
    <row r="130" spans="1:13" x14ac:dyDescent="0.3">
      <c r="A130" s="5" t="s">
        <v>381</v>
      </c>
      <c r="B130" s="5" t="s">
        <v>353</v>
      </c>
      <c r="C130" s="25" t="s">
        <v>523</v>
      </c>
      <c r="D130" s="5"/>
      <c r="E130" s="6">
        <v>1</v>
      </c>
      <c r="F130" s="6">
        <v>0</v>
      </c>
      <c r="G130" s="7">
        <v>6580000</v>
      </c>
      <c r="H130" s="6">
        <v>658</v>
      </c>
      <c r="I130" s="61">
        <v>0</v>
      </c>
      <c r="J130" s="6">
        <v>1</v>
      </c>
      <c r="K130" s="6">
        <v>0</v>
      </c>
      <c r="L130" s="6">
        <v>7</v>
      </c>
      <c r="M130" s="6">
        <v>0</v>
      </c>
    </row>
    <row r="131" spans="1:13" x14ac:dyDescent="0.3">
      <c r="A131" s="5" t="s">
        <v>381</v>
      </c>
      <c r="B131" s="5" t="s">
        <v>353</v>
      </c>
      <c r="C131" s="5" t="s">
        <v>524</v>
      </c>
      <c r="D131" s="5"/>
      <c r="E131" s="6">
        <v>5</v>
      </c>
      <c r="F131" s="6">
        <v>0</v>
      </c>
      <c r="G131" s="7">
        <v>1442000</v>
      </c>
      <c r="H131" s="6">
        <v>144</v>
      </c>
      <c r="I131" s="61">
        <v>0</v>
      </c>
      <c r="J131" s="6">
        <v>1</v>
      </c>
      <c r="K131" s="6">
        <v>0</v>
      </c>
      <c r="L131" s="6">
        <v>7</v>
      </c>
      <c r="M131" s="6">
        <v>0</v>
      </c>
    </row>
    <row r="132" spans="1:13" ht="27" x14ac:dyDescent="0.3">
      <c r="A132" s="5" t="s">
        <v>381</v>
      </c>
      <c r="B132" s="5" t="s">
        <v>353</v>
      </c>
      <c r="C132" s="5" t="s">
        <v>525</v>
      </c>
      <c r="D132" s="5" t="s">
        <v>406</v>
      </c>
      <c r="E132" s="6">
        <v>2</v>
      </c>
      <c r="F132" s="6">
        <v>0</v>
      </c>
      <c r="G132" s="7">
        <v>434000</v>
      </c>
      <c r="H132" s="6">
        <v>43</v>
      </c>
      <c r="I132" s="61">
        <v>0</v>
      </c>
      <c r="J132" s="6">
        <v>1</v>
      </c>
      <c r="K132" s="6">
        <v>0</v>
      </c>
      <c r="L132" s="6">
        <v>7</v>
      </c>
      <c r="M132" s="6">
        <v>0</v>
      </c>
    </row>
  </sheetData>
  <hyperlinks>
    <hyperlink ref="D51" r:id="rId1" display="http://steril.in/" xr:uid="{36DCD098-675C-4DC6-AD5C-CA1AE97FE4F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7BDD-A12F-4C8C-B4D3-8FE63CD014F8}">
  <dimension ref="A1:G11"/>
  <sheetViews>
    <sheetView workbookViewId="0">
      <selection activeCell="I3" sqref="I3"/>
    </sheetView>
  </sheetViews>
  <sheetFormatPr defaultRowHeight="14.4" x14ac:dyDescent="0.3"/>
  <cols>
    <col min="1" max="1" width="24.5546875" customWidth="1"/>
    <col min="2" max="2" width="11.44140625" customWidth="1"/>
  </cols>
  <sheetData>
    <row r="1" spans="1:7" x14ac:dyDescent="0.3">
      <c r="A1" s="3" t="s">
        <v>527</v>
      </c>
      <c r="B1" s="3" t="s">
        <v>528</v>
      </c>
      <c r="C1" s="3" t="s">
        <v>529</v>
      </c>
      <c r="D1" s="3" t="s">
        <v>530</v>
      </c>
    </row>
    <row r="2" spans="1:7" x14ac:dyDescent="0.3">
      <c r="A2" s="5" t="s">
        <v>531</v>
      </c>
      <c r="B2" s="64">
        <v>0.6</v>
      </c>
      <c r="C2" s="64">
        <v>0.6</v>
      </c>
      <c r="D2" s="64">
        <v>0.6</v>
      </c>
    </row>
    <row r="3" spans="1:7" x14ac:dyDescent="0.3">
      <c r="A3" s="5" t="s">
        <v>532</v>
      </c>
      <c r="B3" s="64">
        <v>0.3</v>
      </c>
      <c r="C3" s="64">
        <v>0.3</v>
      </c>
      <c r="D3" s="64">
        <v>0.3</v>
      </c>
    </row>
    <row r="4" spans="1:7" x14ac:dyDescent="0.3">
      <c r="A4" s="5" t="s">
        <v>533</v>
      </c>
      <c r="B4" s="64">
        <v>0.1</v>
      </c>
      <c r="C4" s="64">
        <v>0.1</v>
      </c>
      <c r="D4" s="64">
        <v>0.1</v>
      </c>
    </row>
    <row r="6" spans="1:7" x14ac:dyDescent="0.3">
      <c r="A6" s="90"/>
      <c r="B6" s="91" t="s">
        <v>534</v>
      </c>
      <c r="C6" s="91"/>
      <c r="D6" s="91"/>
      <c r="E6" s="91"/>
      <c r="F6" s="91"/>
      <c r="G6" s="91"/>
    </row>
    <row r="7" spans="1:7" x14ac:dyDescent="0.3">
      <c r="A7" s="90"/>
      <c r="B7" s="65" t="s">
        <v>535</v>
      </c>
      <c r="C7" s="65" t="s">
        <v>536</v>
      </c>
      <c r="D7" s="65" t="s">
        <v>537</v>
      </c>
      <c r="E7" s="65" t="s">
        <v>538</v>
      </c>
      <c r="F7" s="65" t="s">
        <v>539</v>
      </c>
      <c r="G7" s="65" t="s">
        <v>540</v>
      </c>
    </row>
    <row r="8" spans="1:7" ht="27" x14ac:dyDescent="0.3">
      <c r="A8" s="5" t="s">
        <v>541</v>
      </c>
      <c r="B8" s="5"/>
      <c r="C8" s="66">
        <v>0.15</v>
      </c>
      <c r="D8" s="66">
        <v>0.125</v>
      </c>
      <c r="E8" s="66">
        <v>0.1</v>
      </c>
      <c r="F8" s="66">
        <v>0.1</v>
      </c>
      <c r="G8" s="66">
        <v>0.1</v>
      </c>
    </row>
    <row r="9" spans="1:7" x14ac:dyDescent="0.3">
      <c r="A9" s="5" t="s">
        <v>542</v>
      </c>
      <c r="B9" s="5"/>
      <c r="C9" s="61">
        <v>0.09</v>
      </c>
      <c r="D9" s="61">
        <v>7.4999999999999997E-2</v>
      </c>
      <c r="E9" s="61">
        <v>0.06</v>
      </c>
      <c r="F9" s="61">
        <v>0.06</v>
      </c>
      <c r="G9" s="61">
        <v>0.06</v>
      </c>
    </row>
    <row r="10" spans="1:7" x14ac:dyDescent="0.3">
      <c r="A10" s="5" t="s">
        <v>543</v>
      </c>
      <c r="B10" s="5"/>
      <c r="C10" s="61">
        <v>4.4999999999999998E-2</v>
      </c>
      <c r="D10" s="61">
        <v>3.7999999999999999E-2</v>
      </c>
      <c r="E10" s="61">
        <v>0.03</v>
      </c>
      <c r="F10" s="61">
        <v>0.03</v>
      </c>
      <c r="G10" s="61">
        <v>0.03</v>
      </c>
    </row>
    <row r="11" spans="1:7" x14ac:dyDescent="0.3">
      <c r="A11" s="5" t="s">
        <v>544</v>
      </c>
      <c r="B11" s="5"/>
      <c r="C11" s="61">
        <v>1.4999999999999999E-2</v>
      </c>
      <c r="D11" s="61">
        <v>1.2999999999999999E-2</v>
      </c>
      <c r="E11" s="61">
        <v>0.01</v>
      </c>
      <c r="F11" s="61">
        <v>0.01</v>
      </c>
      <c r="G11" s="61">
        <v>0.01</v>
      </c>
    </row>
  </sheetData>
  <mergeCells count="2">
    <mergeCell ref="A6:A7"/>
    <mergeCell ref="B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COGS1</vt:lpstr>
      <vt:lpstr>COGS2</vt:lpstr>
      <vt:lpstr>Lab</vt:lpstr>
      <vt:lpstr>Equipment1</vt:lpstr>
      <vt:lpstr>Equipment2</vt:lpstr>
      <vt:lpstr>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Radika Surya</dc:creator>
  <cp:lastModifiedBy>Radika Surya</cp:lastModifiedBy>
  <dcterms:created xsi:type="dcterms:W3CDTF">2024-06-06T12:19:44Z</dcterms:created>
  <dcterms:modified xsi:type="dcterms:W3CDTF">2024-06-25T03:59:57Z</dcterms:modified>
</cp:coreProperties>
</file>