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radika\AI_Engineer\Project\Dental_Clinic\Code\Data\Real\"/>
    </mc:Choice>
  </mc:AlternateContent>
  <xr:revisionPtr revIDLastSave="0" documentId="13_ncr:1_{079B172E-5D32-4D8E-9C21-2614E033138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odel_Input" sheetId="1" r:id="rId1"/>
    <sheet name="Summary Qty" sheetId="2" r:id="rId2"/>
    <sheet name="2021" sheetId="3" r:id="rId3"/>
    <sheet name="2022" sheetId="4" r:id="rId4"/>
    <sheet name="202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7" i="1" l="1"/>
  <c r="C3" i="1"/>
  <c r="H3" i="1" s="1"/>
  <c r="C4" i="1"/>
  <c r="C5" i="1"/>
  <c r="C6" i="1"/>
  <c r="H6" i="1" s="1"/>
  <c r="C7" i="1"/>
  <c r="C8" i="1"/>
  <c r="C9" i="1"/>
  <c r="C10" i="1"/>
  <c r="C11" i="1"/>
  <c r="H11" i="1" s="1"/>
  <c r="C12" i="1"/>
  <c r="C13" i="1"/>
  <c r="C14" i="1"/>
  <c r="C15" i="1"/>
  <c r="C16" i="1"/>
  <c r="C17" i="1"/>
  <c r="C18" i="1"/>
  <c r="H18" i="1" s="1"/>
  <c r="C19" i="1"/>
  <c r="H19" i="1" s="1"/>
  <c r="C20" i="1"/>
  <c r="C21" i="1"/>
  <c r="C22" i="1"/>
  <c r="H22" i="1" s="1"/>
  <c r="C23" i="1"/>
  <c r="C24" i="1"/>
  <c r="C25" i="1"/>
  <c r="C26" i="1"/>
  <c r="H26" i="1" s="1"/>
  <c r="C27" i="1"/>
  <c r="H27" i="1" s="1"/>
  <c r="C28" i="1"/>
  <c r="C29" i="1"/>
  <c r="C30" i="1"/>
  <c r="C31" i="1"/>
  <c r="C32" i="1"/>
  <c r="C33" i="1"/>
  <c r="C34" i="1"/>
  <c r="C35" i="1"/>
  <c r="H35" i="1" s="1"/>
  <c r="C36" i="1"/>
  <c r="C37" i="1"/>
  <c r="C38" i="1"/>
  <c r="H38" i="1" s="1"/>
  <c r="C39" i="1"/>
  <c r="C40" i="1"/>
  <c r="C41" i="1"/>
  <c r="C42" i="1"/>
  <c r="H42" i="1" s="1"/>
  <c r="C43" i="1"/>
  <c r="H43" i="1" s="1"/>
  <c r="C44" i="1"/>
  <c r="C45" i="1"/>
  <c r="C46" i="1"/>
  <c r="C47" i="1"/>
  <c r="C48" i="1"/>
  <c r="C49" i="1"/>
  <c r="C50" i="1"/>
  <c r="C51" i="1"/>
  <c r="H51" i="1" s="1"/>
  <c r="C52" i="1"/>
  <c r="C53" i="1"/>
  <c r="C54" i="1"/>
  <c r="C55" i="1"/>
  <c r="C56" i="1"/>
  <c r="C57" i="1"/>
  <c r="C58" i="1"/>
  <c r="H58" i="1" s="1"/>
  <c r="C59" i="1"/>
  <c r="H59" i="1" s="1"/>
  <c r="C60" i="1"/>
  <c r="C61" i="1"/>
  <c r="C62" i="1"/>
  <c r="C63" i="1"/>
  <c r="C64" i="1"/>
  <c r="C65" i="1"/>
  <c r="C66" i="1"/>
  <c r="H66" i="1" s="1"/>
  <c r="C67" i="1"/>
  <c r="C68" i="1"/>
  <c r="C69" i="1"/>
  <c r="C70" i="1"/>
  <c r="H70" i="1" s="1"/>
  <c r="C71" i="1"/>
  <c r="C72" i="1"/>
  <c r="C73" i="1"/>
  <c r="C74" i="1"/>
  <c r="H74" i="1" s="1"/>
  <c r="C75" i="1"/>
  <c r="C76" i="1"/>
  <c r="C77" i="1"/>
  <c r="C78" i="1"/>
  <c r="C79" i="1"/>
  <c r="C80" i="1"/>
  <c r="C81" i="1"/>
  <c r="C82" i="1"/>
  <c r="H82" i="1" s="1"/>
  <c r="C83" i="1"/>
  <c r="C84" i="1"/>
  <c r="C85" i="1"/>
  <c r="C86" i="1"/>
  <c r="H86" i="1" s="1"/>
  <c r="C87" i="1"/>
  <c r="C88" i="1"/>
  <c r="C89" i="1"/>
  <c r="C90" i="1"/>
  <c r="H90" i="1" s="1"/>
  <c r="C91" i="1"/>
  <c r="H91" i="1" s="1"/>
  <c r="C92" i="1"/>
  <c r="C93" i="1"/>
  <c r="C94" i="1"/>
  <c r="C95" i="1"/>
  <c r="C96" i="1"/>
  <c r="C97" i="1"/>
  <c r="C98" i="1"/>
  <c r="H98" i="1" s="1"/>
  <c r="C99" i="1"/>
  <c r="H99" i="1" s="1"/>
  <c r="C100" i="1"/>
  <c r="C101" i="1"/>
  <c r="C102" i="1"/>
  <c r="H102" i="1" s="1"/>
  <c r="C103" i="1"/>
  <c r="C104" i="1"/>
  <c r="C105" i="1"/>
  <c r="C106" i="1"/>
  <c r="H106" i="1" s="1"/>
  <c r="C107" i="1"/>
  <c r="H107" i="1" s="1"/>
  <c r="C108" i="1"/>
  <c r="C109" i="1"/>
  <c r="C110" i="1"/>
  <c r="C111" i="1"/>
  <c r="C112" i="1"/>
  <c r="C113" i="1"/>
  <c r="C114" i="1"/>
  <c r="H114" i="1" s="1"/>
  <c r="C115" i="1"/>
  <c r="H115" i="1" s="1"/>
  <c r="C116" i="1"/>
  <c r="C117" i="1"/>
  <c r="C118" i="1"/>
  <c r="H118" i="1" s="1"/>
  <c r="C119" i="1"/>
  <c r="C120" i="1"/>
  <c r="C121" i="1"/>
  <c r="C122" i="1"/>
  <c r="H122" i="1" s="1"/>
  <c r="C123" i="1"/>
  <c r="H123" i="1" s="1"/>
  <c r="C124" i="1"/>
  <c r="C125" i="1"/>
  <c r="C126" i="1"/>
  <c r="C127" i="1"/>
  <c r="C128" i="1"/>
  <c r="C129" i="1"/>
  <c r="C130" i="1"/>
  <c r="H130" i="1" s="1"/>
  <c r="C131" i="1"/>
  <c r="H131" i="1" s="1"/>
  <c r="C132" i="1"/>
  <c r="C133" i="1"/>
  <c r="C134" i="1"/>
  <c r="H134" i="1" s="1"/>
  <c r="C135" i="1"/>
  <c r="C136" i="1"/>
  <c r="C137" i="1"/>
  <c r="C138" i="1"/>
  <c r="H138" i="1" s="1"/>
  <c r="C139" i="1"/>
  <c r="H139" i="1" s="1"/>
  <c r="C140" i="1"/>
  <c r="C141" i="1"/>
  <c r="C142" i="1"/>
  <c r="C143" i="1"/>
  <c r="C144" i="1"/>
  <c r="C145" i="1"/>
  <c r="H145" i="1" s="1"/>
  <c r="C146" i="1"/>
  <c r="C147" i="1"/>
  <c r="H147" i="1" s="1"/>
  <c r="C148" i="1"/>
  <c r="C149" i="1"/>
  <c r="C150" i="1"/>
  <c r="C151" i="1"/>
  <c r="C152" i="1"/>
  <c r="C153" i="1"/>
  <c r="C154" i="1"/>
  <c r="H154" i="1" s="1"/>
  <c r="C155" i="1"/>
  <c r="H155" i="1" s="1"/>
  <c r="C156" i="1"/>
  <c r="C157" i="1"/>
  <c r="C158" i="1"/>
  <c r="C159" i="1"/>
  <c r="C160" i="1"/>
  <c r="C161" i="1"/>
  <c r="H161" i="1" s="1"/>
  <c r="C162" i="1"/>
  <c r="H162" i="1" s="1"/>
  <c r="C163" i="1"/>
  <c r="H163" i="1" s="1"/>
  <c r="C164" i="1"/>
  <c r="C165" i="1"/>
  <c r="C166" i="1"/>
  <c r="H166" i="1" s="1"/>
  <c r="C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F2" i="2"/>
  <c r="E2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1" i="1" s="1"/>
  <c r="B152" i="2"/>
  <c r="B153" i="2"/>
  <c r="B154" i="2"/>
  <c r="B155" i="2"/>
  <c r="B156" i="2"/>
  <c r="B156" i="1" s="1"/>
  <c r="B157" i="2"/>
  <c r="B158" i="2"/>
  <c r="B158" i="1" s="1"/>
  <c r="B159" i="2"/>
  <c r="B159" i="1" s="1"/>
  <c r="B160" i="2"/>
  <c r="B160" i="1" s="1"/>
  <c r="B161" i="2"/>
  <c r="B161" i="1" s="1"/>
  <c r="B162" i="2"/>
  <c r="B162" i="1" s="1"/>
  <c r="B163" i="2"/>
  <c r="B164" i="2"/>
  <c r="B164" i="1" s="1"/>
  <c r="B165" i="2"/>
  <c r="B166" i="2"/>
  <c r="B166" i="1" s="1"/>
  <c r="B2" i="2"/>
  <c r="B144" i="1"/>
  <c r="B140" i="1"/>
  <c r="G114" i="2"/>
  <c r="B90" i="1"/>
  <c r="B88" i="1"/>
  <c r="G84" i="2"/>
  <c r="B81" i="1"/>
  <c r="B80" i="1"/>
  <c r="B79" i="1"/>
  <c r="B77" i="1"/>
  <c r="B76" i="1"/>
  <c r="B75" i="1"/>
  <c r="G74" i="2"/>
  <c r="B74" i="1"/>
  <c r="B73" i="1"/>
  <c r="B63" i="1"/>
  <c r="B61" i="1"/>
  <c r="B59" i="1"/>
  <c r="B55" i="1"/>
  <c r="B53" i="1"/>
  <c r="B49" i="1"/>
  <c r="B44" i="1"/>
  <c r="B43" i="1"/>
  <c r="B40" i="1"/>
  <c r="B39" i="1"/>
  <c r="B38" i="1"/>
  <c r="G36" i="2"/>
  <c r="B35" i="1"/>
  <c r="B33" i="1"/>
  <c r="B32" i="1"/>
  <c r="B20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166" i="1"/>
  <c r="E166" i="1"/>
  <c r="D166" i="1"/>
  <c r="A166" i="1"/>
  <c r="E165" i="1"/>
  <c r="H165" i="1"/>
  <c r="B165" i="1"/>
  <c r="A165" i="1"/>
  <c r="E164" i="1"/>
  <c r="H164" i="1"/>
  <c r="A164" i="1"/>
  <c r="E163" i="1"/>
  <c r="B163" i="1"/>
  <c r="A163" i="1"/>
  <c r="E162" i="1"/>
  <c r="A162" i="1"/>
  <c r="E161" i="1"/>
  <c r="A161" i="1"/>
  <c r="E160" i="1"/>
  <c r="H160" i="1"/>
  <c r="A160" i="1"/>
  <c r="E159" i="1"/>
  <c r="H159" i="1"/>
  <c r="A159" i="1"/>
  <c r="E158" i="1"/>
  <c r="H158" i="1"/>
  <c r="A158" i="1"/>
  <c r="E157" i="1"/>
  <c r="H157" i="1"/>
  <c r="B157" i="1"/>
  <c r="A157" i="1"/>
  <c r="E156" i="1"/>
  <c r="H156" i="1"/>
  <c r="A156" i="1"/>
  <c r="E155" i="1"/>
  <c r="B155" i="1"/>
  <c r="A155" i="1"/>
  <c r="E154" i="1"/>
  <c r="B154" i="1"/>
  <c r="A154" i="1"/>
  <c r="E153" i="1"/>
  <c r="H153" i="1"/>
  <c r="B153" i="1"/>
  <c r="A153" i="1"/>
  <c r="E152" i="1"/>
  <c r="H152" i="1"/>
  <c r="B152" i="1"/>
  <c r="A152" i="1"/>
  <c r="E151" i="1"/>
  <c r="H151" i="1"/>
  <c r="A151" i="1"/>
  <c r="E150" i="1"/>
  <c r="H150" i="1"/>
  <c r="B150" i="1"/>
  <c r="A150" i="1"/>
  <c r="E149" i="1"/>
  <c r="H149" i="1"/>
  <c r="B149" i="1"/>
  <c r="A149" i="1"/>
  <c r="E148" i="1"/>
  <c r="H148" i="1"/>
  <c r="B148" i="1"/>
  <c r="A148" i="1"/>
  <c r="E147" i="1"/>
  <c r="B147" i="1"/>
  <c r="A147" i="1"/>
  <c r="E146" i="1"/>
  <c r="H146" i="1"/>
  <c r="B146" i="1"/>
  <c r="A146" i="1"/>
  <c r="E145" i="1"/>
  <c r="B145" i="1"/>
  <c r="A145" i="1"/>
  <c r="E144" i="1"/>
  <c r="H144" i="1"/>
  <c r="A144" i="1"/>
  <c r="E143" i="1"/>
  <c r="H143" i="1"/>
  <c r="B143" i="1"/>
  <c r="A143" i="1"/>
  <c r="E142" i="1"/>
  <c r="H142" i="1"/>
  <c r="B142" i="1"/>
  <c r="A142" i="1"/>
  <c r="E141" i="1"/>
  <c r="H141" i="1"/>
  <c r="B141" i="1"/>
  <c r="A141" i="1"/>
  <c r="E140" i="1"/>
  <c r="H140" i="1"/>
  <c r="A140" i="1"/>
  <c r="E139" i="1"/>
  <c r="B139" i="1"/>
  <c r="A139" i="1"/>
  <c r="E138" i="1"/>
  <c r="B138" i="1"/>
  <c r="A138" i="1"/>
  <c r="E137" i="1"/>
  <c r="H137" i="1"/>
  <c r="B137" i="1"/>
  <c r="A137" i="1"/>
  <c r="E136" i="1"/>
  <c r="H136" i="1"/>
  <c r="B136" i="1"/>
  <c r="A136" i="1"/>
  <c r="E135" i="1"/>
  <c r="H135" i="1"/>
  <c r="B135" i="1"/>
  <c r="A135" i="1"/>
  <c r="E134" i="1"/>
  <c r="B134" i="1"/>
  <c r="A134" i="1"/>
  <c r="E133" i="1"/>
  <c r="H133" i="1"/>
  <c r="B133" i="1"/>
  <c r="A133" i="1"/>
  <c r="E132" i="1"/>
  <c r="H132" i="1"/>
  <c r="B132" i="1"/>
  <c r="A132" i="1"/>
  <c r="E131" i="1"/>
  <c r="B131" i="1"/>
  <c r="A131" i="1"/>
  <c r="E130" i="1"/>
  <c r="B130" i="1"/>
  <c r="A130" i="1"/>
  <c r="E129" i="1"/>
  <c r="H129" i="1"/>
  <c r="B129" i="1"/>
  <c r="A129" i="1"/>
  <c r="E128" i="1"/>
  <c r="H128" i="1"/>
  <c r="B128" i="1"/>
  <c r="A128" i="1"/>
  <c r="E127" i="1"/>
  <c r="H127" i="1"/>
  <c r="B127" i="1"/>
  <c r="A127" i="1"/>
  <c r="E126" i="1"/>
  <c r="H126" i="1"/>
  <c r="B126" i="1"/>
  <c r="A126" i="1"/>
  <c r="E125" i="1"/>
  <c r="H125" i="1"/>
  <c r="B125" i="1"/>
  <c r="A125" i="1"/>
  <c r="E124" i="1"/>
  <c r="H124" i="1"/>
  <c r="B124" i="1"/>
  <c r="A124" i="1"/>
  <c r="E123" i="1"/>
  <c r="B123" i="1"/>
  <c r="A123" i="1"/>
  <c r="E122" i="1"/>
  <c r="B122" i="1"/>
  <c r="A122" i="1"/>
  <c r="E121" i="1"/>
  <c r="H121" i="1"/>
  <c r="B121" i="1"/>
  <c r="A121" i="1"/>
  <c r="E120" i="1"/>
  <c r="H120" i="1"/>
  <c r="B120" i="1"/>
  <c r="A120" i="1"/>
  <c r="E119" i="1"/>
  <c r="H119" i="1"/>
  <c r="B119" i="1"/>
  <c r="A119" i="1"/>
  <c r="E118" i="1"/>
  <c r="B118" i="1"/>
  <c r="A118" i="1"/>
  <c r="E117" i="1"/>
  <c r="H117" i="1"/>
  <c r="B117" i="1"/>
  <c r="A117" i="1"/>
  <c r="E116" i="1"/>
  <c r="H116" i="1"/>
  <c r="B116" i="1"/>
  <c r="A116" i="1"/>
  <c r="E115" i="1"/>
  <c r="B115" i="1"/>
  <c r="A115" i="1"/>
  <c r="E114" i="1"/>
  <c r="B114" i="1"/>
  <c r="A114" i="1"/>
  <c r="E113" i="1"/>
  <c r="H113" i="1"/>
  <c r="B113" i="1"/>
  <c r="A113" i="1"/>
  <c r="E112" i="1"/>
  <c r="H112" i="1"/>
  <c r="B112" i="1"/>
  <c r="A112" i="1"/>
  <c r="E111" i="1"/>
  <c r="H111" i="1"/>
  <c r="B111" i="1"/>
  <c r="A111" i="1"/>
  <c r="E110" i="1"/>
  <c r="H110" i="1"/>
  <c r="B110" i="1"/>
  <c r="A110" i="1"/>
  <c r="E109" i="1"/>
  <c r="H109" i="1"/>
  <c r="B109" i="1"/>
  <c r="A109" i="1"/>
  <c r="E108" i="1"/>
  <c r="H108" i="1"/>
  <c r="B108" i="1"/>
  <c r="A108" i="1"/>
  <c r="E107" i="1"/>
  <c r="B107" i="1"/>
  <c r="A107" i="1"/>
  <c r="E106" i="1"/>
  <c r="B106" i="1"/>
  <c r="A106" i="1"/>
  <c r="E105" i="1"/>
  <c r="H105" i="1"/>
  <c r="B105" i="1"/>
  <c r="A105" i="1"/>
  <c r="E104" i="1"/>
  <c r="H104" i="1"/>
  <c r="B104" i="1"/>
  <c r="A104" i="1"/>
  <c r="E103" i="1"/>
  <c r="H103" i="1"/>
  <c r="B103" i="1"/>
  <c r="A103" i="1"/>
  <c r="E102" i="1"/>
  <c r="B102" i="1"/>
  <c r="A102" i="1"/>
  <c r="E101" i="1"/>
  <c r="H101" i="1"/>
  <c r="B101" i="1"/>
  <c r="A101" i="1"/>
  <c r="E100" i="1"/>
  <c r="H100" i="1"/>
  <c r="B100" i="1"/>
  <c r="A100" i="1"/>
  <c r="E99" i="1"/>
  <c r="B99" i="1"/>
  <c r="A99" i="1"/>
  <c r="E98" i="1"/>
  <c r="B98" i="1"/>
  <c r="A98" i="1"/>
  <c r="E97" i="1"/>
  <c r="H97" i="1"/>
  <c r="B97" i="1"/>
  <c r="A97" i="1"/>
  <c r="E96" i="1"/>
  <c r="H96" i="1"/>
  <c r="B96" i="1"/>
  <c r="A96" i="1"/>
  <c r="E95" i="1"/>
  <c r="H95" i="1"/>
  <c r="B95" i="1"/>
  <c r="A95" i="1"/>
  <c r="E94" i="1"/>
  <c r="H94" i="1"/>
  <c r="B94" i="1"/>
  <c r="A94" i="1"/>
  <c r="E93" i="1"/>
  <c r="H93" i="1"/>
  <c r="B93" i="1"/>
  <c r="A93" i="1"/>
  <c r="E92" i="1"/>
  <c r="H92" i="1"/>
  <c r="B92" i="1"/>
  <c r="A92" i="1"/>
  <c r="E91" i="1"/>
  <c r="B91" i="1"/>
  <c r="A91" i="1"/>
  <c r="E90" i="1"/>
  <c r="A90" i="1"/>
  <c r="E89" i="1"/>
  <c r="H89" i="1"/>
  <c r="B89" i="1"/>
  <c r="A89" i="1"/>
  <c r="E88" i="1"/>
  <c r="H88" i="1"/>
  <c r="A88" i="1"/>
  <c r="E87" i="1"/>
  <c r="H87" i="1"/>
  <c r="B87" i="1"/>
  <c r="A87" i="1"/>
  <c r="E86" i="1"/>
  <c r="B86" i="1"/>
  <c r="A86" i="1"/>
  <c r="E85" i="1"/>
  <c r="H85" i="1"/>
  <c r="B85" i="1"/>
  <c r="A85" i="1"/>
  <c r="E84" i="1"/>
  <c r="H84" i="1"/>
  <c r="B84" i="1"/>
  <c r="A84" i="1"/>
  <c r="E83" i="1"/>
  <c r="H83" i="1"/>
  <c r="B83" i="1"/>
  <c r="A83" i="1"/>
  <c r="E82" i="1"/>
  <c r="B82" i="1"/>
  <c r="A82" i="1"/>
  <c r="E81" i="1"/>
  <c r="H81" i="1"/>
  <c r="A81" i="1"/>
  <c r="E80" i="1"/>
  <c r="H80" i="1"/>
  <c r="A80" i="1"/>
  <c r="E79" i="1"/>
  <c r="H79" i="1"/>
  <c r="A79" i="1"/>
  <c r="E78" i="1"/>
  <c r="H78" i="1"/>
  <c r="B78" i="1"/>
  <c r="A78" i="1"/>
  <c r="E77" i="1"/>
  <c r="H77" i="1"/>
  <c r="A77" i="1"/>
  <c r="E76" i="1"/>
  <c r="H76" i="1"/>
  <c r="A76" i="1"/>
  <c r="E75" i="1"/>
  <c r="H75" i="1"/>
  <c r="A75" i="1"/>
  <c r="E74" i="1"/>
  <c r="A74" i="1"/>
  <c r="E73" i="1"/>
  <c r="H73" i="1"/>
  <c r="A73" i="1"/>
  <c r="E72" i="1"/>
  <c r="H72" i="1"/>
  <c r="B72" i="1"/>
  <c r="A72" i="1"/>
  <c r="E71" i="1"/>
  <c r="H71" i="1"/>
  <c r="B71" i="1"/>
  <c r="A71" i="1"/>
  <c r="E70" i="1"/>
  <c r="B70" i="1"/>
  <c r="A70" i="1"/>
  <c r="E69" i="1"/>
  <c r="H69" i="1"/>
  <c r="B69" i="1"/>
  <c r="A69" i="1"/>
  <c r="E68" i="1"/>
  <c r="H68" i="1"/>
  <c r="B68" i="1"/>
  <c r="A68" i="1"/>
  <c r="E67" i="1"/>
  <c r="H67" i="1"/>
  <c r="B67" i="1"/>
  <c r="A67" i="1"/>
  <c r="E66" i="1"/>
  <c r="B66" i="1"/>
  <c r="A66" i="1"/>
  <c r="E65" i="1"/>
  <c r="H65" i="1"/>
  <c r="B65" i="1"/>
  <c r="A65" i="1"/>
  <c r="E64" i="1"/>
  <c r="H64" i="1"/>
  <c r="B64" i="1"/>
  <c r="A64" i="1"/>
  <c r="E63" i="1"/>
  <c r="H63" i="1"/>
  <c r="A63" i="1"/>
  <c r="E62" i="1"/>
  <c r="H62" i="1"/>
  <c r="B62" i="1"/>
  <c r="A62" i="1"/>
  <c r="E61" i="1"/>
  <c r="H61" i="1"/>
  <c r="A61" i="1"/>
  <c r="E60" i="1"/>
  <c r="H60" i="1"/>
  <c r="B60" i="1"/>
  <c r="A60" i="1"/>
  <c r="E59" i="1"/>
  <c r="A59" i="1"/>
  <c r="E58" i="1"/>
  <c r="B58" i="1"/>
  <c r="A58" i="1"/>
  <c r="E57" i="1"/>
  <c r="H57" i="1"/>
  <c r="B57" i="1"/>
  <c r="A57" i="1"/>
  <c r="E56" i="1"/>
  <c r="H56" i="1"/>
  <c r="B56" i="1"/>
  <c r="A56" i="1"/>
  <c r="E55" i="1"/>
  <c r="H55" i="1"/>
  <c r="A55" i="1"/>
  <c r="E54" i="1"/>
  <c r="H54" i="1"/>
  <c r="B54" i="1"/>
  <c r="A54" i="1"/>
  <c r="E53" i="1"/>
  <c r="H53" i="1"/>
  <c r="A53" i="1"/>
  <c r="E52" i="1"/>
  <c r="H52" i="1"/>
  <c r="B52" i="1"/>
  <c r="A52" i="1"/>
  <c r="E51" i="1"/>
  <c r="B51" i="1"/>
  <c r="A51" i="1"/>
  <c r="E50" i="1"/>
  <c r="H50" i="1"/>
  <c r="B50" i="1"/>
  <c r="A50" i="1"/>
  <c r="E49" i="1"/>
  <c r="H49" i="1"/>
  <c r="A49" i="1"/>
  <c r="E48" i="1"/>
  <c r="H48" i="1"/>
  <c r="B48" i="1"/>
  <c r="A48" i="1"/>
  <c r="E47" i="1"/>
  <c r="H47" i="1"/>
  <c r="B47" i="1"/>
  <c r="A47" i="1"/>
  <c r="E46" i="1"/>
  <c r="H46" i="1"/>
  <c r="B46" i="1"/>
  <c r="A46" i="1"/>
  <c r="E45" i="1"/>
  <c r="H45" i="1"/>
  <c r="B45" i="1"/>
  <c r="A45" i="1"/>
  <c r="E44" i="1"/>
  <c r="H44" i="1"/>
  <c r="A44" i="1"/>
  <c r="E43" i="1"/>
  <c r="A43" i="1"/>
  <c r="E42" i="1"/>
  <c r="B42" i="1"/>
  <c r="A42" i="1"/>
  <c r="E41" i="1"/>
  <c r="H41" i="1"/>
  <c r="B41" i="1"/>
  <c r="A41" i="1"/>
  <c r="E40" i="1"/>
  <c r="H40" i="1"/>
  <c r="A40" i="1"/>
  <c r="E39" i="1"/>
  <c r="H39" i="1"/>
  <c r="A39" i="1"/>
  <c r="E38" i="1"/>
  <c r="A38" i="1"/>
  <c r="E37" i="1"/>
  <c r="H37" i="1"/>
  <c r="B37" i="1"/>
  <c r="A37" i="1"/>
  <c r="E36" i="1"/>
  <c r="H36" i="1"/>
  <c r="B36" i="1"/>
  <c r="A36" i="1"/>
  <c r="E35" i="1"/>
  <c r="A35" i="1"/>
  <c r="E34" i="1"/>
  <c r="H34" i="1"/>
  <c r="B34" i="1"/>
  <c r="A34" i="1"/>
  <c r="E33" i="1"/>
  <c r="H33" i="1"/>
  <c r="A33" i="1"/>
  <c r="E32" i="1"/>
  <c r="H32" i="1"/>
  <c r="A32" i="1"/>
  <c r="E31" i="1"/>
  <c r="H31" i="1"/>
  <c r="B31" i="1"/>
  <c r="A31" i="1"/>
  <c r="E30" i="1"/>
  <c r="H30" i="1"/>
  <c r="B30" i="1"/>
  <c r="A30" i="1"/>
  <c r="E29" i="1"/>
  <c r="H29" i="1"/>
  <c r="B29" i="1"/>
  <c r="A29" i="1"/>
  <c r="E28" i="1"/>
  <c r="H28" i="1"/>
  <c r="B28" i="1"/>
  <c r="A28" i="1"/>
  <c r="E27" i="1"/>
  <c r="B27" i="1"/>
  <c r="A27" i="1"/>
  <c r="E26" i="1"/>
  <c r="B26" i="1"/>
  <c r="A26" i="1"/>
  <c r="E25" i="1"/>
  <c r="H25" i="1"/>
  <c r="B25" i="1"/>
  <c r="A25" i="1"/>
  <c r="E24" i="1"/>
  <c r="H24" i="1"/>
  <c r="B24" i="1"/>
  <c r="A24" i="1"/>
  <c r="E23" i="1"/>
  <c r="H23" i="1"/>
  <c r="B23" i="1"/>
  <c r="A23" i="1"/>
  <c r="E22" i="1"/>
  <c r="B22" i="1"/>
  <c r="A22" i="1"/>
  <c r="E21" i="1"/>
  <c r="H21" i="1"/>
  <c r="B21" i="1"/>
  <c r="A21" i="1"/>
  <c r="E20" i="1"/>
  <c r="H20" i="1"/>
  <c r="A20" i="1"/>
  <c r="E19" i="1"/>
  <c r="B19" i="1"/>
  <c r="A19" i="1"/>
  <c r="E18" i="1"/>
  <c r="B18" i="1"/>
  <c r="A18" i="1"/>
  <c r="E17" i="1"/>
  <c r="H17" i="1"/>
  <c r="B17" i="1"/>
  <c r="A17" i="1"/>
  <c r="E16" i="1"/>
  <c r="H16" i="1"/>
  <c r="A16" i="1"/>
  <c r="E15" i="1"/>
  <c r="H15" i="1"/>
  <c r="A15" i="1"/>
  <c r="E14" i="1"/>
  <c r="H14" i="1"/>
  <c r="A14" i="1"/>
  <c r="E13" i="1"/>
  <c r="H13" i="1"/>
  <c r="A13" i="1"/>
  <c r="E12" i="1"/>
  <c r="H12" i="1"/>
  <c r="A12" i="1"/>
  <c r="E11" i="1"/>
  <c r="A11" i="1"/>
  <c r="E10" i="1"/>
  <c r="H10" i="1"/>
  <c r="A10" i="1"/>
  <c r="E9" i="1"/>
  <c r="H9" i="1"/>
  <c r="A9" i="1"/>
  <c r="E8" i="1"/>
  <c r="H8" i="1"/>
  <c r="A8" i="1"/>
  <c r="E7" i="1"/>
  <c r="H7" i="1"/>
  <c r="A7" i="1"/>
  <c r="E6" i="1"/>
  <c r="A6" i="1"/>
  <c r="E5" i="1"/>
  <c r="H5" i="1"/>
  <c r="A5" i="1"/>
  <c r="E4" i="1"/>
  <c r="H4" i="1"/>
  <c r="A4" i="1"/>
  <c r="E3" i="1"/>
  <c r="A3" i="1"/>
  <c r="E2" i="1"/>
  <c r="H2" i="1"/>
  <c r="A2" i="1"/>
  <c r="A1" i="1"/>
  <c r="G148" i="2" l="1"/>
  <c r="G101" i="2"/>
  <c r="G151" i="2"/>
  <c r="G166" i="2"/>
  <c r="G143" i="2"/>
  <c r="G149" i="2"/>
  <c r="G54" i="2"/>
  <c r="G60" i="2"/>
  <c r="G6" i="2"/>
  <c r="G46" i="2"/>
  <c r="G102" i="2"/>
  <c r="G118" i="2"/>
  <c r="G130" i="2"/>
  <c r="G38" i="2"/>
  <c r="G14" i="2"/>
  <c r="G78" i="2"/>
  <c r="G30" i="2"/>
  <c r="G70" i="2"/>
  <c r="G22" i="2"/>
  <c r="G2" i="2"/>
  <c r="N91" i="2"/>
  <c r="D91" i="1" s="1"/>
  <c r="F91" i="1" s="1"/>
  <c r="G12" i="2"/>
  <c r="G42" i="2"/>
  <c r="G110" i="2"/>
  <c r="G126" i="2"/>
  <c r="G134" i="2"/>
  <c r="G4" i="2"/>
  <c r="G150" i="2"/>
  <c r="G17" i="2"/>
  <c r="G141" i="2"/>
  <c r="G61" i="2"/>
  <c r="G21" i="2"/>
  <c r="G25" i="2"/>
  <c r="G29" i="2"/>
  <c r="G43" i="2"/>
  <c r="G65" i="2"/>
  <c r="G69" i="2"/>
  <c r="G152" i="2"/>
  <c r="G79" i="2"/>
  <c r="G47" i="2"/>
  <c r="G58" i="2"/>
  <c r="G73" i="2"/>
  <c r="G76" i="2"/>
  <c r="G83" i="2"/>
  <c r="G94" i="2"/>
  <c r="G98" i="2"/>
  <c r="G145" i="2"/>
  <c r="G51" i="2"/>
  <c r="G87" i="2"/>
  <c r="G8" i="2"/>
  <c r="G18" i="2"/>
  <c r="G40" i="2"/>
  <c r="G62" i="2"/>
  <c r="G142" i="2"/>
  <c r="G11" i="2"/>
  <c r="G5" i="2"/>
  <c r="G26" i="2"/>
  <c r="G37" i="2"/>
  <c r="G66" i="2"/>
  <c r="G80" i="2"/>
  <c r="G33" i="2"/>
  <c r="G44" i="2"/>
  <c r="G48" i="2"/>
  <c r="G55" i="2"/>
  <c r="G95" i="2"/>
  <c r="G99" i="2"/>
  <c r="G146" i="2"/>
  <c r="G15" i="2"/>
  <c r="G34" i="2"/>
  <c r="G52" i="2"/>
  <c r="G59" i="2"/>
  <c r="G77" i="2"/>
  <c r="G103" i="2"/>
  <c r="G107" i="2"/>
  <c r="G111" i="2"/>
  <c r="G115" i="2"/>
  <c r="G119" i="2"/>
  <c r="G123" i="2"/>
  <c r="G127" i="2"/>
  <c r="G131" i="2"/>
  <c r="G135" i="2"/>
  <c r="G139" i="2"/>
  <c r="G41" i="2"/>
  <c r="G88" i="2"/>
  <c r="G9" i="2"/>
  <c r="G23" i="2"/>
  <c r="G27" i="2"/>
  <c r="G31" i="2"/>
  <c r="G63" i="2"/>
  <c r="G67" i="2"/>
  <c r="G71" i="2"/>
  <c r="G19" i="2"/>
  <c r="G45" i="2"/>
  <c r="G56" i="2"/>
  <c r="G81" i="2"/>
  <c r="G92" i="2"/>
  <c r="G96" i="2"/>
  <c r="G100" i="2"/>
  <c r="G147" i="2"/>
  <c r="G3" i="2"/>
  <c r="G49" i="2"/>
  <c r="G85" i="2"/>
  <c r="G104" i="2"/>
  <c r="G112" i="2"/>
  <c r="G116" i="2"/>
  <c r="G120" i="2"/>
  <c r="G128" i="2"/>
  <c r="G132" i="2"/>
  <c r="G136" i="2"/>
  <c r="G35" i="2"/>
  <c r="G16" i="2"/>
  <c r="G53" i="2"/>
  <c r="G13" i="2"/>
  <c r="G20" i="2"/>
  <c r="G24" i="2"/>
  <c r="G28" i="2"/>
  <c r="G64" i="2"/>
  <c r="G68" i="2"/>
  <c r="G72" i="2"/>
  <c r="G75" i="2"/>
  <c r="G163" i="2"/>
  <c r="G10" i="2"/>
  <c r="G32" i="2"/>
  <c r="G57" i="2"/>
  <c r="G82" i="2"/>
  <c r="G93" i="2"/>
  <c r="G97" i="2"/>
  <c r="G144" i="2"/>
  <c r="G7" i="2"/>
  <c r="G39" i="2"/>
  <c r="G50" i="2"/>
  <c r="G86" i="2"/>
  <c r="G109" i="2"/>
  <c r="G113" i="2"/>
  <c r="G117" i="2"/>
  <c r="G125" i="2"/>
  <c r="G129" i="2"/>
  <c r="G133" i="2"/>
  <c r="G158" i="2"/>
  <c r="G155" i="2"/>
  <c r="N149" i="2"/>
  <c r="D149" i="1" s="1"/>
  <c r="F149" i="1" s="1"/>
  <c r="N10" i="2"/>
  <c r="D10" i="1" s="1"/>
  <c r="F10" i="1" s="1"/>
  <c r="I58" i="1"/>
  <c r="I67" i="1"/>
  <c r="I89" i="1"/>
  <c r="I81" i="1"/>
  <c r="N70" i="2"/>
  <c r="D70" i="1" s="1"/>
  <c r="F70" i="1" s="1"/>
  <c r="I10" i="1"/>
  <c r="I32" i="1"/>
  <c r="G164" i="2"/>
  <c r="I90" i="1"/>
  <c r="N19" i="2"/>
  <c r="D19" i="1" s="1"/>
  <c r="F19" i="1" s="1"/>
  <c r="N108" i="2"/>
  <c r="D108" i="1" s="1"/>
  <c r="F108" i="1" s="1"/>
  <c r="N121" i="2"/>
  <c r="D121" i="1" s="1"/>
  <c r="F121" i="1" s="1"/>
  <c r="G162" i="2"/>
  <c r="N27" i="2"/>
  <c r="D27" i="1" s="1"/>
  <c r="F27" i="1" s="1"/>
  <c r="G161" i="2"/>
  <c r="N105" i="2"/>
  <c r="D105" i="1" s="1"/>
  <c r="F105" i="1" s="1"/>
  <c r="I46" i="1"/>
  <c r="I163" i="1"/>
  <c r="G160" i="2"/>
  <c r="N32" i="2"/>
  <c r="D32" i="1" s="1"/>
  <c r="F32" i="1" s="1"/>
  <c r="G159" i="2"/>
  <c r="I102" i="1"/>
  <c r="I25" i="1"/>
  <c r="I122" i="1"/>
  <c r="G157" i="2"/>
  <c r="N30" i="2"/>
  <c r="D30" i="1" s="1"/>
  <c r="F30" i="1" s="1"/>
  <c r="G156" i="2"/>
  <c r="I21" i="1"/>
  <c r="N22" i="2"/>
  <c r="D22" i="1" s="1"/>
  <c r="F22" i="1" s="1"/>
  <c r="I156" i="1"/>
  <c r="I161" i="1"/>
  <c r="N130" i="2"/>
  <c r="D130" i="1" s="1"/>
  <c r="F130" i="1" s="1"/>
  <c r="I108" i="1"/>
  <c r="I120" i="1"/>
  <c r="N99" i="2"/>
  <c r="D99" i="1" s="1"/>
  <c r="F99" i="1" s="1"/>
  <c r="G165" i="2"/>
  <c r="I4" i="1"/>
  <c r="I49" i="1"/>
  <c r="I75" i="1"/>
  <c r="N44" i="2"/>
  <c r="D44" i="1" s="1"/>
  <c r="F44" i="1" s="1"/>
  <c r="I9" i="1"/>
  <c r="I36" i="1"/>
  <c r="I6" i="1"/>
  <c r="I42" i="1"/>
  <c r="I129" i="1"/>
  <c r="I141" i="1"/>
  <c r="N6" i="2"/>
  <c r="D6" i="1" s="1"/>
  <c r="F6" i="1" s="1"/>
  <c r="N15" i="2"/>
  <c r="D15" i="1" s="1"/>
  <c r="F15" i="1" s="1"/>
  <c r="G91" i="2"/>
  <c r="N101" i="2"/>
  <c r="D101" i="1" s="1"/>
  <c r="F101" i="1" s="1"/>
  <c r="N155" i="2"/>
  <c r="D155" i="1" s="1"/>
  <c r="F155" i="1" s="1"/>
  <c r="N120" i="2"/>
  <c r="D120" i="1" s="1"/>
  <c r="F120" i="1" s="1"/>
  <c r="I17" i="1"/>
  <c r="I38" i="1"/>
  <c r="I47" i="1"/>
  <c r="I154" i="1"/>
  <c r="I110" i="1"/>
  <c r="I118" i="1"/>
  <c r="N114" i="2"/>
  <c r="D114" i="1" s="1"/>
  <c r="F114" i="1" s="1"/>
  <c r="I26" i="1"/>
  <c r="I65" i="1"/>
  <c r="I83" i="1"/>
  <c r="I18" i="1"/>
  <c r="I107" i="1"/>
  <c r="I155" i="1"/>
  <c r="I35" i="1"/>
  <c r="I74" i="1"/>
  <c r="I79" i="1"/>
  <c r="I119" i="1"/>
  <c r="I78" i="1"/>
  <c r="N164" i="2"/>
  <c r="D164" i="1" s="1"/>
  <c r="F164" i="1" s="1"/>
  <c r="I22" i="1"/>
  <c r="I61" i="1"/>
  <c r="I88" i="1"/>
  <c r="I96" i="1"/>
  <c r="I123" i="1"/>
  <c r="I139" i="1"/>
  <c r="N54" i="2"/>
  <c r="D54" i="1" s="1"/>
  <c r="F54" i="1" s="1"/>
  <c r="I8" i="1"/>
  <c r="I55" i="1"/>
  <c r="I59" i="1"/>
  <c r="I71" i="1"/>
  <c r="I126" i="1"/>
  <c r="I157" i="1"/>
  <c r="I162" i="1"/>
  <c r="N79" i="2"/>
  <c r="D79" i="1" s="1"/>
  <c r="F79" i="1" s="1"/>
  <c r="N81" i="2"/>
  <c r="D81" i="1" s="1"/>
  <c r="F81" i="1" s="1"/>
  <c r="N107" i="2"/>
  <c r="D107" i="1" s="1"/>
  <c r="F107" i="1" s="1"/>
  <c r="N162" i="2"/>
  <c r="D162" i="1" s="1"/>
  <c r="F162" i="1" s="1"/>
  <c r="I34" i="1"/>
  <c r="I43" i="1"/>
  <c r="I51" i="1"/>
  <c r="I85" i="1"/>
  <c r="I93" i="1"/>
  <c r="I134" i="1"/>
  <c r="I138" i="1"/>
  <c r="I146" i="1"/>
  <c r="N43" i="2"/>
  <c r="D43" i="1" s="1"/>
  <c r="F43" i="1" s="1"/>
  <c r="N48" i="2"/>
  <c r="D48" i="1" s="1"/>
  <c r="F48" i="1" s="1"/>
  <c r="N84" i="2"/>
  <c r="D84" i="1" s="1"/>
  <c r="F84" i="1" s="1"/>
  <c r="N123" i="2"/>
  <c r="D123" i="1" s="1"/>
  <c r="F123" i="1" s="1"/>
  <c r="I150" i="1"/>
  <c r="N126" i="2"/>
  <c r="D126" i="1" s="1"/>
  <c r="F126" i="1" s="1"/>
  <c r="I82" i="1"/>
  <c r="N14" i="2"/>
  <c r="D14" i="1" s="1"/>
  <c r="F14" i="1" s="1"/>
  <c r="N29" i="2"/>
  <c r="D29" i="1" s="1"/>
  <c r="F29" i="1" s="1"/>
  <c r="N73" i="2"/>
  <c r="D73" i="1" s="1"/>
  <c r="F73" i="1" s="1"/>
  <c r="N113" i="2"/>
  <c r="D113" i="1" s="1"/>
  <c r="F113" i="1" s="1"/>
  <c r="I48" i="1"/>
  <c r="I52" i="1"/>
  <c r="I86" i="1"/>
  <c r="I94" i="1"/>
  <c r="I105" i="1"/>
  <c r="I135" i="1"/>
  <c r="I147" i="1"/>
  <c r="I159" i="1"/>
  <c r="N24" i="2"/>
  <c r="D24" i="1" s="1"/>
  <c r="F24" i="1" s="1"/>
  <c r="N56" i="2"/>
  <c r="D56" i="1" s="1"/>
  <c r="F56" i="1" s="1"/>
  <c r="N82" i="2"/>
  <c r="D82" i="1" s="1"/>
  <c r="F82" i="1" s="1"/>
  <c r="N142" i="2"/>
  <c r="D142" i="1" s="1"/>
  <c r="F142" i="1" s="1"/>
  <c r="N61" i="2"/>
  <c r="D61" i="1" s="1"/>
  <c r="F61" i="1" s="1"/>
  <c r="N66" i="2"/>
  <c r="D66" i="1" s="1"/>
  <c r="F66" i="1" s="1"/>
  <c r="N8" i="2"/>
  <c r="D8" i="1" s="1"/>
  <c r="F8" i="1" s="1"/>
  <c r="I57" i="1"/>
  <c r="I113" i="1"/>
  <c r="N132" i="2"/>
  <c r="D132" i="1" s="1"/>
  <c r="F132" i="1" s="1"/>
  <c r="I91" i="1"/>
  <c r="I95" i="1"/>
  <c r="I106" i="1"/>
  <c r="I136" i="1"/>
  <c r="I160" i="1"/>
  <c r="N138" i="2"/>
  <c r="D138" i="1" s="1"/>
  <c r="F138" i="1" s="1"/>
  <c r="I70" i="1"/>
  <c r="I12" i="1"/>
  <c r="I37" i="1"/>
  <c r="I63" i="1"/>
  <c r="I84" i="1"/>
  <c r="I92" i="1"/>
  <c r="I103" i="1"/>
  <c r="N104" i="2"/>
  <c r="D104" i="1" s="1"/>
  <c r="F104" i="1" s="1"/>
  <c r="N159" i="2"/>
  <c r="D159" i="1" s="1"/>
  <c r="F159" i="1" s="1"/>
  <c r="N127" i="2"/>
  <c r="D127" i="1" s="1"/>
  <c r="F127" i="1" s="1"/>
  <c r="N9" i="2"/>
  <c r="D9" i="1" s="1"/>
  <c r="F9" i="1" s="1"/>
  <c r="N97" i="2"/>
  <c r="D97" i="1" s="1"/>
  <c r="F97" i="1" s="1"/>
  <c r="N160" i="2"/>
  <c r="D160" i="1" s="1"/>
  <c r="F160" i="1" s="1"/>
  <c r="N11" i="2"/>
  <c r="D11" i="1" s="1"/>
  <c r="F11" i="1" s="1"/>
  <c r="N135" i="2"/>
  <c r="D135" i="1" s="1"/>
  <c r="F135" i="1" s="1"/>
  <c r="N13" i="2"/>
  <c r="D13" i="1" s="1"/>
  <c r="F13" i="1" s="1"/>
  <c r="N28" i="2"/>
  <c r="D28" i="1" s="1"/>
  <c r="F28" i="1" s="1"/>
  <c r="N78" i="2"/>
  <c r="D78" i="1" s="1"/>
  <c r="F78" i="1" s="1"/>
  <c r="N158" i="2"/>
  <c r="D158" i="1" s="1"/>
  <c r="F158" i="1" s="1"/>
  <c r="N20" i="2"/>
  <c r="D20" i="1" s="1"/>
  <c r="F20" i="1" s="1"/>
  <c r="N18" i="2"/>
  <c r="D18" i="1" s="1"/>
  <c r="F18" i="1" s="1"/>
  <c r="N85" i="2"/>
  <c r="D85" i="1" s="1"/>
  <c r="F85" i="1" s="1"/>
  <c r="N148" i="2"/>
  <c r="D148" i="1" s="1"/>
  <c r="F148" i="1" s="1"/>
  <c r="N59" i="2"/>
  <c r="D59" i="1" s="1"/>
  <c r="F59" i="1" s="1"/>
  <c r="N40" i="2"/>
  <c r="D40" i="1" s="1"/>
  <c r="F40" i="1" s="1"/>
  <c r="N100" i="2"/>
  <c r="D100" i="1" s="1"/>
  <c r="F100" i="1" s="1"/>
  <c r="N23" i="2"/>
  <c r="D23" i="1" s="1"/>
  <c r="F23" i="1" s="1"/>
  <c r="N33" i="2"/>
  <c r="D33" i="1" s="1"/>
  <c r="F33" i="1" s="1"/>
  <c r="N38" i="2"/>
  <c r="D38" i="1" s="1"/>
  <c r="F38" i="1" s="1"/>
  <c r="N125" i="2"/>
  <c r="D125" i="1" s="1"/>
  <c r="F125" i="1" s="1"/>
  <c r="G108" i="2"/>
  <c r="N136" i="2"/>
  <c r="D136" i="1" s="1"/>
  <c r="F136" i="1" s="1"/>
  <c r="N151" i="2"/>
  <c r="D151" i="1" s="1"/>
  <c r="F151" i="1" s="1"/>
  <c r="I56" i="1"/>
  <c r="I68" i="1"/>
  <c r="I124" i="1"/>
  <c r="I140" i="1"/>
  <c r="N26" i="2"/>
  <c r="D26" i="1" s="1"/>
  <c r="F26" i="1" s="1"/>
  <c r="N128" i="2"/>
  <c r="D128" i="1" s="1"/>
  <c r="F128" i="1" s="1"/>
  <c r="N133" i="2"/>
  <c r="D133" i="1" s="1"/>
  <c r="F133" i="1" s="1"/>
  <c r="I15" i="1"/>
  <c r="I19" i="1"/>
  <c r="I23" i="1"/>
  <c r="I31" i="1"/>
  <c r="I40" i="1"/>
  <c r="I144" i="1"/>
  <c r="I151" i="1"/>
  <c r="N21" i="2"/>
  <c r="D21" i="1" s="1"/>
  <c r="F21" i="1" s="1"/>
  <c r="N36" i="2"/>
  <c r="D36" i="1" s="1"/>
  <c r="F36" i="1" s="1"/>
  <c r="N83" i="2"/>
  <c r="D83" i="1" s="1"/>
  <c r="F83" i="1" s="1"/>
  <c r="N88" i="2"/>
  <c r="D88" i="1" s="1"/>
  <c r="F88" i="1" s="1"/>
  <c r="N98" i="2"/>
  <c r="D98" i="1" s="1"/>
  <c r="F98" i="1" s="1"/>
  <c r="N161" i="2"/>
  <c r="D161" i="1" s="1"/>
  <c r="F161" i="1" s="1"/>
  <c r="N89" i="2"/>
  <c r="D89" i="1" s="1"/>
  <c r="F89" i="1" s="1"/>
  <c r="N144" i="2"/>
  <c r="D144" i="1" s="1"/>
  <c r="F144" i="1" s="1"/>
  <c r="I104" i="1"/>
  <c r="I145" i="1"/>
  <c r="I152" i="1"/>
  <c r="N17" i="2"/>
  <c r="D17" i="1" s="1"/>
  <c r="F17" i="1" s="1"/>
  <c r="N39" i="2"/>
  <c r="D39" i="1" s="1"/>
  <c r="F39" i="1" s="1"/>
  <c r="N46" i="2"/>
  <c r="D46" i="1" s="1"/>
  <c r="F46" i="1" s="1"/>
  <c r="N68" i="2"/>
  <c r="D68" i="1" s="1"/>
  <c r="F68" i="1" s="1"/>
  <c r="N134" i="2"/>
  <c r="D134" i="1" s="1"/>
  <c r="F134" i="1" s="1"/>
  <c r="N152" i="2"/>
  <c r="D152" i="1" s="1"/>
  <c r="F152" i="1" s="1"/>
  <c r="N157" i="2"/>
  <c r="D157" i="1" s="1"/>
  <c r="F157" i="1" s="1"/>
  <c r="N80" i="2"/>
  <c r="D80" i="1" s="1"/>
  <c r="F80" i="1" s="1"/>
  <c r="I28" i="1"/>
  <c r="I166" i="1"/>
  <c r="N12" i="2"/>
  <c r="D12" i="1" s="1"/>
  <c r="F12" i="1" s="1"/>
  <c r="N110" i="2"/>
  <c r="D110" i="1" s="1"/>
  <c r="F110" i="1" s="1"/>
  <c r="N112" i="2"/>
  <c r="D112" i="1" s="1"/>
  <c r="F112" i="1" s="1"/>
  <c r="N116" i="2"/>
  <c r="D116" i="1" s="1"/>
  <c r="F116" i="1" s="1"/>
  <c r="N139" i="2"/>
  <c r="D139" i="1" s="1"/>
  <c r="F139" i="1" s="1"/>
  <c r="N16" i="2"/>
  <c r="D16" i="1" s="1"/>
  <c r="F16" i="1" s="1"/>
  <c r="N102" i="2"/>
  <c r="D102" i="1" s="1"/>
  <c r="F102" i="1" s="1"/>
  <c r="N129" i="2"/>
  <c r="D129" i="1" s="1"/>
  <c r="F129" i="1" s="1"/>
  <c r="N140" i="2"/>
  <c r="D140" i="1" s="1"/>
  <c r="F140" i="1" s="1"/>
  <c r="N150" i="2"/>
  <c r="D150" i="1" s="1"/>
  <c r="F150" i="1" s="1"/>
  <c r="I29" i="1"/>
  <c r="I50" i="1"/>
  <c r="I53" i="1"/>
  <c r="I66" i="1"/>
  <c r="I69" i="1"/>
  <c r="I142" i="1"/>
  <c r="N69" i="2"/>
  <c r="D69" i="1" s="1"/>
  <c r="F69" i="1" s="1"/>
  <c r="N71" i="2"/>
  <c r="D71" i="1" s="1"/>
  <c r="F71" i="1" s="1"/>
  <c r="N119" i="2"/>
  <c r="D119" i="1" s="1"/>
  <c r="F119" i="1" s="1"/>
  <c r="I13" i="1"/>
  <c r="I44" i="1"/>
  <c r="I72" i="1"/>
  <c r="I164" i="1"/>
  <c r="N53" i="2"/>
  <c r="D53" i="1" s="1"/>
  <c r="F53" i="1" s="1"/>
  <c r="N55" i="2"/>
  <c r="D55" i="1" s="1"/>
  <c r="F55" i="1" s="1"/>
  <c r="N57" i="2"/>
  <c r="D57" i="1" s="1"/>
  <c r="F57" i="1" s="1"/>
  <c r="N63" i="2"/>
  <c r="D63" i="1" s="1"/>
  <c r="F63" i="1" s="1"/>
  <c r="N92" i="2"/>
  <c r="D92" i="1" s="1"/>
  <c r="F92" i="1" s="1"/>
  <c r="N94" i="2"/>
  <c r="D94" i="1" s="1"/>
  <c r="F94" i="1" s="1"/>
  <c r="N96" i="2"/>
  <c r="D96" i="1" s="1"/>
  <c r="F96" i="1" s="1"/>
  <c r="N117" i="2"/>
  <c r="D117" i="1" s="1"/>
  <c r="F117" i="1" s="1"/>
  <c r="G140" i="2"/>
  <c r="I121" i="1"/>
  <c r="I137" i="1"/>
  <c r="I153" i="1"/>
  <c r="I158" i="1"/>
  <c r="N47" i="2"/>
  <c r="D47" i="1" s="1"/>
  <c r="F47" i="1" s="1"/>
  <c r="N75" i="2"/>
  <c r="D75" i="1" s="1"/>
  <c r="F75" i="1" s="1"/>
  <c r="N41" i="2"/>
  <c r="D41" i="1" s="1"/>
  <c r="F41" i="1" s="1"/>
  <c r="N45" i="2"/>
  <c r="D45" i="1" s="1"/>
  <c r="F45" i="1" s="1"/>
  <c r="N86" i="2"/>
  <c r="D86" i="1" s="1"/>
  <c r="F86" i="1" s="1"/>
  <c r="N124" i="2"/>
  <c r="D124" i="1" s="1"/>
  <c r="F124" i="1" s="1"/>
  <c r="N146" i="2"/>
  <c r="D146" i="1" s="1"/>
  <c r="F146" i="1" s="1"/>
  <c r="N153" i="2"/>
  <c r="D153" i="1" s="1"/>
  <c r="F153" i="1" s="1"/>
  <c r="I54" i="1"/>
  <c r="I60" i="1"/>
  <c r="I87" i="1"/>
  <c r="I98" i="1"/>
  <c r="I111" i="1"/>
  <c r="I127" i="1"/>
  <c r="N31" i="2"/>
  <c r="D31" i="1" s="1"/>
  <c r="F31" i="1" s="1"/>
  <c r="N109" i="2"/>
  <c r="D109" i="1" s="1"/>
  <c r="F109" i="1" s="1"/>
  <c r="N111" i="2"/>
  <c r="D111" i="1" s="1"/>
  <c r="F111" i="1" s="1"/>
  <c r="N25" i="2"/>
  <c r="D25" i="1" s="1"/>
  <c r="F25" i="1" s="1"/>
  <c r="N103" i="2"/>
  <c r="D103" i="1" s="1"/>
  <c r="F103" i="1" s="1"/>
  <c r="G124" i="2"/>
  <c r="N137" i="2"/>
  <c r="D137" i="1" s="1"/>
  <c r="F137" i="1" s="1"/>
  <c r="I77" i="1"/>
  <c r="I109" i="1"/>
  <c r="N50" i="2"/>
  <c r="D50" i="1" s="1"/>
  <c r="F50" i="1" s="1"/>
  <c r="N93" i="2"/>
  <c r="D93" i="1" s="1"/>
  <c r="F93" i="1" s="1"/>
  <c r="N95" i="2"/>
  <c r="D95" i="1" s="1"/>
  <c r="F95" i="1" s="1"/>
  <c r="N118" i="2"/>
  <c r="D118" i="1" s="1"/>
  <c r="F118" i="1" s="1"/>
  <c r="N145" i="2"/>
  <c r="D145" i="1" s="1"/>
  <c r="F145" i="1" s="1"/>
  <c r="N156" i="2"/>
  <c r="D156" i="1" s="1"/>
  <c r="F156" i="1" s="1"/>
  <c r="N34" i="2"/>
  <c r="D34" i="1" s="1"/>
  <c r="F34" i="1" s="1"/>
  <c r="N52" i="2"/>
  <c r="D52" i="1" s="1"/>
  <c r="F52" i="1" s="1"/>
  <c r="N62" i="2"/>
  <c r="D62" i="1" s="1"/>
  <c r="F62" i="1" s="1"/>
  <c r="N74" i="2"/>
  <c r="D74" i="1" s="1"/>
  <c r="F74" i="1" s="1"/>
  <c r="N87" i="2"/>
  <c r="D87" i="1" s="1"/>
  <c r="F87" i="1" s="1"/>
  <c r="N141" i="2"/>
  <c r="D141" i="1" s="1"/>
  <c r="F141" i="1" s="1"/>
  <c r="N143" i="2"/>
  <c r="D143" i="1" s="1"/>
  <c r="F143" i="1" s="1"/>
  <c r="N154" i="2"/>
  <c r="D154" i="1" s="1"/>
  <c r="F154" i="1" s="1"/>
  <c r="N4" i="2"/>
  <c r="D4" i="1" s="1"/>
  <c r="F4" i="1" s="1"/>
  <c r="N76" i="2"/>
  <c r="D76" i="1" s="1"/>
  <c r="F76" i="1" s="1"/>
  <c r="I165" i="1"/>
  <c r="I149" i="1"/>
  <c r="I133" i="1"/>
  <c r="I117" i="1"/>
  <c r="I101" i="1"/>
  <c r="I2" i="1"/>
  <c r="I41" i="1"/>
  <c r="I5" i="1"/>
  <c r="I16" i="1"/>
  <c r="I62" i="1"/>
  <c r="I97" i="1"/>
  <c r="I99" i="1"/>
  <c r="I115" i="1"/>
  <c r="I131" i="1"/>
  <c r="N7" i="2"/>
  <c r="D7" i="1" s="1"/>
  <c r="F7" i="1" s="1"/>
  <c r="N3" i="2"/>
  <c r="D3" i="1" s="1"/>
  <c r="F3" i="1" s="1"/>
  <c r="I3" i="1"/>
  <c r="I20" i="1"/>
  <c r="I27" i="1"/>
  <c r="I39" i="1"/>
  <c r="I45" i="1"/>
  <c r="I73" i="1"/>
  <c r="I76" i="1"/>
  <c r="I100" i="1"/>
  <c r="I116" i="1"/>
  <c r="I132" i="1"/>
  <c r="I143" i="1"/>
  <c r="I148" i="1"/>
  <c r="N2" i="2"/>
  <c r="D2" i="1" s="1"/>
  <c r="F2" i="1" s="1"/>
  <c r="I7" i="1"/>
  <c r="I11" i="1"/>
  <c r="I14" i="1"/>
  <c r="I24" i="1"/>
  <c r="I30" i="1"/>
  <c r="I33" i="1"/>
  <c r="I64" i="1"/>
  <c r="I80" i="1"/>
  <c r="I114" i="1"/>
  <c r="I130" i="1"/>
  <c r="N5" i="2"/>
  <c r="D5" i="1" s="1"/>
  <c r="F5" i="1" s="1"/>
  <c r="I112" i="1"/>
  <c r="I125" i="1"/>
  <c r="I128" i="1"/>
  <c r="N131" i="2"/>
  <c r="D131" i="1" s="1"/>
  <c r="F131" i="1" s="1"/>
  <c r="N90" i="2"/>
  <c r="D90" i="1" s="1"/>
  <c r="F90" i="1" s="1"/>
  <c r="G90" i="2"/>
  <c r="N49" i="2"/>
  <c r="D49" i="1" s="1"/>
  <c r="F49" i="1" s="1"/>
  <c r="N65" i="2"/>
  <c r="D65" i="1" s="1"/>
  <c r="F65" i="1" s="1"/>
  <c r="N72" i="2"/>
  <c r="D72" i="1" s="1"/>
  <c r="F72" i="1" s="1"/>
  <c r="N42" i="2"/>
  <c r="D42" i="1" s="1"/>
  <c r="F42" i="1" s="1"/>
  <c r="N58" i="2"/>
  <c r="D58" i="1" s="1"/>
  <c r="F58" i="1" s="1"/>
  <c r="N35" i="2"/>
  <c r="D35" i="1" s="1"/>
  <c r="F35" i="1" s="1"/>
  <c r="N51" i="2"/>
  <c r="D51" i="1" s="1"/>
  <c r="F51" i="1" s="1"/>
  <c r="N67" i="2"/>
  <c r="D67" i="1" s="1"/>
  <c r="F67" i="1" s="1"/>
  <c r="N77" i="2"/>
  <c r="D77" i="1" s="1"/>
  <c r="F77" i="1" s="1"/>
  <c r="N115" i="2"/>
  <c r="D115" i="1" s="1"/>
  <c r="F115" i="1" s="1"/>
  <c r="N60" i="2"/>
  <c r="D60" i="1" s="1"/>
  <c r="F60" i="1" s="1"/>
  <c r="N163" i="2"/>
  <c r="D163" i="1" s="1"/>
  <c r="F163" i="1" s="1"/>
  <c r="N37" i="2"/>
  <c r="D37" i="1" s="1"/>
  <c r="F37" i="1" s="1"/>
  <c r="N122" i="2"/>
  <c r="D122" i="1" s="1"/>
  <c r="F122" i="1" s="1"/>
  <c r="G122" i="2"/>
  <c r="N64" i="2"/>
  <c r="D64" i="1" s="1"/>
  <c r="F64" i="1" s="1"/>
  <c r="N147" i="2"/>
  <c r="D147" i="1" s="1"/>
  <c r="F147" i="1" s="1"/>
  <c r="N106" i="2"/>
  <c r="D106" i="1" s="1"/>
  <c r="F106" i="1" s="1"/>
  <c r="G106" i="2"/>
  <c r="G138" i="2"/>
  <c r="G154" i="2"/>
  <c r="N165" i="2"/>
  <c r="D165" i="1" s="1"/>
  <c r="F165" i="1" s="1"/>
  <c r="G89" i="2"/>
  <c r="G105" i="2"/>
  <c r="G121" i="2"/>
  <c r="G137" i="2"/>
  <c r="G153" i="2"/>
</calcChain>
</file>

<file path=xl/sharedStrings.xml><?xml version="1.0" encoding="utf-8"?>
<sst xmlns="http://schemas.openxmlformats.org/spreadsheetml/2006/main" count="1321" uniqueCount="196">
  <si>
    <t>Category</t>
  </si>
  <si>
    <t>Demand</t>
  </si>
  <si>
    <t>Price</t>
  </si>
  <si>
    <t>Service Time</t>
  </si>
  <si>
    <t>Operational Expense</t>
  </si>
  <si>
    <t>Number of Dentist</t>
  </si>
  <si>
    <t>Demand per Day</t>
  </si>
  <si>
    <t>Relative Prob</t>
  </si>
  <si>
    <t>Note</t>
  </si>
  <si>
    <t>Description</t>
  </si>
  <si>
    <t>Working Hour</t>
  </si>
  <si>
    <t>can be more than 8 hours</t>
  </si>
  <si>
    <t>No. of Dentist</t>
  </si>
  <si>
    <t>Dentist Level</t>
  </si>
  <si>
    <t>Code</t>
  </si>
  <si>
    <t>Total</t>
  </si>
  <si>
    <t>Average Price</t>
  </si>
  <si>
    <t>Average Service Time</t>
  </si>
  <si>
    <t>CC</t>
  </si>
  <si>
    <t>Cem</t>
  </si>
  <si>
    <t>D9986</t>
  </si>
  <si>
    <t>Insert</t>
  </si>
  <si>
    <t>Zclin</t>
  </si>
  <si>
    <t>Script</t>
  </si>
  <si>
    <t>CrownCem</t>
  </si>
  <si>
    <t>Rev</t>
  </si>
  <si>
    <t>Spl Ins</t>
  </si>
  <si>
    <t>Add LA</t>
  </si>
  <si>
    <t>InvisR</t>
  </si>
  <si>
    <t>Dr Invis Cons</t>
  </si>
  <si>
    <t>FIC</t>
  </si>
  <si>
    <t>Quantity</t>
  </si>
  <si>
    <t>Average Fee</t>
  </si>
  <si>
    <t>Total Fees</t>
  </si>
  <si>
    <t>Diagnostic services</t>
  </si>
  <si>
    <t>Comprehensive oral examination</t>
  </si>
  <si>
    <t>Periodic oral examination</t>
  </si>
  <si>
    <t>Oral examination - limited</t>
  </si>
  <si>
    <t>Consultation</t>
  </si>
  <si>
    <t>Intraoral periapical or bitewing radiograph</t>
  </si>
  <si>
    <t>Intra oral radiography each subs exposure</t>
  </si>
  <si>
    <t>Panoramic radiograph - per exposure</t>
  </si>
  <si>
    <t>Pulp test - per visit</t>
  </si>
  <si>
    <t>Diagnostic model - per model</t>
  </si>
  <si>
    <t>Photographic records - intraoral</t>
  </si>
  <si>
    <t>Photographic records - extraoral</t>
  </si>
  <si>
    <t>Diagnostic wax up</t>
  </si>
  <si>
    <t>Tooth-jaw size prediction analysis</t>
  </si>
  <si>
    <t>Cosmetic Consult</t>
  </si>
  <si>
    <t>Preventive, prophylactic and bleaching services</t>
  </si>
  <si>
    <t>Removal of plaque and/or stain</t>
  </si>
  <si>
    <t>Recontouring of pre-existing restoration(s)</t>
  </si>
  <si>
    <t>Removal of calculus - first visit</t>
  </si>
  <si>
    <t>Removal of calculus - subsequent visit</t>
  </si>
  <si>
    <t>Enamel micro-abrasion - per tooth</t>
  </si>
  <si>
    <t>Bleaching, internal - per tooth</t>
  </si>
  <si>
    <t>Bleaching, external - per tooth</t>
  </si>
  <si>
    <t>Bleaching, home application - per arch</t>
  </si>
  <si>
    <t>Topical application of remineralizing agent, one treatment</t>
  </si>
  <si>
    <t>Concentrated remineralizing agent, application - single tooth</t>
  </si>
  <si>
    <t>Oral hygiene instruction</t>
  </si>
  <si>
    <t>Provision of a mouthguard - indirect</t>
  </si>
  <si>
    <t>Fissure sealing - per tooth</t>
  </si>
  <si>
    <t>Odontoplasty - per tooth</t>
  </si>
  <si>
    <t>Fissure sealant after 4 done</t>
  </si>
  <si>
    <t>Periodontics</t>
  </si>
  <si>
    <t>Treatment of acute periodontal infection - per visit</t>
  </si>
  <si>
    <t>Clinical periodontal analysis and recording</t>
  </si>
  <si>
    <t>Root planing and subgingival curettage - per tooth</t>
  </si>
  <si>
    <t>Gingivectomy - per eight teeth or less</t>
  </si>
  <si>
    <t>Active Non-Surgical Periodontal Therapy per quadrant</t>
  </si>
  <si>
    <t>Supportive Periodontal Therapy per appointment</t>
  </si>
  <si>
    <t>Oral surgery</t>
  </si>
  <si>
    <t>Removal of a tooth or part(s) thereof</t>
  </si>
  <si>
    <t>Sectional removal of a tooth</t>
  </si>
  <si>
    <t>Surgical removal of a tooth or tooth fragment not requiring removal of bone or tooth division</t>
  </si>
  <si>
    <t>Surgical removal of a tooth or tooth fragment requiring removal of bone</t>
  </si>
  <si>
    <t>Surgical removal of a tooth or tooth fragment requiring both removal of bone and tooth division</t>
  </si>
  <si>
    <t>Frenectomy</t>
  </si>
  <si>
    <t>Additional extraction requiring removal of a tooth or part(s) thereof, or sectional removal of a tooth</t>
  </si>
  <si>
    <t>Endodontics</t>
  </si>
  <si>
    <t>Direct pulp capping</t>
  </si>
  <si>
    <t>Pulpotomy</t>
  </si>
  <si>
    <t>Complete chemo-mechanical preparation of root canal - one canal</t>
  </si>
  <si>
    <t>Complete chemo-mechanical preparation of root canal - each additional canal</t>
  </si>
  <si>
    <t>Root canal obturation - one canal</t>
  </si>
  <si>
    <t>Root canal obturation - each additional canal</t>
  </si>
  <si>
    <t>Extirpation of pulp or debridement of root canal(s) - emergency or palliative</t>
  </si>
  <si>
    <t>Periapical curettage - per root</t>
  </si>
  <si>
    <t>Additional visit for irrigation and/or dressing of the root canal system - per tooth</t>
  </si>
  <si>
    <t>Restorative services</t>
  </si>
  <si>
    <t>Adhesive restoration - one surface - anterior tooth - direct</t>
  </si>
  <si>
    <t>Adhesive restoration - two surfaces - anterior tooth - direct</t>
  </si>
  <si>
    <t>Adhesive restoration - three surfaces - anterior tooth - direct</t>
  </si>
  <si>
    <t>Adhesive restoration - four surfaces - anterior tooth - direct</t>
  </si>
  <si>
    <t>Adhesive restoration - five surfaces - anterior tooth - direct</t>
  </si>
  <si>
    <t>Adhesive rest veneer anterior tooth direct</t>
  </si>
  <si>
    <t>Adhesive restoration - one surface - posterior tooth - direct</t>
  </si>
  <si>
    <t>Adhesive restoration - two surfaces - posterior tooth - direct</t>
  </si>
  <si>
    <t>Adhesive restoration - three surfaces - posterior tooth - direct</t>
  </si>
  <si>
    <t>Adhesive restoration - four surfaces - posterior tooth - direct</t>
  </si>
  <si>
    <t>Adhesive restoration - five surfaces - posterior tooth - direct</t>
  </si>
  <si>
    <t>Provisional (Intermediate/temporary) restoration</t>
  </si>
  <si>
    <t>Metal band</t>
  </si>
  <si>
    <t>Stainless steel crown</t>
  </si>
  <si>
    <t>Cusp capping - per cusp</t>
  </si>
  <si>
    <t>Restoration of an incisal corner - per corner</t>
  </si>
  <si>
    <t>Crown - metallic with tooth preparation - preformed</t>
  </si>
  <si>
    <t>Prosthodontics</t>
  </si>
  <si>
    <t>Full crown - non-metallic - indirect</t>
  </si>
  <si>
    <t>Preliminary restoration for crown - direct</t>
  </si>
  <si>
    <t>Bridge pontic - direct - per pontic</t>
  </si>
  <si>
    <t>Bridge pontic - indirect - per pontic</t>
  </si>
  <si>
    <t>Recementing crown or veneer</t>
  </si>
  <si>
    <t>Recementing bridge or splint - per abutment</t>
  </si>
  <si>
    <t>Removal of crown</t>
  </si>
  <si>
    <t>Complete maxillary denture</t>
  </si>
  <si>
    <t>Complete mandibular denture</t>
  </si>
  <si>
    <t>Partial maxillary denture - resin base</t>
  </si>
  <si>
    <t>Partial mandibular denture - resin base</t>
  </si>
  <si>
    <t>Partial maxillary denture - case metal framework</t>
  </si>
  <si>
    <t>Partial mandibular denture - case metal framework</t>
  </si>
  <si>
    <t>Retainer - per tooth</t>
  </si>
  <si>
    <t>Occlusal rest - per rest</t>
  </si>
  <si>
    <t>Tooth/teeth (partial denture)</t>
  </si>
  <si>
    <t>Immediate tooth replacement - per tooth</t>
  </si>
  <si>
    <t>Adjustment of a denture</t>
  </si>
  <si>
    <t>Relining - complete denture - processed</t>
  </si>
  <si>
    <t>Relining - partial denture - processed</t>
  </si>
  <si>
    <t>Orthodontics</t>
  </si>
  <si>
    <t>Passive removable appliance - per arch</t>
  </si>
  <si>
    <t>Sequential Plastic Aligners - per arch</t>
  </si>
  <si>
    <t>Removal of banding per arch</t>
  </si>
  <si>
    <t>Passive fixed appliance</t>
  </si>
  <si>
    <t>Minor tooth guidance - fixed</t>
  </si>
  <si>
    <t>Reattachment of passive appliance fixed</t>
  </si>
  <si>
    <t>Removal of passive appliance fixed</t>
  </si>
  <si>
    <t>General services</t>
  </si>
  <si>
    <t>Sedation - inhalation - per 30 minutes or part thereof</t>
  </si>
  <si>
    <t>After hours callout</t>
  </si>
  <si>
    <t>Travel to provide services</t>
  </si>
  <si>
    <t>Individually made tray - medicament(s)</t>
  </si>
  <si>
    <t>Provision of medication/medicament</t>
  </si>
  <si>
    <t>Low level laser therapy per appointment</t>
  </si>
  <si>
    <t>Treatment under general anaesthesia</t>
  </si>
  <si>
    <t>Occlusal splint</t>
  </si>
  <si>
    <t>Miscellaneous</t>
  </si>
  <si>
    <t>Extended consultation</t>
  </si>
  <si>
    <t>Whitening gel</t>
  </si>
  <si>
    <t>Splinting and stabilization - direct - per tooth</t>
  </si>
  <si>
    <t>Treatment not otherwise included (specify)</t>
  </si>
  <si>
    <t>Appointment - no charge</t>
  </si>
  <si>
    <t>Cementation</t>
  </si>
  <si>
    <t>Appointment Missed</t>
  </si>
  <si>
    <t>Insert of Mouthguard/Splint/Denture</t>
  </si>
  <si>
    <t>Charting</t>
  </si>
  <si>
    <t>Clinical note</t>
  </si>
  <si>
    <t>Consultation - extended (30 minutes or more)</t>
  </si>
  <si>
    <t>Letter of referral</t>
  </si>
  <si>
    <t>Removal of additional tooth</t>
  </si>
  <si>
    <t>Desensitizing agent - per visit</t>
  </si>
  <si>
    <t>Toothcoloured veneer indirect</t>
  </si>
  <si>
    <t>Provisional crown</t>
  </si>
  <si>
    <t>Removal of bridge or splint</t>
  </si>
  <si>
    <t>Cleaning and polishing of pre-existing denture</t>
  </si>
  <si>
    <t>Adding tooth to partial denture to replace an extracted or decoronated tooth - per tooth</t>
  </si>
  <si>
    <t>Impression - denture repair modification</t>
  </si>
  <si>
    <t>Functional orthopaedic appliance</t>
  </si>
  <si>
    <t>Fixed palatal or lingual arch appliance</t>
  </si>
  <si>
    <t>Repair of passive appliance fixed</t>
  </si>
  <si>
    <t>Adjustment of pre-existing occlusal splint - per visit</t>
  </si>
  <si>
    <t>Obsolete</t>
  </si>
  <si>
    <t>Review</t>
  </si>
  <si>
    <t>Splint Insert</t>
  </si>
  <si>
    <t>NOTE</t>
  </si>
  <si>
    <t>Average Fees</t>
  </si>
  <si>
    <t xml:space="preserve"> </t>
  </si>
  <si>
    <t>RE</t>
  </si>
  <si>
    <t>Written report (not elsewhere included)</t>
  </si>
  <si>
    <t>Adding local anaesthetic</t>
  </si>
  <si>
    <t>Invisalign Review</t>
  </si>
  <si>
    <t>Periodontal surgery involving one tooth or implant</t>
  </si>
  <si>
    <t>Removal of root filling - per canal</t>
  </si>
  <si>
    <t>Provisional bridge - per pontic</t>
  </si>
  <si>
    <t>Repair of crown, bridge or splint - indirect</t>
  </si>
  <si>
    <t>BEC</t>
  </si>
  <si>
    <t>CQ</t>
  </si>
  <si>
    <t xml:space="preserve">Intra oral radiography each subs exposure </t>
  </si>
  <si>
    <t>Undefined</t>
  </si>
  <si>
    <t>DA</t>
  </si>
  <si>
    <t>Dr Invisalign Consult</t>
  </si>
  <si>
    <t>Free Invisalign Consult</t>
  </si>
  <si>
    <t>WS</t>
  </si>
  <si>
    <t>Course of non-surgical periodontal treatment</t>
  </si>
  <si>
    <t>Full crown - metallic - indirect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</si>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</sst>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right"/>
    </xf>
    <xf numFmtId="4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4" fontId="3" fillId="0" borderId="0" xfId="0" applyNumberFormat="1" applyFont="1" applyAlignment="1">
      <alignment horizontal="righ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67"/>
  <sheetViews>
    <sheetView tabSelected="1" workbookViewId="0">
      <selection activeCell="G34" sqref="G34"/>
    </sheetView>
  </sheetViews>
  <sheetFormatPr defaultColWidth="12.6640625" defaultRowHeight="15.75" customHeight="1" x14ac:dyDescent="0.25"/>
  <cols>
    <col min="2" max="2" width="29.33203125" customWidth="1"/>
    <col min="3" max="3" width="15.6640625" customWidth="1"/>
    <col min="4" max="4" width="17.44140625" customWidth="1"/>
    <col min="5" max="5" width="18.77734375" customWidth="1"/>
    <col min="6" max="6" width="17" customWidth="1"/>
    <col min="7" max="7" width="15.44140625" customWidth="1"/>
    <col min="8" max="8" width="15" customWidth="1"/>
    <col min="9" max="9" width="16.33203125" customWidth="1"/>
    <col min="14" max="14" width="22.109375" customWidth="1"/>
  </cols>
  <sheetData>
    <row r="1" spans="1:18" ht="13.2" x14ac:dyDescent="0.25">
      <c r="A1" s="1" t="str">
        <f>'Summary Qty'!A1</f>
        <v>Code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13.2" x14ac:dyDescent="0.25">
      <c r="A2" s="1">
        <f>'Summary Qty'!A2</f>
        <v>11</v>
      </c>
      <c r="B2" s="1" t="str">
        <f>'Summary Qty'!B2</f>
        <v>Diagnostic services</v>
      </c>
      <c r="C2" s="1">
        <f>_xlfn.XLOOKUP(A2,'Summary Qty'!A:A,'Summary Qty'!G:G)</f>
        <v>1548</v>
      </c>
      <c r="D2" s="1">
        <f>'Summary Qty'!N2</f>
        <v>64.682493540051681</v>
      </c>
      <c r="E2" s="1">
        <f>'Summary Qty'!O2</f>
        <v>45</v>
      </c>
      <c r="F2" s="1">
        <f t="shared" ref="F2:F166" si="0">D2*60%</f>
        <v>38.809496124031007</v>
      </c>
      <c r="G2" s="1">
        <v>3</v>
      </c>
      <c r="H2" s="1">
        <f t="shared" ref="H2:H166" si="1">C2/(345*3)</f>
        <v>1.4956521739130435</v>
      </c>
      <c r="I2" s="2">
        <f t="shared" ref="I2:I166" si="2">H2/SUM($H$2:$H$166)</f>
        <v>3.8619863782651011E-2</v>
      </c>
    </row>
    <row r="3" spans="1:18" ht="13.2" x14ac:dyDescent="0.25">
      <c r="A3" s="1">
        <f>'Summary Qty'!A3</f>
        <v>12</v>
      </c>
      <c r="B3" s="1" t="str">
        <f>'Summary Qty'!B3</f>
        <v>Diagnostic services</v>
      </c>
      <c r="C3" s="1">
        <f>_xlfn.XLOOKUP(A3,'Summary Qty'!A:A,'Summary Qty'!G:G)</f>
        <v>2286</v>
      </c>
      <c r="D3" s="1">
        <f>'Summary Qty'!N3</f>
        <v>60.530227471566057</v>
      </c>
      <c r="E3" s="1">
        <f>'Summary Qty'!O3</f>
        <v>44</v>
      </c>
      <c r="F3" s="1">
        <f t="shared" si="0"/>
        <v>36.318136482939636</v>
      </c>
      <c r="G3" s="1">
        <v>3</v>
      </c>
      <c r="H3" s="1">
        <f t="shared" si="1"/>
        <v>2.2086956521739132</v>
      </c>
      <c r="I3" s="2">
        <f t="shared" si="2"/>
        <v>5.7031659306938126E-2</v>
      </c>
    </row>
    <row r="4" spans="1:18" ht="13.2" x14ac:dyDescent="0.25">
      <c r="A4" s="1">
        <f>'Summary Qty'!A4</f>
        <v>13</v>
      </c>
      <c r="B4" s="1" t="str">
        <f>'Summary Qty'!B4</f>
        <v>Diagnostic services</v>
      </c>
      <c r="C4" s="1">
        <f>_xlfn.XLOOKUP(A4,'Summary Qty'!A:A,'Summary Qty'!G:G)</f>
        <v>1050</v>
      </c>
      <c r="D4" s="1">
        <f>'Summary Qty'!N4</f>
        <v>51.481676190476186</v>
      </c>
      <c r="E4" s="1">
        <f>'Summary Qty'!O4</f>
        <v>30</v>
      </c>
      <c r="F4" s="1">
        <f t="shared" si="0"/>
        <v>30.889005714285709</v>
      </c>
      <c r="G4" s="1">
        <v>3</v>
      </c>
      <c r="H4" s="1">
        <f t="shared" si="1"/>
        <v>1.0144927536231885</v>
      </c>
      <c r="I4" s="2">
        <f t="shared" si="2"/>
        <v>2.6195644038619875E-2</v>
      </c>
    </row>
    <row r="5" spans="1:18" ht="13.2" x14ac:dyDescent="0.25">
      <c r="A5" s="1">
        <f>'Summary Qty'!A5</f>
        <v>14</v>
      </c>
      <c r="B5" s="1" t="str">
        <f>'Summary Qty'!B5</f>
        <v>Diagnostic services</v>
      </c>
      <c r="C5" s="1">
        <f>_xlfn.XLOOKUP(A5,'Summary Qty'!A:A,'Summary Qty'!G:G)</f>
        <v>131</v>
      </c>
      <c r="D5" s="1">
        <f>'Summary Qty'!N5</f>
        <v>70.080152671755727</v>
      </c>
      <c r="E5" s="1">
        <f>'Summary Qty'!O5</f>
        <v>30</v>
      </c>
      <c r="F5" s="1">
        <f t="shared" si="0"/>
        <v>42.048091603053436</v>
      </c>
      <c r="G5" s="1">
        <v>3</v>
      </c>
      <c r="H5" s="1">
        <f t="shared" si="1"/>
        <v>0.12657004830917876</v>
      </c>
      <c r="I5" s="2">
        <f t="shared" si="2"/>
        <v>3.2682184467230512E-3</v>
      </c>
      <c r="Q5" s="1" t="s">
        <v>8</v>
      </c>
      <c r="R5" s="1" t="s">
        <v>9</v>
      </c>
    </row>
    <row r="6" spans="1:18" ht="13.2" x14ac:dyDescent="0.25">
      <c r="A6" s="1">
        <f>'Summary Qty'!A6</f>
        <v>22</v>
      </c>
      <c r="B6" s="1" t="str">
        <f>'Summary Qty'!B6</f>
        <v>Diagnostic services</v>
      </c>
      <c r="C6" s="1">
        <f>_xlfn.XLOOKUP(A6,'Summary Qty'!A:A,'Summary Qty'!G:G)</f>
        <v>8716</v>
      </c>
      <c r="D6" s="1">
        <f>'Summary Qty'!N6</f>
        <v>48.085593162000919</v>
      </c>
      <c r="E6" s="1">
        <f>'Summary Qty'!O6</f>
        <v>44</v>
      </c>
      <c r="F6" s="1">
        <f t="shared" si="0"/>
        <v>28.851355897200548</v>
      </c>
      <c r="G6" s="1">
        <v>3</v>
      </c>
      <c r="H6" s="1">
        <f t="shared" si="1"/>
        <v>8.4212560386473427</v>
      </c>
      <c r="I6" s="2">
        <f t="shared" si="2"/>
        <v>0.21744879375296267</v>
      </c>
      <c r="O6" s="1">
        <v>480</v>
      </c>
      <c r="Q6" s="1" t="s">
        <v>10</v>
      </c>
      <c r="R6" s="1" t="s">
        <v>11</v>
      </c>
    </row>
    <row r="7" spans="1:18" ht="13.2" x14ac:dyDescent="0.25">
      <c r="A7" s="1">
        <f>'Summary Qty'!A7</f>
        <v>24</v>
      </c>
      <c r="B7" s="1" t="str">
        <f>'Summary Qty'!B7</f>
        <v>Diagnostic services</v>
      </c>
      <c r="C7" s="1">
        <f>_xlfn.XLOOKUP(A7,'Summary Qty'!A:A,'Summary Qty'!G:G)</f>
        <v>31</v>
      </c>
      <c r="D7" s="1">
        <f>'Summary Qty'!N7</f>
        <v>28.552580645161289</v>
      </c>
      <c r="E7" s="1">
        <f>'Summary Qty'!O7</f>
        <v>45</v>
      </c>
      <c r="F7" s="1">
        <f t="shared" si="0"/>
        <v>17.131548387096771</v>
      </c>
      <c r="G7" s="1">
        <v>3</v>
      </c>
      <c r="H7" s="1">
        <f t="shared" si="1"/>
        <v>2.9951690821256038E-2</v>
      </c>
      <c r="I7" s="2">
        <f t="shared" si="2"/>
        <v>7.7339520494972957E-4</v>
      </c>
      <c r="O7" s="1">
        <v>20</v>
      </c>
      <c r="Q7" s="1" t="s">
        <v>12</v>
      </c>
    </row>
    <row r="8" spans="1:18" ht="13.2" x14ac:dyDescent="0.25">
      <c r="A8" s="1">
        <f>'Summary Qty'!A8</f>
        <v>37</v>
      </c>
      <c r="B8" s="1" t="str">
        <f>'Summary Qty'!B8</f>
        <v>Diagnostic services</v>
      </c>
      <c r="C8" s="1">
        <f>_xlfn.XLOOKUP(A8,'Summary Qty'!A:A,'Summary Qty'!G:G)</f>
        <v>456</v>
      </c>
      <c r="D8" s="1">
        <f>'Summary Qty'!N8</f>
        <v>91.709758771929813</v>
      </c>
      <c r="E8" s="1">
        <f>'Summary Qty'!O8</f>
        <v>23</v>
      </c>
      <c r="F8" s="1">
        <f t="shared" si="0"/>
        <v>55.025855263157887</v>
      </c>
      <c r="G8" s="1">
        <v>3</v>
      </c>
      <c r="H8" s="1">
        <f t="shared" si="1"/>
        <v>0.44057971014492753</v>
      </c>
      <c r="I8" s="2">
        <f t="shared" si="2"/>
        <v>1.1376393982486344E-2</v>
      </c>
      <c r="Q8" s="1" t="s">
        <v>13</v>
      </c>
    </row>
    <row r="9" spans="1:18" ht="13.2" x14ac:dyDescent="0.25">
      <c r="A9" s="1">
        <f>'Summary Qty'!A9</f>
        <v>61</v>
      </c>
      <c r="B9" s="1" t="str">
        <f>'Summary Qty'!B9</f>
        <v>Diagnostic services</v>
      </c>
      <c r="C9" s="1">
        <f>_xlfn.XLOOKUP(A9,'Summary Qty'!A:A,'Summary Qty'!G:G)</f>
        <v>39</v>
      </c>
      <c r="D9" s="1">
        <f>'Summary Qty'!N9</f>
        <v>20.676923076923078</v>
      </c>
      <c r="E9" s="1">
        <f>'Summary Qty'!O9</f>
        <v>33</v>
      </c>
      <c r="F9" s="1">
        <f t="shared" si="0"/>
        <v>12.406153846153847</v>
      </c>
      <c r="G9" s="1">
        <v>3</v>
      </c>
      <c r="H9" s="1">
        <f t="shared" si="1"/>
        <v>3.7681159420289857E-2</v>
      </c>
      <c r="I9" s="2">
        <f t="shared" si="2"/>
        <v>9.7298106429159531E-4</v>
      </c>
    </row>
    <row r="10" spans="1:18" ht="13.2" x14ac:dyDescent="0.25">
      <c r="A10" s="1">
        <f>'Summary Qty'!A10</f>
        <v>71</v>
      </c>
      <c r="B10" s="1" t="str">
        <f>'Summary Qty'!B10</f>
        <v>Diagnostic services</v>
      </c>
      <c r="C10" s="1">
        <f>_xlfn.XLOOKUP(A10,'Summary Qty'!A:A,'Summary Qty'!G:G)</f>
        <v>70</v>
      </c>
      <c r="D10" s="1">
        <f>'Summary Qty'!N10</f>
        <v>74.286571428571435</v>
      </c>
      <c r="E10" s="1">
        <f>'Summary Qty'!O10</f>
        <v>19</v>
      </c>
      <c r="F10" s="1">
        <f t="shared" si="0"/>
        <v>44.571942857142858</v>
      </c>
      <c r="G10" s="1">
        <v>3</v>
      </c>
      <c r="H10" s="1">
        <f t="shared" si="1"/>
        <v>6.7632850241545889E-2</v>
      </c>
      <c r="I10" s="2">
        <f t="shared" si="2"/>
        <v>1.7463762692413248E-3</v>
      </c>
    </row>
    <row r="11" spans="1:18" ht="13.2" x14ac:dyDescent="0.25">
      <c r="A11" s="1">
        <f>'Summary Qty'!A11</f>
        <v>72</v>
      </c>
      <c r="B11" s="1" t="str">
        <f>'Summary Qty'!B11</f>
        <v>Diagnostic services</v>
      </c>
      <c r="C11" s="1">
        <f>_xlfn.XLOOKUP(A11,'Summary Qty'!A:A,'Summary Qty'!G:G)</f>
        <v>1158</v>
      </c>
      <c r="D11" s="1">
        <f>'Summary Qty'!N11</f>
        <v>41.506476683937827</v>
      </c>
      <c r="E11" s="1">
        <f>'Summary Qty'!O11</f>
        <v>57</v>
      </c>
      <c r="F11" s="1">
        <f t="shared" si="0"/>
        <v>24.903886010362694</v>
      </c>
      <c r="G11" s="1">
        <v>3</v>
      </c>
      <c r="H11" s="1">
        <f t="shared" si="1"/>
        <v>1.1188405797101448</v>
      </c>
      <c r="I11" s="2">
        <f t="shared" si="2"/>
        <v>2.8890053139735056E-2</v>
      </c>
    </row>
    <row r="12" spans="1:18" ht="13.2" x14ac:dyDescent="0.25">
      <c r="A12" s="1">
        <f>'Summary Qty'!A12</f>
        <v>73</v>
      </c>
      <c r="B12" s="1" t="str">
        <f>'Summary Qty'!B12</f>
        <v>Diagnostic services</v>
      </c>
      <c r="C12" s="1">
        <f>_xlfn.XLOOKUP(A12,'Summary Qty'!A:A,'Summary Qty'!G:G)</f>
        <v>22</v>
      </c>
      <c r="D12" s="1">
        <f>'Summary Qty'!N12</f>
        <v>47.663636363636371</v>
      </c>
      <c r="E12" s="1">
        <f>'Summary Qty'!O12</f>
        <v>37</v>
      </c>
      <c r="F12" s="1">
        <f t="shared" si="0"/>
        <v>28.598181818181821</v>
      </c>
      <c r="G12" s="1">
        <v>3</v>
      </c>
      <c r="H12" s="1">
        <f t="shared" si="1"/>
        <v>2.1256038647342997E-2</v>
      </c>
      <c r="I12" s="2">
        <f t="shared" si="2"/>
        <v>5.4886111319013065E-4</v>
      </c>
    </row>
    <row r="13" spans="1:18" ht="13.2" x14ac:dyDescent="0.25">
      <c r="A13" s="1">
        <f>'Summary Qty'!A13</f>
        <v>74</v>
      </c>
      <c r="B13" s="1" t="str">
        <f>'Summary Qty'!B13</f>
        <v>Diagnostic services</v>
      </c>
      <c r="C13" s="1">
        <f>_xlfn.XLOOKUP(A13,'Summary Qty'!A:A,'Summary Qty'!G:G)</f>
        <v>10</v>
      </c>
      <c r="D13" s="1">
        <f>'Summary Qty'!N13</f>
        <v>212.08</v>
      </c>
      <c r="E13" s="1">
        <f>'Summary Qty'!O13</f>
        <v>39</v>
      </c>
      <c r="F13" s="1">
        <f t="shared" si="0"/>
        <v>127.248</v>
      </c>
      <c r="G13" s="1">
        <v>3</v>
      </c>
      <c r="H13" s="1">
        <f t="shared" si="1"/>
        <v>9.6618357487922701E-3</v>
      </c>
      <c r="I13" s="2">
        <f t="shared" si="2"/>
        <v>2.4948232417733209E-4</v>
      </c>
      <c r="M13" t="s">
        <v>195</v>
      </c>
    </row>
    <row r="14" spans="1:18" ht="13.2" x14ac:dyDescent="0.25">
      <c r="A14" s="1">
        <f>'Summary Qty'!A14</f>
        <v>82</v>
      </c>
      <c r="B14" s="1" t="str">
        <f>'Summary Qty'!B14</f>
        <v>Diagnostic services</v>
      </c>
      <c r="C14" s="1">
        <f>_xlfn.XLOOKUP(A14,'Summary Qty'!A:A,'Summary Qty'!G:G)</f>
        <v>1</v>
      </c>
      <c r="D14" s="1">
        <f>'Summary Qty'!N14</f>
        <v>85</v>
      </c>
      <c r="E14" s="1">
        <f>'Summary Qty'!O14</f>
        <v>26</v>
      </c>
      <c r="F14" s="1">
        <f t="shared" si="0"/>
        <v>51</v>
      </c>
      <c r="G14" s="1">
        <v>3</v>
      </c>
      <c r="H14" s="1">
        <f t="shared" si="1"/>
        <v>9.6618357487922703E-4</v>
      </c>
      <c r="I14" s="2">
        <f t="shared" si="2"/>
        <v>2.4948232417733211E-5</v>
      </c>
    </row>
    <row r="15" spans="1:18" ht="13.2" x14ac:dyDescent="0.25">
      <c r="A15" s="1">
        <f>'Summary Qty'!A15</f>
        <v>88011</v>
      </c>
      <c r="B15" s="1" t="str">
        <f>'Summary Qty'!B15</f>
        <v>Diagnostic services</v>
      </c>
      <c r="C15" s="1">
        <f>_xlfn.XLOOKUP(A15,'Summary Qty'!A:A,'Summary Qty'!G:G)</f>
        <v>311</v>
      </c>
      <c r="D15" s="1">
        <f>'Summary Qty'!N15</f>
        <v>53.57990353697749</v>
      </c>
      <c r="E15" s="1">
        <f>'Summary Qty'!O15</f>
        <v>17</v>
      </c>
      <c r="F15" s="1">
        <f t="shared" si="0"/>
        <v>32.147942122186492</v>
      </c>
      <c r="G15" s="1">
        <v>3</v>
      </c>
      <c r="H15" s="1">
        <f t="shared" si="1"/>
        <v>0.30048309178743959</v>
      </c>
      <c r="I15" s="2">
        <f t="shared" si="2"/>
        <v>7.7589002819150286E-3</v>
      </c>
    </row>
    <row r="16" spans="1:18" ht="13.2" x14ac:dyDescent="0.25">
      <c r="A16" s="1">
        <f>'Summary Qty'!A16</f>
        <v>88012</v>
      </c>
      <c r="B16" s="1" t="str">
        <f>'Summary Qty'!B16</f>
        <v>Diagnostic services</v>
      </c>
      <c r="C16" s="1">
        <f>_xlfn.XLOOKUP(A16,'Summary Qty'!A:A,'Summary Qty'!G:G)</f>
        <v>334</v>
      </c>
      <c r="D16" s="1">
        <f>'Summary Qty'!N16</f>
        <v>44.610628742514969</v>
      </c>
      <c r="E16" s="1">
        <f>'Summary Qty'!O16</f>
        <v>37</v>
      </c>
      <c r="F16" s="1">
        <f t="shared" si="0"/>
        <v>26.766377245508981</v>
      </c>
      <c r="G16" s="1">
        <v>3</v>
      </c>
      <c r="H16" s="1">
        <f t="shared" si="1"/>
        <v>0.32270531400966185</v>
      </c>
      <c r="I16" s="2">
        <f t="shared" si="2"/>
        <v>8.3327096275228937E-3</v>
      </c>
    </row>
    <row r="17" spans="1:9" ht="13.2" x14ac:dyDescent="0.25">
      <c r="A17" s="1">
        <f>'Summary Qty'!A17</f>
        <v>88013</v>
      </c>
      <c r="B17" s="1" t="str">
        <f>'Summary Qty'!B17</f>
        <v>Diagnostic services</v>
      </c>
      <c r="C17" s="1">
        <f>_xlfn.XLOOKUP(A17,'Summary Qty'!A:A,'Summary Qty'!G:G)</f>
        <v>106</v>
      </c>
      <c r="D17" s="1">
        <f>'Summary Qty'!N17</f>
        <v>28.001886792452829</v>
      </c>
      <c r="E17" s="1">
        <f>'Summary Qty'!O17</f>
        <v>42</v>
      </c>
      <c r="F17" s="1">
        <f t="shared" si="0"/>
        <v>16.801132075471696</v>
      </c>
      <c r="G17" s="1">
        <v>3</v>
      </c>
      <c r="H17" s="1">
        <f t="shared" si="1"/>
        <v>0.10241545893719807</v>
      </c>
      <c r="I17" s="2">
        <f t="shared" si="2"/>
        <v>2.6445126362797207E-3</v>
      </c>
    </row>
    <row r="18" spans="1:9" ht="13.2" x14ac:dyDescent="0.25">
      <c r="A18" s="1">
        <f>'Summary Qty'!A18</f>
        <v>88022</v>
      </c>
      <c r="B18" s="1" t="str">
        <f>'Summary Qty'!B18</f>
        <v>Diagnostic services</v>
      </c>
      <c r="C18" s="1">
        <f>_xlfn.XLOOKUP(A18,'Summary Qty'!A:A,'Summary Qty'!G:G)</f>
        <v>567</v>
      </c>
      <c r="D18" s="1">
        <f>'Summary Qty'!N18</f>
        <v>30.964991181657851</v>
      </c>
      <c r="E18" s="1">
        <f>'Summary Qty'!O18</f>
        <v>58</v>
      </c>
      <c r="F18" s="1">
        <f t="shared" si="0"/>
        <v>18.57899470899471</v>
      </c>
      <c r="G18" s="1">
        <v>3</v>
      </c>
      <c r="H18" s="1">
        <f t="shared" si="1"/>
        <v>0.54782608695652169</v>
      </c>
      <c r="I18" s="2">
        <f t="shared" si="2"/>
        <v>1.4145647780854731E-2</v>
      </c>
    </row>
    <row r="19" spans="1:9" ht="13.2" x14ac:dyDescent="0.25">
      <c r="A19" s="1" t="str">
        <f>'Summary Qty'!A19</f>
        <v>CC</v>
      </c>
      <c r="B19" s="1" t="str">
        <f>'Summary Qty'!B19</f>
        <v>Diagnostic services</v>
      </c>
      <c r="C19" s="1">
        <f>_xlfn.XLOOKUP(A19,'Summary Qty'!A:A,'Summary Qty'!G:G)</f>
        <v>30</v>
      </c>
      <c r="D19" s="1">
        <f>'Summary Qty'!N19</f>
        <v>60</v>
      </c>
      <c r="E19" s="1">
        <f>'Summary Qty'!O19</f>
        <v>57</v>
      </c>
      <c r="F19" s="1">
        <f t="shared" si="0"/>
        <v>36</v>
      </c>
      <c r="G19" s="1">
        <v>3</v>
      </c>
      <c r="H19" s="1">
        <f t="shared" si="1"/>
        <v>2.8985507246376812E-2</v>
      </c>
      <c r="I19" s="2">
        <f t="shared" si="2"/>
        <v>7.4844697253199639E-4</v>
      </c>
    </row>
    <row r="20" spans="1:9" ht="13.2" x14ac:dyDescent="0.25">
      <c r="A20" s="1">
        <f>'Summary Qty'!A20</f>
        <v>111</v>
      </c>
      <c r="B20" s="1" t="str">
        <f>'Summary Qty'!B20</f>
        <v>Preventive, prophylactic and bleaching services</v>
      </c>
      <c r="C20" s="1">
        <f>_xlfn.XLOOKUP(A20,'Summary Qty'!A:A,'Summary Qty'!G:G)</f>
        <v>6</v>
      </c>
      <c r="D20" s="1">
        <f>'Summary Qty'!N20</f>
        <v>60</v>
      </c>
      <c r="E20" s="1">
        <f>'Summary Qty'!O20</f>
        <v>54</v>
      </c>
      <c r="F20" s="1">
        <f t="shared" si="0"/>
        <v>36</v>
      </c>
      <c r="G20" s="1">
        <v>3</v>
      </c>
      <c r="H20" s="1">
        <f t="shared" si="1"/>
        <v>5.7971014492753624E-3</v>
      </c>
      <c r="I20" s="2">
        <f t="shared" si="2"/>
        <v>1.4968939450639928E-4</v>
      </c>
    </row>
    <row r="21" spans="1:9" ht="13.2" x14ac:dyDescent="0.25">
      <c r="A21" s="1">
        <f>'Summary Qty'!A21</f>
        <v>113</v>
      </c>
      <c r="B21" s="1" t="str">
        <f>'Summary Qty'!B21</f>
        <v>Preventive, prophylactic and bleaching services</v>
      </c>
      <c r="C21" s="1">
        <f>_xlfn.XLOOKUP(A21,'Summary Qty'!A:A,'Summary Qty'!G:G)</f>
        <v>251</v>
      </c>
      <c r="D21" s="1">
        <f>'Summary Qty'!N21</f>
        <v>18.464143426294822</v>
      </c>
      <c r="E21" s="1">
        <f>'Summary Qty'!O21</f>
        <v>49</v>
      </c>
      <c r="F21" s="1">
        <f t="shared" si="0"/>
        <v>11.078486055776892</v>
      </c>
      <c r="G21" s="1">
        <v>3</v>
      </c>
      <c r="H21" s="1">
        <f t="shared" si="1"/>
        <v>0.24251207729468599</v>
      </c>
      <c r="I21" s="2">
        <f t="shared" si="2"/>
        <v>6.2620063368510363E-3</v>
      </c>
    </row>
    <row r="22" spans="1:9" ht="13.2" x14ac:dyDescent="0.25">
      <c r="A22" s="1">
        <f>'Summary Qty'!A22</f>
        <v>114</v>
      </c>
      <c r="B22" s="1" t="str">
        <f>'Summary Qty'!B22</f>
        <v>Preventive, prophylactic and bleaching services</v>
      </c>
      <c r="C22" s="1">
        <f>_xlfn.XLOOKUP(A22,'Summary Qty'!A:A,'Summary Qty'!G:G)</f>
        <v>4091</v>
      </c>
      <c r="D22" s="1">
        <f>'Summary Qty'!N22</f>
        <v>127.17393302371059</v>
      </c>
      <c r="E22" s="1">
        <f>'Summary Qty'!O22</f>
        <v>22</v>
      </c>
      <c r="F22" s="1">
        <f t="shared" si="0"/>
        <v>76.304359814226345</v>
      </c>
      <c r="G22" s="1">
        <v>3</v>
      </c>
      <c r="H22" s="1">
        <f t="shared" si="1"/>
        <v>3.9526570048309178</v>
      </c>
      <c r="I22" s="2">
        <f t="shared" si="2"/>
        <v>0.10206321882094657</v>
      </c>
    </row>
    <row r="23" spans="1:9" ht="13.2" x14ac:dyDescent="0.25">
      <c r="A23" s="1">
        <f>'Summary Qty'!A23</f>
        <v>115</v>
      </c>
      <c r="B23" s="1" t="str">
        <f>'Summary Qty'!B23</f>
        <v>Preventive, prophylactic and bleaching services</v>
      </c>
      <c r="C23" s="1">
        <f>_xlfn.XLOOKUP(A23,'Summary Qty'!A:A,'Summary Qty'!G:G)</f>
        <v>135</v>
      </c>
      <c r="D23" s="1">
        <f>'Summary Qty'!N23</f>
        <v>122.67185185185186</v>
      </c>
      <c r="E23" s="1">
        <f>'Summary Qty'!O23</f>
        <v>50</v>
      </c>
      <c r="F23" s="1">
        <f t="shared" si="0"/>
        <v>73.603111111111104</v>
      </c>
      <c r="G23" s="1">
        <v>3</v>
      </c>
      <c r="H23" s="1">
        <f t="shared" si="1"/>
        <v>0.13043478260869565</v>
      </c>
      <c r="I23" s="2">
        <f t="shared" si="2"/>
        <v>3.3680113763939834E-3</v>
      </c>
    </row>
    <row r="24" spans="1:9" ht="13.2" x14ac:dyDescent="0.25">
      <c r="A24" s="1">
        <f>'Summary Qty'!A24</f>
        <v>116</v>
      </c>
      <c r="B24" s="1" t="str">
        <f>'Summary Qty'!B24</f>
        <v>Preventive, prophylactic and bleaching services</v>
      </c>
      <c r="C24" s="1">
        <f>_xlfn.XLOOKUP(A24,'Summary Qty'!A:A,'Summary Qty'!G:G)</f>
        <v>3</v>
      </c>
      <c r="D24" s="1">
        <f>'Summary Qty'!N24</f>
        <v>78</v>
      </c>
      <c r="E24" s="1">
        <f>'Summary Qty'!O24</f>
        <v>58</v>
      </c>
      <c r="F24" s="1">
        <f t="shared" si="0"/>
        <v>46.8</v>
      </c>
      <c r="G24" s="1">
        <v>3</v>
      </c>
      <c r="H24" s="1">
        <f t="shared" si="1"/>
        <v>2.8985507246376812E-3</v>
      </c>
      <c r="I24" s="2">
        <f t="shared" si="2"/>
        <v>7.4844697253199639E-5</v>
      </c>
    </row>
    <row r="25" spans="1:9" ht="13.2" x14ac:dyDescent="0.25">
      <c r="A25" s="1">
        <f>'Summary Qty'!A25</f>
        <v>117</v>
      </c>
      <c r="B25" s="1" t="str">
        <f>'Summary Qty'!B25</f>
        <v>Preventive, prophylactic and bleaching services</v>
      </c>
      <c r="C25" s="1">
        <f>_xlfn.XLOOKUP(A25,'Summary Qty'!A:A,'Summary Qty'!G:G)</f>
        <v>1</v>
      </c>
      <c r="D25" s="1">
        <f>'Summary Qty'!N25</f>
        <v>256</v>
      </c>
      <c r="E25" s="1">
        <f>'Summary Qty'!O25</f>
        <v>41</v>
      </c>
      <c r="F25" s="1">
        <f t="shared" si="0"/>
        <v>153.6</v>
      </c>
      <c r="G25" s="1">
        <v>3</v>
      </c>
      <c r="H25" s="1">
        <f t="shared" si="1"/>
        <v>9.6618357487922703E-4</v>
      </c>
      <c r="I25" s="2">
        <f t="shared" si="2"/>
        <v>2.4948232417733211E-5</v>
      </c>
    </row>
    <row r="26" spans="1:9" ht="13.2" x14ac:dyDescent="0.25">
      <c r="A26" s="1">
        <f>'Summary Qty'!A26</f>
        <v>118</v>
      </c>
      <c r="B26" s="1" t="str">
        <f>'Summary Qty'!B26</f>
        <v>Preventive, prophylactic and bleaching services</v>
      </c>
      <c r="C26" s="1">
        <f>_xlfn.XLOOKUP(A26,'Summary Qty'!A:A,'Summary Qty'!G:G)</f>
        <v>737</v>
      </c>
      <c r="D26" s="1">
        <f>'Summary Qty'!N26</f>
        <v>65.662279511533256</v>
      </c>
      <c r="E26" s="1">
        <f>'Summary Qty'!O26</f>
        <v>57</v>
      </c>
      <c r="F26" s="1">
        <f t="shared" si="0"/>
        <v>39.397367706919951</v>
      </c>
      <c r="G26" s="1">
        <v>3</v>
      </c>
      <c r="H26" s="1">
        <f t="shared" si="1"/>
        <v>0.71207729468599035</v>
      </c>
      <c r="I26" s="2">
        <f t="shared" si="2"/>
        <v>1.8386847291869377E-2</v>
      </c>
    </row>
    <row r="27" spans="1:9" ht="13.2" x14ac:dyDescent="0.25">
      <c r="A27" s="1">
        <f>'Summary Qty'!A27</f>
        <v>119</v>
      </c>
      <c r="B27" s="1" t="str">
        <f>'Summary Qty'!B27</f>
        <v>Preventive, prophylactic and bleaching services</v>
      </c>
      <c r="C27" s="1">
        <f>_xlfn.XLOOKUP(A27,'Summary Qty'!A:A,'Summary Qty'!G:G)</f>
        <v>228</v>
      </c>
      <c r="D27" s="1">
        <f>'Summary Qty'!N27</f>
        <v>102.76644736842107</v>
      </c>
      <c r="E27" s="1">
        <f>'Summary Qty'!O27</f>
        <v>47</v>
      </c>
      <c r="F27" s="1">
        <f t="shared" si="0"/>
        <v>61.659868421052636</v>
      </c>
      <c r="G27" s="1">
        <v>3</v>
      </c>
      <c r="H27" s="1">
        <f t="shared" si="1"/>
        <v>0.22028985507246376</v>
      </c>
      <c r="I27" s="2">
        <f t="shared" si="2"/>
        <v>5.6881969912431721E-3</v>
      </c>
    </row>
    <row r="28" spans="1:9" ht="13.2" x14ac:dyDescent="0.25">
      <c r="A28" s="1">
        <f>'Summary Qty'!A28</f>
        <v>121</v>
      </c>
      <c r="B28" s="1" t="str">
        <f>'Summary Qty'!B28</f>
        <v>Preventive, prophylactic and bleaching services</v>
      </c>
      <c r="C28" s="1">
        <f>_xlfn.XLOOKUP(A28,'Summary Qty'!A:A,'Summary Qty'!G:G)</f>
        <v>4021</v>
      </c>
      <c r="D28" s="1">
        <f>'Summary Qty'!N28</f>
        <v>41.126063168366073</v>
      </c>
      <c r="E28" s="1">
        <f>'Summary Qty'!O28</f>
        <v>46</v>
      </c>
      <c r="F28" s="1">
        <f t="shared" si="0"/>
        <v>24.675637901019645</v>
      </c>
      <c r="G28" s="1">
        <v>3</v>
      </c>
      <c r="H28" s="1">
        <f t="shared" si="1"/>
        <v>3.885024154589372</v>
      </c>
      <c r="I28" s="2">
        <f t="shared" si="2"/>
        <v>0.10031684255170524</v>
      </c>
    </row>
    <row r="29" spans="1:9" ht="13.2" x14ac:dyDescent="0.25">
      <c r="A29" s="1">
        <f>'Summary Qty'!A29</f>
        <v>123</v>
      </c>
      <c r="B29" s="1" t="str">
        <f>'Summary Qty'!B29</f>
        <v>Preventive, prophylactic and bleaching services</v>
      </c>
      <c r="C29" s="1">
        <f>_xlfn.XLOOKUP(A29,'Summary Qty'!A:A,'Summary Qty'!G:G)</f>
        <v>18</v>
      </c>
      <c r="D29" s="1">
        <f>'Summary Qty'!N29</f>
        <v>35.055555555555557</v>
      </c>
      <c r="E29" s="1">
        <f>'Summary Qty'!O29</f>
        <v>59</v>
      </c>
      <c r="F29" s="1">
        <f t="shared" si="0"/>
        <v>21.033333333333335</v>
      </c>
      <c r="G29" s="1">
        <v>3</v>
      </c>
      <c r="H29" s="1">
        <f t="shared" si="1"/>
        <v>1.7391304347826087E-2</v>
      </c>
      <c r="I29" s="2">
        <f t="shared" si="2"/>
        <v>4.4906818351919784E-4</v>
      </c>
    </row>
    <row r="30" spans="1:9" ht="13.2" x14ac:dyDescent="0.25">
      <c r="A30" s="1">
        <f>'Summary Qty'!A30</f>
        <v>141</v>
      </c>
      <c r="B30" s="1" t="str">
        <f>'Summary Qty'!B30</f>
        <v>Preventive, prophylactic and bleaching services</v>
      </c>
      <c r="C30" s="1">
        <f>_xlfn.XLOOKUP(A30,'Summary Qty'!A:A,'Summary Qty'!G:G)</f>
        <v>4</v>
      </c>
      <c r="D30" s="1">
        <f>'Summary Qty'!N30</f>
        <v>52.462500000000006</v>
      </c>
      <c r="E30" s="1">
        <f>'Summary Qty'!O30</f>
        <v>28</v>
      </c>
      <c r="F30" s="1">
        <f t="shared" si="0"/>
        <v>31.477500000000003</v>
      </c>
      <c r="G30" s="1">
        <v>3</v>
      </c>
      <c r="H30" s="1">
        <f t="shared" si="1"/>
        <v>3.8647342995169081E-3</v>
      </c>
      <c r="I30" s="2">
        <f t="shared" si="2"/>
        <v>9.9792929670932843E-5</v>
      </c>
    </row>
    <row r="31" spans="1:9" ht="13.2" x14ac:dyDescent="0.25">
      <c r="A31" s="1">
        <f>'Summary Qty'!A31</f>
        <v>151</v>
      </c>
      <c r="B31" s="1" t="str">
        <f>'Summary Qty'!B31</f>
        <v>Preventive, prophylactic and bleaching services</v>
      </c>
      <c r="C31" s="1">
        <f>_xlfn.XLOOKUP(A31,'Summary Qty'!A:A,'Summary Qty'!G:G)</f>
        <v>34</v>
      </c>
      <c r="D31" s="1">
        <f>'Summary Qty'!N31</f>
        <v>189.44117647058823</v>
      </c>
      <c r="E31" s="1">
        <f>'Summary Qty'!O31</f>
        <v>50</v>
      </c>
      <c r="F31" s="1">
        <f t="shared" si="0"/>
        <v>113.66470588235293</v>
      </c>
      <c r="G31" s="1">
        <v>3</v>
      </c>
      <c r="H31" s="1">
        <f t="shared" si="1"/>
        <v>3.2850241545893721E-2</v>
      </c>
      <c r="I31" s="2">
        <f t="shared" si="2"/>
        <v>8.4823990220292921E-4</v>
      </c>
    </row>
    <row r="32" spans="1:9" ht="13.2" x14ac:dyDescent="0.25">
      <c r="A32" s="1">
        <f>'Summary Qty'!A32</f>
        <v>161</v>
      </c>
      <c r="B32" s="1" t="str">
        <f>'Summary Qty'!B32</f>
        <v>Preventive, prophylactic and bleaching services</v>
      </c>
      <c r="C32" s="1">
        <f>_xlfn.XLOOKUP(A32,'Summary Qty'!A:A,'Summary Qty'!G:G)</f>
        <v>117</v>
      </c>
      <c r="D32" s="1">
        <f>'Summary Qty'!N32</f>
        <v>61.674786324786325</v>
      </c>
      <c r="E32" s="1">
        <f>'Summary Qty'!O32</f>
        <v>44</v>
      </c>
      <c r="F32" s="1">
        <f t="shared" si="0"/>
        <v>37.004871794871796</v>
      </c>
      <c r="G32" s="1">
        <v>3</v>
      </c>
      <c r="H32" s="1">
        <f t="shared" si="1"/>
        <v>0.11304347826086956</v>
      </c>
      <c r="I32" s="2">
        <f t="shared" si="2"/>
        <v>2.9189431928747858E-3</v>
      </c>
    </row>
    <row r="33" spans="1:9" ht="13.2" x14ac:dyDescent="0.25">
      <c r="A33" s="1">
        <f>'Summary Qty'!A33</f>
        <v>171</v>
      </c>
      <c r="B33" s="1" t="str">
        <f>'Summary Qty'!B33</f>
        <v>Preventive, prophylactic and bleaching services</v>
      </c>
      <c r="C33" s="1">
        <f>_xlfn.XLOOKUP(A33,'Summary Qty'!A:A,'Summary Qty'!G:G)</f>
        <v>67</v>
      </c>
      <c r="D33" s="1">
        <f>'Summary Qty'!N33</f>
        <v>21.252238805970151</v>
      </c>
      <c r="E33" s="1">
        <f>'Summary Qty'!O33</f>
        <v>29</v>
      </c>
      <c r="F33" s="1">
        <f t="shared" si="0"/>
        <v>12.75134328358209</v>
      </c>
      <c r="G33" s="1">
        <v>3</v>
      </c>
      <c r="H33" s="1">
        <f t="shared" si="1"/>
        <v>6.4734299516908206E-2</v>
      </c>
      <c r="I33" s="2">
        <f t="shared" si="2"/>
        <v>1.671531571988125E-3</v>
      </c>
    </row>
    <row r="34" spans="1:9" ht="13.2" x14ac:dyDescent="0.25">
      <c r="A34" s="1">
        <f>'Summary Qty'!A34</f>
        <v>88111</v>
      </c>
      <c r="B34" s="1" t="str">
        <f>'Summary Qty'!B34</f>
        <v>Preventive, prophylactic and bleaching services</v>
      </c>
      <c r="C34" s="1">
        <f>_xlfn.XLOOKUP(A34,'Summary Qty'!A:A,'Summary Qty'!G:G)</f>
        <v>9</v>
      </c>
      <c r="D34" s="1">
        <f>'Summary Qty'!N34</f>
        <v>54.966666666666669</v>
      </c>
      <c r="E34" s="1">
        <f>'Summary Qty'!O34</f>
        <v>60</v>
      </c>
      <c r="F34" s="1">
        <f t="shared" si="0"/>
        <v>32.979999999999997</v>
      </c>
      <c r="G34" s="1">
        <v>3</v>
      </c>
      <c r="H34" s="1">
        <f t="shared" si="1"/>
        <v>8.6956521739130436E-3</v>
      </c>
      <c r="I34" s="2">
        <f t="shared" si="2"/>
        <v>2.2453409175959892E-4</v>
      </c>
    </row>
    <row r="35" spans="1:9" ht="13.2" x14ac:dyDescent="0.25">
      <c r="A35" s="1">
        <f>'Summary Qty'!A35</f>
        <v>88114</v>
      </c>
      <c r="B35" s="1" t="str">
        <f>'Summary Qty'!B35</f>
        <v>Preventive, prophylactic and bleaching services</v>
      </c>
      <c r="C35" s="1">
        <f>_xlfn.XLOOKUP(A35,'Summary Qty'!A:A,'Summary Qty'!G:G)</f>
        <v>511</v>
      </c>
      <c r="D35" s="1">
        <f>'Summary Qty'!N35</f>
        <v>91.333561643835608</v>
      </c>
      <c r="E35" s="1">
        <f>'Summary Qty'!O35</f>
        <v>21</v>
      </c>
      <c r="F35" s="1">
        <f t="shared" si="0"/>
        <v>54.800136986301361</v>
      </c>
      <c r="G35" s="1">
        <v>3</v>
      </c>
      <c r="H35" s="1">
        <f t="shared" si="1"/>
        <v>0.49371980676328503</v>
      </c>
      <c r="I35" s="2">
        <f t="shared" si="2"/>
        <v>1.2748546765461671E-2</v>
      </c>
    </row>
    <row r="36" spans="1:9" ht="13.2" x14ac:dyDescent="0.25">
      <c r="A36" s="1">
        <f>'Summary Qty'!A36</f>
        <v>88115</v>
      </c>
      <c r="B36" s="1" t="str">
        <f>'Summary Qty'!B36</f>
        <v>Preventive, prophylactic and bleaching services</v>
      </c>
      <c r="C36" s="1">
        <f>_xlfn.XLOOKUP(A36,'Summary Qty'!A:A,'Summary Qty'!G:G)</f>
        <v>4</v>
      </c>
      <c r="D36" s="1">
        <f>'Summary Qty'!N36</f>
        <v>59.662500000000001</v>
      </c>
      <c r="E36" s="1">
        <f>'Summary Qty'!O36</f>
        <v>41</v>
      </c>
      <c r="F36" s="1">
        <f t="shared" si="0"/>
        <v>35.797499999999999</v>
      </c>
      <c r="G36" s="1">
        <v>3</v>
      </c>
      <c r="H36" s="1">
        <f t="shared" si="1"/>
        <v>3.8647342995169081E-3</v>
      </c>
      <c r="I36" s="2">
        <f t="shared" si="2"/>
        <v>9.9792929670932843E-5</v>
      </c>
    </row>
    <row r="37" spans="1:9" ht="13.2" x14ac:dyDescent="0.25">
      <c r="A37" s="1">
        <f>'Summary Qty'!A37</f>
        <v>88121</v>
      </c>
      <c r="B37" s="1" t="str">
        <f>'Summary Qty'!B37</f>
        <v>Preventive, prophylactic and bleaching services</v>
      </c>
      <c r="C37" s="1">
        <f>_xlfn.XLOOKUP(A37,'Summary Qty'!A:A,'Summary Qty'!G:G)</f>
        <v>536</v>
      </c>
      <c r="D37" s="1">
        <f>'Summary Qty'!N37</f>
        <v>35.187406716417904</v>
      </c>
      <c r="E37" s="1">
        <f>'Summary Qty'!O37</f>
        <v>50</v>
      </c>
      <c r="F37" s="1">
        <f t="shared" si="0"/>
        <v>21.112444029850742</v>
      </c>
      <c r="G37" s="1">
        <v>3</v>
      </c>
      <c r="H37" s="1">
        <f t="shared" si="1"/>
        <v>0.51787439613526565</v>
      </c>
      <c r="I37" s="2">
        <f t="shared" si="2"/>
        <v>1.3372252575905E-2</v>
      </c>
    </row>
    <row r="38" spans="1:9" ht="13.2" x14ac:dyDescent="0.25">
      <c r="A38" s="1">
        <f>'Summary Qty'!A38</f>
        <v>88161</v>
      </c>
      <c r="B38" s="1" t="str">
        <f>'Summary Qty'!B38</f>
        <v>Preventive, prophylactic and bleaching services</v>
      </c>
      <c r="C38" s="1">
        <f>_xlfn.XLOOKUP(A38,'Summary Qty'!A:A,'Summary Qty'!G:G)</f>
        <v>110</v>
      </c>
      <c r="D38" s="1">
        <f>'Summary Qty'!N38</f>
        <v>46.851818181818189</v>
      </c>
      <c r="E38" s="1">
        <f>'Summary Qty'!O38</f>
        <v>26</v>
      </c>
      <c r="F38" s="1">
        <f t="shared" si="0"/>
        <v>28.111090909090912</v>
      </c>
      <c r="G38" s="1">
        <v>3</v>
      </c>
      <c r="H38" s="1">
        <f t="shared" si="1"/>
        <v>0.10628019323671498</v>
      </c>
      <c r="I38" s="2">
        <f t="shared" si="2"/>
        <v>2.7443055659506534E-3</v>
      </c>
    </row>
    <row r="39" spans="1:9" ht="13.2" x14ac:dyDescent="0.25">
      <c r="A39" s="1">
        <f>'Summary Qty'!A39</f>
        <v>88162</v>
      </c>
      <c r="B39" s="1" t="str">
        <f>'Summary Qty'!B39</f>
        <v>Preventive, prophylactic and bleaching services</v>
      </c>
      <c r="C39" s="1">
        <f>_xlfn.XLOOKUP(A39,'Summary Qty'!A:A,'Summary Qty'!G:G)</f>
        <v>13</v>
      </c>
      <c r="D39" s="1">
        <f>'Summary Qty'!N39</f>
        <v>23.396153846153844</v>
      </c>
      <c r="E39" s="1">
        <f>'Summary Qty'!O39</f>
        <v>18</v>
      </c>
      <c r="F39" s="1">
        <f t="shared" si="0"/>
        <v>14.037692307692305</v>
      </c>
      <c r="G39" s="1">
        <v>3</v>
      </c>
      <c r="H39" s="1">
        <f t="shared" si="1"/>
        <v>1.2560386473429951E-2</v>
      </c>
      <c r="I39" s="2">
        <f t="shared" si="2"/>
        <v>3.2432702143053173E-4</v>
      </c>
    </row>
    <row r="40" spans="1:9" ht="13.2" x14ac:dyDescent="0.25">
      <c r="A40" s="1">
        <f>'Summary Qty'!A40</f>
        <v>213</v>
      </c>
      <c r="B40" s="1" t="str">
        <f>'Summary Qty'!B40</f>
        <v>Periodontics</v>
      </c>
      <c r="C40" s="1">
        <f>_xlfn.XLOOKUP(A40,'Summary Qty'!A:A,'Summary Qty'!G:G)</f>
        <v>18</v>
      </c>
      <c r="D40" s="1">
        <f>'Summary Qty'!N40</f>
        <v>109.15166666666667</v>
      </c>
      <c r="E40" s="1">
        <f>'Summary Qty'!O40</f>
        <v>34</v>
      </c>
      <c r="F40" s="1">
        <f t="shared" si="0"/>
        <v>65.491</v>
      </c>
      <c r="G40" s="1">
        <v>3</v>
      </c>
      <c r="H40" s="1">
        <f t="shared" si="1"/>
        <v>1.7391304347826087E-2</v>
      </c>
      <c r="I40" s="2">
        <f t="shared" si="2"/>
        <v>4.4906818351919784E-4</v>
      </c>
    </row>
    <row r="41" spans="1:9" ht="13.2" x14ac:dyDescent="0.25">
      <c r="A41" s="1">
        <f>'Summary Qty'!A41</f>
        <v>221</v>
      </c>
      <c r="B41" s="1" t="str">
        <f>'Summary Qty'!B41</f>
        <v>Periodontics</v>
      </c>
      <c r="C41" s="1">
        <f>_xlfn.XLOOKUP(A41,'Summary Qty'!A:A,'Summary Qty'!G:G)</f>
        <v>209</v>
      </c>
      <c r="D41" s="1">
        <f>'Summary Qty'!N41</f>
        <v>54.765311004784692</v>
      </c>
      <c r="E41" s="1">
        <f>'Summary Qty'!O41</f>
        <v>58</v>
      </c>
      <c r="F41" s="1">
        <f t="shared" si="0"/>
        <v>32.859186602870814</v>
      </c>
      <c r="G41" s="1">
        <v>3</v>
      </c>
      <c r="H41" s="1">
        <f t="shared" si="1"/>
        <v>0.20193236714975846</v>
      </c>
      <c r="I41" s="2">
        <f t="shared" si="2"/>
        <v>5.2141805753062416E-3</v>
      </c>
    </row>
    <row r="42" spans="1:9" ht="13.2" x14ac:dyDescent="0.25">
      <c r="A42" s="1">
        <f>'Summary Qty'!A42</f>
        <v>222</v>
      </c>
      <c r="B42" s="1" t="str">
        <f>'Summary Qty'!B42</f>
        <v>Periodontics</v>
      </c>
      <c r="C42" s="1">
        <f>_xlfn.XLOOKUP(A42,'Summary Qty'!A:A,'Summary Qty'!G:G)</f>
        <v>466</v>
      </c>
      <c r="D42" s="1">
        <f>'Summary Qty'!N42</f>
        <v>59.038304721030038</v>
      </c>
      <c r="E42" s="1">
        <f>'Summary Qty'!O42</f>
        <v>24</v>
      </c>
      <c r="F42" s="1">
        <f t="shared" si="0"/>
        <v>35.422982832618018</v>
      </c>
      <c r="G42" s="1">
        <v>3</v>
      </c>
      <c r="H42" s="1">
        <f t="shared" si="1"/>
        <v>0.45024154589371979</v>
      </c>
      <c r="I42" s="2">
        <f t="shared" si="2"/>
        <v>1.1625876306663676E-2</v>
      </c>
    </row>
    <row r="43" spans="1:9" ht="13.2" x14ac:dyDescent="0.25">
      <c r="A43" s="1">
        <f>'Summary Qty'!A43</f>
        <v>231</v>
      </c>
      <c r="B43" s="1" t="str">
        <f>'Summary Qty'!B43</f>
        <v>Periodontics</v>
      </c>
      <c r="C43" s="1">
        <f>_xlfn.XLOOKUP(A43,'Summary Qty'!A:A,'Summary Qty'!G:G)</f>
        <v>54</v>
      </c>
      <c r="D43" s="1">
        <f>'Summary Qty'!N43</f>
        <v>88.05740740740741</v>
      </c>
      <c r="E43" s="1">
        <f>'Summary Qty'!O43</f>
        <v>59</v>
      </c>
      <c r="F43" s="1">
        <f t="shared" si="0"/>
        <v>52.834444444444443</v>
      </c>
      <c r="G43" s="1">
        <v>3</v>
      </c>
      <c r="H43" s="1">
        <f t="shared" si="1"/>
        <v>5.2173913043478258E-2</v>
      </c>
      <c r="I43" s="2">
        <f t="shared" si="2"/>
        <v>1.3472045505575933E-3</v>
      </c>
    </row>
    <row r="44" spans="1:9" ht="13.2" x14ac:dyDescent="0.25">
      <c r="A44" s="1">
        <f>'Summary Qty'!A44</f>
        <v>250</v>
      </c>
      <c r="B44" s="1" t="str">
        <f>'Summary Qty'!B44</f>
        <v>Periodontics</v>
      </c>
      <c r="C44" s="1">
        <f>_xlfn.XLOOKUP(A44,'Summary Qty'!A:A,'Summary Qty'!G:G)</f>
        <v>202</v>
      </c>
      <c r="D44" s="1">
        <f>'Summary Qty'!N44</f>
        <v>211.33168316831683</v>
      </c>
      <c r="E44" s="1">
        <f>'Summary Qty'!O44</f>
        <v>30</v>
      </c>
      <c r="F44" s="1">
        <f t="shared" si="0"/>
        <v>126.79900990099009</v>
      </c>
      <c r="G44" s="1">
        <v>3</v>
      </c>
      <c r="H44" s="1">
        <f t="shared" si="1"/>
        <v>0.19516908212560385</v>
      </c>
      <c r="I44" s="2">
        <f t="shared" si="2"/>
        <v>5.0395429483821082E-3</v>
      </c>
    </row>
    <row r="45" spans="1:9" ht="13.2" x14ac:dyDescent="0.25">
      <c r="A45" s="1">
        <f>'Summary Qty'!A45</f>
        <v>251</v>
      </c>
      <c r="B45" s="1" t="str">
        <f>'Summary Qty'!B45</f>
        <v>Periodontics</v>
      </c>
      <c r="C45" s="1">
        <f>_xlfn.XLOOKUP(A45,'Summary Qty'!A:A,'Summary Qty'!G:G)</f>
        <v>1</v>
      </c>
      <c r="D45" s="1">
        <f>'Summary Qty'!N45</f>
        <v>265</v>
      </c>
      <c r="E45" s="1">
        <f>'Summary Qty'!O45</f>
        <v>49</v>
      </c>
      <c r="F45" s="1">
        <f t="shared" si="0"/>
        <v>159</v>
      </c>
      <c r="G45" s="1">
        <v>3</v>
      </c>
      <c r="H45" s="1">
        <f t="shared" si="1"/>
        <v>9.6618357487922703E-4</v>
      </c>
      <c r="I45" s="2">
        <f t="shared" si="2"/>
        <v>2.4948232417733211E-5</v>
      </c>
    </row>
    <row r="46" spans="1:9" ht="13.2" x14ac:dyDescent="0.25">
      <c r="A46" s="1">
        <f>'Summary Qty'!A46</f>
        <v>311</v>
      </c>
      <c r="B46" s="1" t="str">
        <f>'Summary Qty'!B46</f>
        <v>Oral surgery</v>
      </c>
      <c r="C46" s="1">
        <f>_xlfn.XLOOKUP(A46,'Summary Qty'!A:A,'Summary Qty'!G:G)</f>
        <v>888</v>
      </c>
      <c r="D46" s="1">
        <f>'Summary Qty'!N46</f>
        <v>222.4725563063063</v>
      </c>
      <c r="E46" s="1">
        <f>'Summary Qty'!O46</f>
        <v>56</v>
      </c>
      <c r="F46" s="1">
        <f t="shared" si="0"/>
        <v>133.48353378378377</v>
      </c>
      <c r="G46" s="1">
        <v>3</v>
      </c>
      <c r="H46" s="1">
        <f t="shared" si="1"/>
        <v>0.85797101449275359</v>
      </c>
      <c r="I46" s="2">
        <f t="shared" si="2"/>
        <v>2.2154030386947091E-2</v>
      </c>
    </row>
    <row r="47" spans="1:9" ht="13.2" x14ac:dyDescent="0.25">
      <c r="A47" s="1">
        <f>'Summary Qty'!A47</f>
        <v>314</v>
      </c>
      <c r="B47" s="1" t="str">
        <f>'Summary Qty'!B47</f>
        <v>Oral surgery</v>
      </c>
      <c r="C47" s="1">
        <f>_xlfn.XLOOKUP(A47,'Summary Qty'!A:A,'Summary Qty'!G:G)</f>
        <v>93</v>
      </c>
      <c r="D47" s="1">
        <f>'Summary Qty'!N47</f>
        <v>257.15225806451616</v>
      </c>
      <c r="E47" s="1">
        <f>'Summary Qty'!O47</f>
        <v>38</v>
      </c>
      <c r="F47" s="1">
        <f t="shared" si="0"/>
        <v>154.29135483870968</v>
      </c>
      <c r="G47" s="1">
        <v>3</v>
      </c>
      <c r="H47" s="1">
        <f t="shared" si="1"/>
        <v>8.9855072463768115E-2</v>
      </c>
      <c r="I47" s="2">
        <f t="shared" si="2"/>
        <v>2.3201856148491887E-3</v>
      </c>
    </row>
    <row r="48" spans="1:9" ht="13.2" x14ac:dyDescent="0.25">
      <c r="A48" s="1">
        <f>'Summary Qty'!A48</f>
        <v>322</v>
      </c>
      <c r="B48" s="1" t="str">
        <f>'Summary Qty'!B48</f>
        <v>Oral surgery</v>
      </c>
      <c r="C48" s="1">
        <f>_xlfn.XLOOKUP(A48,'Summary Qty'!A:A,'Summary Qty'!G:G)</f>
        <v>48</v>
      </c>
      <c r="D48" s="1">
        <f>'Summary Qty'!N48</f>
        <v>321.59499999999997</v>
      </c>
      <c r="E48" s="1">
        <f>'Summary Qty'!O48</f>
        <v>27</v>
      </c>
      <c r="F48" s="1">
        <f t="shared" si="0"/>
        <v>192.95699999999997</v>
      </c>
      <c r="G48" s="1">
        <v>3</v>
      </c>
      <c r="H48" s="1">
        <f t="shared" si="1"/>
        <v>4.6376811594202899E-2</v>
      </c>
      <c r="I48" s="2">
        <f t="shared" si="2"/>
        <v>1.1975151560511942E-3</v>
      </c>
    </row>
    <row r="49" spans="1:9" ht="13.2" x14ac:dyDescent="0.25">
      <c r="A49" s="1">
        <f>'Summary Qty'!A49</f>
        <v>323</v>
      </c>
      <c r="B49" s="1" t="str">
        <f>'Summary Qty'!B49</f>
        <v>Oral surgery</v>
      </c>
      <c r="C49" s="1">
        <f>_xlfn.XLOOKUP(A49,'Summary Qty'!A:A,'Summary Qty'!G:G)</f>
        <v>38</v>
      </c>
      <c r="D49" s="1">
        <f>'Summary Qty'!N49</f>
        <v>401.77763157894736</v>
      </c>
      <c r="E49" s="1">
        <f>'Summary Qty'!O49</f>
        <v>16</v>
      </c>
      <c r="F49" s="1">
        <f t="shared" si="0"/>
        <v>241.06657894736841</v>
      </c>
      <c r="G49" s="1">
        <v>3</v>
      </c>
      <c r="H49" s="1">
        <f t="shared" si="1"/>
        <v>3.6714975845410627E-2</v>
      </c>
      <c r="I49" s="2">
        <f t="shared" si="2"/>
        <v>9.4803283187386202E-4</v>
      </c>
    </row>
    <row r="50" spans="1:9" ht="13.2" x14ac:dyDescent="0.25">
      <c r="A50" s="1">
        <f>'Summary Qty'!A50</f>
        <v>324</v>
      </c>
      <c r="B50" s="1" t="str">
        <f>'Summary Qty'!B50</f>
        <v>Oral surgery</v>
      </c>
      <c r="C50" s="1">
        <f>_xlfn.XLOOKUP(A50,'Summary Qty'!A:A,'Summary Qty'!G:G)</f>
        <v>82</v>
      </c>
      <c r="D50" s="1">
        <f>'Summary Qty'!N50</f>
        <v>424.63841463414633</v>
      </c>
      <c r="E50" s="1">
        <f>'Summary Qty'!O50</f>
        <v>43</v>
      </c>
      <c r="F50" s="1">
        <f t="shared" si="0"/>
        <v>254.78304878048777</v>
      </c>
      <c r="G50" s="1">
        <v>3</v>
      </c>
      <c r="H50" s="1">
        <f t="shared" si="1"/>
        <v>7.922705314009662E-2</v>
      </c>
      <c r="I50" s="2">
        <f t="shared" si="2"/>
        <v>2.0457550582541235E-3</v>
      </c>
    </row>
    <row r="51" spans="1:9" ht="13.2" x14ac:dyDescent="0.25">
      <c r="A51" s="1">
        <f>'Summary Qty'!A51</f>
        <v>391</v>
      </c>
      <c r="B51" s="1" t="str">
        <f>'Summary Qty'!B51</f>
        <v>Oral surgery</v>
      </c>
      <c r="C51" s="1">
        <f>_xlfn.XLOOKUP(A51,'Summary Qty'!A:A,'Summary Qty'!G:G)</f>
        <v>6</v>
      </c>
      <c r="D51" s="1">
        <f>'Summary Qty'!N51</f>
        <v>455.66666666666669</v>
      </c>
      <c r="E51" s="1">
        <f>'Summary Qty'!O51</f>
        <v>34</v>
      </c>
      <c r="F51" s="1">
        <f t="shared" si="0"/>
        <v>273.39999999999998</v>
      </c>
      <c r="G51" s="1">
        <v>3</v>
      </c>
      <c r="H51" s="1">
        <f t="shared" si="1"/>
        <v>5.7971014492753624E-3</v>
      </c>
      <c r="I51" s="2">
        <f t="shared" si="2"/>
        <v>1.4968939450639928E-4</v>
      </c>
    </row>
    <row r="52" spans="1:9" ht="13.2" x14ac:dyDescent="0.25">
      <c r="A52" s="1">
        <f>'Summary Qty'!A52</f>
        <v>88311</v>
      </c>
      <c r="B52" s="1" t="str">
        <f>'Summary Qty'!B52</f>
        <v>Oral surgery</v>
      </c>
      <c r="C52" s="1">
        <f>_xlfn.XLOOKUP(A52,'Summary Qty'!A:A,'Summary Qty'!G:G)</f>
        <v>40</v>
      </c>
      <c r="D52" s="1">
        <f>'Summary Qty'!N52</f>
        <v>133.6575</v>
      </c>
      <c r="E52" s="1">
        <f>'Summary Qty'!O52</f>
        <v>18</v>
      </c>
      <c r="F52" s="1">
        <f t="shared" si="0"/>
        <v>80.194499999999991</v>
      </c>
      <c r="G52" s="1">
        <v>3</v>
      </c>
      <c r="H52" s="1">
        <f t="shared" si="1"/>
        <v>3.864734299516908E-2</v>
      </c>
      <c r="I52" s="2">
        <f t="shared" si="2"/>
        <v>9.9792929670932838E-4</v>
      </c>
    </row>
    <row r="53" spans="1:9" ht="13.2" x14ac:dyDescent="0.25">
      <c r="A53" s="1">
        <f>'Summary Qty'!A53</f>
        <v>88314</v>
      </c>
      <c r="B53" s="1" t="str">
        <f>'Summary Qty'!B53</f>
        <v>Oral surgery</v>
      </c>
      <c r="C53" s="1">
        <f>_xlfn.XLOOKUP(A53,'Summary Qty'!A:A,'Summary Qty'!G:G)</f>
        <v>4</v>
      </c>
      <c r="D53" s="1">
        <f>'Summary Qty'!N53</f>
        <v>171.64999999999998</v>
      </c>
      <c r="E53" s="1">
        <f>'Summary Qty'!O53</f>
        <v>49</v>
      </c>
      <c r="F53" s="1">
        <f t="shared" si="0"/>
        <v>102.98999999999998</v>
      </c>
      <c r="G53" s="1">
        <v>3</v>
      </c>
      <c r="H53" s="1">
        <f t="shared" si="1"/>
        <v>3.8647342995169081E-3</v>
      </c>
      <c r="I53" s="2">
        <f t="shared" si="2"/>
        <v>9.9792929670932843E-5</v>
      </c>
    </row>
    <row r="54" spans="1:9" ht="13.2" x14ac:dyDescent="0.25">
      <c r="A54" s="1">
        <f>'Summary Qty'!A54</f>
        <v>88316</v>
      </c>
      <c r="B54" s="1" t="str">
        <f>'Summary Qty'!B54</f>
        <v>Oral surgery</v>
      </c>
      <c r="C54" s="1">
        <f>_xlfn.XLOOKUP(A54,'Summary Qty'!A:A,'Summary Qty'!G:G)</f>
        <v>13</v>
      </c>
      <c r="D54" s="1">
        <f>'Summary Qty'!N54</f>
        <v>84.603846153846149</v>
      </c>
      <c r="E54" s="1">
        <f>'Summary Qty'!O54</f>
        <v>50</v>
      </c>
      <c r="F54" s="1">
        <f t="shared" si="0"/>
        <v>50.762307692307687</v>
      </c>
      <c r="G54" s="1">
        <v>3</v>
      </c>
      <c r="H54" s="1">
        <f t="shared" si="1"/>
        <v>1.2560386473429951E-2</v>
      </c>
      <c r="I54" s="2">
        <f t="shared" si="2"/>
        <v>3.2432702143053173E-4</v>
      </c>
    </row>
    <row r="55" spans="1:9" ht="13.2" x14ac:dyDescent="0.25">
      <c r="A55" s="1">
        <f>'Summary Qty'!A55</f>
        <v>88324</v>
      </c>
      <c r="B55" s="1" t="str">
        <f>'Summary Qty'!B55</f>
        <v>Oral surgery</v>
      </c>
      <c r="C55" s="1">
        <f>_xlfn.XLOOKUP(A55,'Summary Qty'!A:A,'Summary Qty'!G:G)</f>
        <v>1</v>
      </c>
      <c r="D55" s="1">
        <f>'Summary Qty'!N55</f>
        <v>327.35000000000002</v>
      </c>
      <c r="E55" s="1">
        <f>'Summary Qty'!O55</f>
        <v>53</v>
      </c>
      <c r="F55" s="1">
        <f t="shared" si="0"/>
        <v>196.41</v>
      </c>
      <c r="G55" s="1">
        <v>3</v>
      </c>
      <c r="H55" s="1">
        <f t="shared" si="1"/>
        <v>9.6618357487922703E-4</v>
      </c>
      <c r="I55" s="2">
        <f t="shared" si="2"/>
        <v>2.4948232417733211E-5</v>
      </c>
    </row>
    <row r="56" spans="1:9" ht="13.2" x14ac:dyDescent="0.25">
      <c r="A56" s="1">
        <f>'Summary Qty'!A56</f>
        <v>411</v>
      </c>
      <c r="B56" s="1" t="str">
        <f>'Summary Qty'!B56</f>
        <v>Endodontics</v>
      </c>
      <c r="C56" s="1">
        <f>_xlfn.XLOOKUP(A56,'Summary Qty'!A:A,'Summary Qty'!G:G)</f>
        <v>12</v>
      </c>
      <c r="D56" s="1">
        <f>'Summary Qty'!N56</f>
        <v>41.5</v>
      </c>
      <c r="E56" s="1">
        <f>'Summary Qty'!O56</f>
        <v>32</v>
      </c>
      <c r="F56" s="1">
        <f t="shared" si="0"/>
        <v>24.9</v>
      </c>
      <c r="G56" s="1">
        <v>3</v>
      </c>
      <c r="H56" s="1">
        <f t="shared" si="1"/>
        <v>1.1594202898550725E-2</v>
      </c>
      <c r="I56" s="2">
        <f t="shared" si="2"/>
        <v>2.9937878901279856E-4</v>
      </c>
    </row>
    <row r="57" spans="1:9" ht="13.2" x14ac:dyDescent="0.25">
      <c r="A57" s="1">
        <f>'Summary Qty'!A57</f>
        <v>414</v>
      </c>
      <c r="B57" s="1" t="str">
        <f>'Summary Qty'!B57</f>
        <v>Endodontics</v>
      </c>
      <c r="C57" s="1">
        <f>_xlfn.XLOOKUP(A57,'Summary Qty'!A:A,'Summary Qty'!G:G)</f>
        <v>1</v>
      </c>
      <c r="D57" s="1">
        <f>'Summary Qty'!N57</f>
        <v>75.650000000000006</v>
      </c>
      <c r="E57" s="1">
        <f>'Summary Qty'!O57</f>
        <v>47</v>
      </c>
      <c r="F57" s="1">
        <f t="shared" si="0"/>
        <v>45.39</v>
      </c>
      <c r="G57" s="1">
        <v>3</v>
      </c>
      <c r="H57" s="1">
        <f t="shared" si="1"/>
        <v>9.6618357487922703E-4</v>
      </c>
      <c r="I57" s="2">
        <f t="shared" si="2"/>
        <v>2.4948232417733211E-5</v>
      </c>
    </row>
    <row r="58" spans="1:9" ht="13.2" x14ac:dyDescent="0.25">
      <c r="A58" s="1">
        <f>'Summary Qty'!A58</f>
        <v>415</v>
      </c>
      <c r="B58" s="1" t="str">
        <f>'Summary Qty'!B58</f>
        <v>Endodontics</v>
      </c>
      <c r="C58" s="1">
        <f>_xlfn.XLOOKUP(A58,'Summary Qty'!A:A,'Summary Qty'!G:G)</f>
        <v>60</v>
      </c>
      <c r="D58" s="1">
        <f>'Summary Qty'!N58</f>
        <v>353.22750000000002</v>
      </c>
      <c r="E58" s="1">
        <f>'Summary Qty'!O58</f>
        <v>57</v>
      </c>
      <c r="F58" s="1">
        <f t="shared" si="0"/>
        <v>211.9365</v>
      </c>
      <c r="G58" s="1">
        <v>3</v>
      </c>
      <c r="H58" s="1">
        <f t="shared" si="1"/>
        <v>5.7971014492753624E-2</v>
      </c>
      <c r="I58" s="2">
        <f t="shared" si="2"/>
        <v>1.4968939450639928E-3</v>
      </c>
    </row>
    <row r="59" spans="1:9" ht="13.2" x14ac:dyDescent="0.25">
      <c r="A59" s="1">
        <f>'Summary Qty'!A59</f>
        <v>416</v>
      </c>
      <c r="B59" s="1" t="str">
        <f>'Summary Qty'!B59</f>
        <v>Endodontics</v>
      </c>
      <c r="C59" s="1">
        <f>_xlfn.XLOOKUP(A59,'Summary Qty'!A:A,'Summary Qty'!G:G)</f>
        <v>62</v>
      </c>
      <c r="D59" s="1">
        <f>'Summary Qty'!N59</f>
        <v>160.79838709677421</v>
      </c>
      <c r="E59" s="1">
        <f>'Summary Qty'!O59</f>
        <v>51</v>
      </c>
      <c r="F59" s="1">
        <f t="shared" si="0"/>
        <v>96.479032258064521</v>
      </c>
      <c r="G59" s="1">
        <v>3</v>
      </c>
      <c r="H59" s="1">
        <f t="shared" si="1"/>
        <v>5.9903381642512077E-2</v>
      </c>
      <c r="I59" s="2">
        <f t="shared" si="2"/>
        <v>1.5467904098994591E-3</v>
      </c>
    </row>
    <row r="60" spans="1:9" ht="13.2" x14ac:dyDescent="0.25">
      <c r="A60" s="1">
        <f>'Summary Qty'!A60</f>
        <v>417</v>
      </c>
      <c r="B60" s="1" t="str">
        <f>'Summary Qty'!B60</f>
        <v>Endodontics</v>
      </c>
      <c r="C60" s="1">
        <f>_xlfn.XLOOKUP(A60,'Summary Qty'!A:A,'Summary Qty'!G:G)</f>
        <v>59</v>
      </c>
      <c r="D60" s="1">
        <f>'Summary Qty'!N60</f>
        <v>353.17542372881354</v>
      </c>
      <c r="E60" s="1">
        <f>'Summary Qty'!O60</f>
        <v>51</v>
      </c>
      <c r="F60" s="1">
        <f t="shared" si="0"/>
        <v>211.90525423728812</v>
      </c>
      <c r="G60" s="1">
        <v>3</v>
      </c>
      <c r="H60" s="1">
        <f t="shared" si="1"/>
        <v>5.7004830917874394E-2</v>
      </c>
      <c r="I60" s="2">
        <f t="shared" si="2"/>
        <v>1.4719457126462594E-3</v>
      </c>
    </row>
    <row r="61" spans="1:9" ht="13.2" x14ac:dyDescent="0.25">
      <c r="A61" s="1">
        <f>'Summary Qty'!A61</f>
        <v>418</v>
      </c>
      <c r="B61" s="1" t="str">
        <f>'Summary Qty'!B61</f>
        <v>Endodontics</v>
      </c>
      <c r="C61" s="1">
        <f>_xlfn.XLOOKUP(A61,'Summary Qty'!A:A,'Summary Qty'!G:G)</f>
        <v>59</v>
      </c>
      <c r="D61" s="1">
        <f>'Summary Qty'!N61</f>
        <v>153.68813559322035</v>
      </c>
      <c r="E61" s="1">
        <f>'Summary Qty'!O61</f>
        <v>46</v>
      </c>
      <c r="F61" s="1">
        <f t="shared" si="0"/>
        <v>92.212881355932211</v>
      </c>
      <c r="G61" s="1">
        <v>3</v>
      </c>
      <c r="H61" s="1">
        <f t="shared" si="1"/>
        <v>5.7004830917874394E-2</v>
      </c>
      <c r="I61" s="2">
        <f t="shared" si="2"/>
        <v>1.4719457126462594E-3</v>
      </c>
    </row>
    <row r="62" spans="1:9" ht="13.2" x14ac:dyDescent="0.25">
      <c r="A62" s="1">
        <f>'Summary Qty'!A62</f>
        <v>419</v>
      </c>
      <c r="B62" s="1" t="str">
        <f>'Summary Qty'!B62</f>
        <v>Endodontics</v>
      </c>
      <c r="C62" s="1">
        <f>_xlfn.XLOOKUP(A62,'Summary Qty'!A:A,'Summary Qty'!G:G)</f>
        <v>74</v>
      </c>
      <c r="D62" s="1">
        <f>'Summary Qty'!N62</f>
        <v>269.34256756756758</v>
      </c>
      <c r="E62" s="1">
        <f>'Summary Qty'!O62</f>
        <v>27</v>
      </c>
      <c r="F62" s="1">
        <f t="shared" si="0"/>
        <v>161.60554054054055</v>
      </c>
      <c r="G62" s="1">
        <v>3</v>
      </c>
      <c r="H62" s="1">
        <f t="shared" si="1"/>
        <v>7.1497584541062809E-2</v>
      </c>
      <c r="I62" s="2">
        <f t="shared" si="2"/>
        <v>1.8461691989122579E-3</v>
      </c>
    </row>
    <row r="63" spans="1:9" ht="13.2" x14ac:dyDescent="0.25">
      <c r="A63" s="1">
        <f>'Summary Qty'!A63</f>
        <v>431</v>
      </c>
      <c r="B63" s="1" t="str">
        <f>'Summary Qty'!B63</f>
        <v>Endodontics</v>
      </c>
      <c r="C63" s="1">
        <f>_xlfn.XLOOKUP(A63,'Summary Qty'!A:A,'Summary Qty'!G:G)</f>
        <v>1</v>
      </c>
      <c r="D63" s="1">
        <f>'Summary Qty'!N63</f>
        <v>100</v>
      </c>
      <c r="E63" s="1">
        <f>'Summary Qty'!O63</f>
        <v>58</v>
      </c>
      <c r="F63" s="1">
        <f t="shared" si="0"/>
        <v>60</v>
      </c>
      <c r="G63" s="1">
        <v>3</v>
      </c>
      <c r="H63" s="1">
        <f t="shared" si="1"/>
        <v>9.6618357487922703E-4</v>
      </c>
      <c r="I63" s="2">
        <f t="shared" si="2"/>
        <v>2.4948232417733211E-5</v>
      </c>
    </row>
    <row r="64" spans="1:9" ht="13.2" x14ac:dyDescent="0.25">
      <c r="A64" s="1">
        <f>'Summary Qty'!A64</f>
        <v>455</v>
      </c>
      <c r="B64" s="1" t="str">
        <f>'Summary Qty'!B64</f>
        <v>Endodontics</v>
      </c>
      <c r="C64" s="1">
        <f>_xlfn.XLOOKUP(A64,'Summary Qty'!A:A,'Summary Qty'!G:G)</f>
        <v>18</v>
      </c>
      <c r="D64" s="1">
        <f>'Summary Qty'!N64</f>
        <v>179.76666666666665</v>
      </c>
      <c r="E64" s="1">
        <f>'Summary Qty'!O64</f>
        <v>19</v>
      </c>
      <c r="F64" s="1">
        <f t="shared" si="0"/>
        <v>107.85999999999999</v>
      </c>
      <c r="G64" s="1">
        <v>3</v>
      </c>
      <c r="H64" s="1">
        <f t="shared" si="1"/>
        <v>1.7391304347826087E-2</v>
      </c>
      <c r="I64" s="2">
        <f t="shared" si="2"/>
        <v>4.4906818351919784E-4</v>
      </c>
    </row>
    <row r="65" spans="1:9" ht="13.2" x14ac:dyDescent="0.25">
      <c r="A65" s="1">
        <f>'Summary Qty'!A65</f>
        <v>88414</v>
      </c>
      <c r="B65" s="1" t="str">
        <f>'Summary Qty'!B65</f>
        <v>Endodontics</v>
      </c>
      <c r="C65" s="1">
        <f>_xlfn.XLOOKUP(A65,'Summary Qty'!A:A,'Summary Qty'!G:G)</f>
        <v>3</v>
      </c>
      <c r="D65" s="1">
        <f>'Summary Qty'!N65</f>
        <v>76.716666666666654</v>
      </c>
      <c r="E65" s="1">
        <f>'Summary Qty'!O65</f>
        <v>19</v>
      </c>
      <c r="F65" s="1">
        <f t="shared" si="0"/>
        <v>46.029999999999994</v>
      </c>
      <c r="G65" s="1">
        <v>3</v>
      </c>
      <c r="H65" s="1">
        <f t="shared" si="1"/>
        <v>2.8985507246376812E-3</v>
      </c>
      <c r="I65" s="2">
        <f t="shared" si="2"/>
        <v>7.4844697253199639E-5</v>
      </c>
    </row>
    <row r="66" spans="1:9" ht="13.2" x14ac:dyDescent="0.25">
      <c r="A66" s="1">
        <f>'Summary Qty'!A66</f>
        <v>521</v>
      </c>
      <c r="B66" s="1" t="str">
        <f>'Summary Qty'!B66</f>
        <v>Restorative services</v>
      </c>
      <c r="C66" s="1">
        <f>_xlfn.XLOOKUP(A66,'Summary Qty'!A:A,'Summary Qty'!G:G)</f>
        <v>134</v>
      </c>
      <c r="D66" s="1">
        <f>'Summary Qty'!N66</f>
        <v>190.58470149253731</v>
      </c>
      <c r="E66" s="1">
        <f>'Summary Qty'!O66</f>
        <v>34</v>
      </c>
      <c r="F66" s="1">
        <f t="shared" si="0"/>
        <v>114.35082089552238</v>
      </c>
      <c r="G66" s="1">
        <v>3</v>
      </c>
      <c r="H66" s="1">
        <f t="shared" si="1"/>
        <v>0.12946859903381641</v>
      </c>
      <c r="I66" s="2">
        <f t="shared" si="2"/>
        <v>3.34306314397625E-3</v>
      </c>
    </row>
    <row r="67" spans="1:9" ht="13.2" x14ac:dyDescent="0.25">
      <c r="A67" s="1">
        <f>'Summary Qty'!A67</f>
        <v>522</v>
      </c>
      <c r="B67" s="1" t="str">
        <f>'Summary Qty'!B67</f>
        <v>Restorative services</v>
      </c>
      <c r="C67" s="1">
        <f>_xlfn.XLOOKUP(A67,'Summary Qty'!A:A,'Summary Qty'!G:G)</f>
        <v>121</v>
      </c>
      <c r="D67" s="1">
        <f>'Summary Qty'!N67</f>
        <v>206.65867768595041</v>
      </c>
      <c r="E67" s="1">
        <f>'Summary Qty'!O67</f>
        <v>30</v>
      </c>
      <c r="F67" s="1">
        <f t="shared" si="0"/>
        <v>123.99520661157024</v>
      </c>
      <c r="G67" s="1">
        <v>3</v>
      </c>
      <c r="H67" s="1">
        <f t="shared" si="1"/>
        <v>0.11690821256038647</v>
      </c>
      <c r="I67" s="2">
        <f t="shared" si="2"/>
        <v>3.0187361225457185E-3</v>
      </c>
    </row>
    <row r="68" spans="1:9" ht="13.2" x14ac:dyDescent="0.25">
      <c r="A68" s="1">
        <f>'Summary Qty'!A68</f>
        <v>523</v>
      </c>
      <c r="B68" s="1" t="str">
        <f>'Summary Qty'!B68</f>
        <v>Restorative services</v>
      </c>
      <c r="C68" s="1">
        <f>_xlfn.XLOOKUP(A68,'Summary Qty'!A:A,'Summary Qty'!G:G)</f>
        <v>234</v>
      </c>
      <c r="D68" s="1">
        <f>'Summary Qty'!N68</f>
        <v>231.39393162393162</v>
      </c>
      <c r="E68" s="1">
        <f>'Summary Qty'!O68</f>
        <v>36</v>
      </c>
      <c r="F68" s="1">
        <f t="shared" si="0"/>
        <v>138.83635897435897</v>
      </c>
      <c r="G68" s="1">
        <v>3</v>
      </c>
      <c r="H68" s="1">
        <f t="shared" si="1"/>
        <v>0.22608695652173913</v>
      </c>
      <c r="I68" s="2">
        <f t="shared" si="2"/>
        <v>5.8378863857495716E-3</v>
      </c>
    </row>
    <row r="69" spans="1:9" ht="13.2" x14ac:dyDescent="0.25">
      <c r="A69" s="1">
        <f>'Summary Qty'!A69</f>
        <v>524</v>
      </c>
      <c r="B69" s="1" t="str">
        <f>'Summary Qty'!B69</f>
        <v>Restorative services</v>
      </c>
      <c r="C69" s="1">
        <f>_xlfn.XLOOKUP(A69,'Summary Qty'!A:A,'Summary Qty'!G:G)</f>
        <v>218</v>
      </c>
      <c r="D69" s="1">
        <f>'Summary Qty'!N69</f>
        <v>255.61247706422017</v>
      </c>
      <c r="E69" s="1">
        <f>'Summary Qty'!O69</f>
        <v>20</v>
      </c>
      <c r="F69" s="1">
        <f t="shared" si="0"/>
        <v>153.36748623853211</v>
      </c>
      <c r="G69" s="1">
        <v>3</v>
      </c>
      <c r="H69" s="1">
        <f t="shared" si="1"/>
        <v>0.21062801932367151</v>
      </c>
      <c r="I69" s="2">
        <f t="shared" si="2"/>
        <v>5.4387146670658408E-3</v>
      </c>
    </row>
    <row r="70" spans="1:9" ht="13.2" x14ac:dyDescent="0.25">
      <c r="A70" s="1">
        <f>'Summary Qty'!A70</f>
        <v>525</v>
      </c>
      <c r="B70" s="1" t="str">
        <f>'Summary Qty'!B70</f>
        <v>Restorative services</v>
      </c>
      <c r="C70" s="1">
        <f>_xlfn.XLOOKUP(A70,'Summary Qty'!A:A,'Summary Qty'!G:G)</f>
        <v>137</v>
      </c>
      <c r="D70" s="1">
        <f>'Summary Qty'!N70</f>
        <v>318.73985401459856</v>
      </c>
      <c r="E70" s="1">
        <f>'Summary Qty'!O70</f>
        <v>32</v>
      </c>
      <c r="F70" s="1">
        <f t="shared" si="0"/>
        <v>191.24391240875914</v>
      </c>
      <c r="G70" s="1">
        <v>3</v>
      </c>
      <c r="H70" s="1">
        <f t="shared" si="1"/>
        <v>0.13236714975845409</v>
      </c>
      <c r="I70" s="2">
        <f t="shared" si="2"/>
        <v>3.4179078412294498E-3</v>
      </c>
    </row>
    <row r="71" spans="1:9" ht="13.2" x14ac:dyDescent="0.25">
      <c r="A71" s="1">
        <f>'Summary Qty'!A71</f>
        <v>526</v>
      </c>
      <c r="B71" s="1" t="str">
        <f>'Summary Qty'!B71</f>
        <v>Restorative services</v>
      </c>
      <c r="C71" s="1">
        <f>_xlfn.XLOOKUP(A71,'Summary Qty'!A:A,'Summary Qty'!G:G)</f>
        <v>27</v>
      </c>
      <c r="D71" s="1">
        <f>'Summary Qty'!N71</f>
        <v>400.33333333333331</v>
      </c>
      <c r="E71" s="1">
        <f>'Summary Qty'!O71</f>
        <v>60</v>
      </c>
      <c r="F71" s="1">
        <f t="shared" si="0"/>
        <v>240.2</v>
      </c>
      <c r="G71" s="1">
        <v>3</v>
      </c>
      <c r="H71" s="1">
        <f t="shared" si="1"/>
        <v>2.6086956521739129E-2</v>
      </c>
      <c r="I71" s="2">
        <f t="shared" si="2"/>
        <v>6.7360227527879664E-4</v>
      </c>
    </row>
    <row r="72" spans="1:9" ht="13.2" x14ac:dyDescent="0.25">
      <c r="A72" s="1">
        <f>'Summary Qty'!A72</f>
        <v>531</v>
      </c>
      <c r="B72" s="1" t="str">
        <f>'Summary Qty'!B72</f>
        <v>Restorative services</v>
      </c>
      <c r="C72" s="1">
        <f>_xlfn.XLOOKUP(A72,'Summary Qty'!A:A,'Summary Qty'!G:G)</f>
        <v>647</v>
      </c>
      <c r="D72" s="1">
        <f>'Summary Qty'!N72</f>
        <v>185.7357650695518</v>
      </c>
      <c r="E72" s="1">
        <f>'Summary Qty'!O72</f>
        <v>60</v>
      </c>
      <c r="F72" s="1">
        <f t="shared" si="0"/>
        <v>111.44145904173108</v>
      </c>
      <c r="G72" s="1">
        <v>3</v>
      </c>
      <c r="H72" s="1">
        <f t="shared" si="1"/>
        <v>0.62512077294685986</v>
      </c>
      <c r="I72" s="2">
        <f t="shared" si="2"/>
        <v>1.6141506374273386E-2</v>
      </c>
    </row>
    <row r="73" spans="1:9" ht="13.2" x14ac:dyDescent="0.25">
      <c r="A73" s="1">
        <f>'Summary Qty'!A73</f>
        <v>532</v>
      </c>
      <c r="B73" s="1" t="str">
        <f>'Summary Qty'!B73</f>
        <v>Restorative services</v>
      </c>
      <c r="C73" s="1">
        <f>_xlfn.XLOOKUP(A73,'Summary Qty'!A:A,'Summary Qty'!G:G)</f>
        <v>1294</v>
      </c>
      <c r="D73" s="1">
        <f>'Summary Qty'!N73</f>
        <v>226.06215610510046</v>
      </c>
      <c r="E73" s="1">
        <f>'Summary Qty'!O73</f>
        <v>29</v>
      </c>
      <c r="F73" s="1">
        <f t="shared" si="0"/>
        <v>135.63729366306026</v>
      </c>
      <c r="G73" s="1">
        <v>3</v>
      </c>
      <c r="H73" s="1">
        <f t="shared" si="1"/>
        <v>1.2502415458937197</v>
      </c>
      <c r="I73" s="2">
        <f t="shared" si="2"/>
        <v>3.2283012748546773E-2</v>
      </c>
    </row>
    <row r="74" spans="1:9" ht="13.2" x14ac:dyDescent="0.25">
      <c r="A74" s="1">
        <f>'Summary Qty'!A74</f>
        <v>533</v>
      </c>
      <c r="B74" s="1" t="str">
        <f>'Summary Qty'!B74</f>
        <v>Restorative services</v>
      </c>
      <c r="C74" s="1">
        <f>_xlfn.XLOOKUP(A74,'Summary Qty'!A:A,'Summary Qty'!G:G)</f>
        <v>981</v>
      </c>
      <c r="D74" s="1">
        <f>'Summary Qty'!N74</f>
        <v>251.74445463812432</v>
      </c>
      <c r="E74" s="1">
        <f>'Summary Qty'!O74</f>
        <v>52</v>
      </c>
      <c r="F74" s="1">
        <f t="shared" si="0"/>
        <v>151.04667278287459</v>
      </c>
      <c r="G74" s="1">
        <v>3</v>
      </c>
      <c r="H74" s="1">
        <f t="shared" si="1"/>
        <v>0.94782608695652171</v>
      </c>
      <c r="I74" s="2">
        <f t="shared" si="2"/>
        <v>2.4474216001796278E-2</v>
      </c>
    </row>
    <row r="75" spans="1:9" ht="13.2" x14ac:dyDescent="0.25">
      <c r="A75" s="1">
        <f>'Summary Qty'!A75</f>
        <v>534</v>
      </c>
      <c r="B75" s="1" t="str">
        <f>'Summary Qty'!B75</f>
        <v>Restorative services</v>
      </c>
      <c r="C75" s="1">
        <f>_xlfn.XLOOKUP(A75,'Summary Qty'!A:A,'Summary Qty'!G:G)</f>
        <v>528</v>
      </c>
      <c r="D75" s="1">
        <f>'Summary Qty'!N75</f>
        <v>283.9324431818182</v>
      </c>
      <c r="E75" s="1">
        <f>'Summary Qty'!O75</f>
        <v>58</v>
      </c>
      <c r="F75" s="1">
        <f t="shared" si="0"/>
        <v>170.35946590909091</v>
      </c>
      <c r="G75" s="1">
        <v>3</v>
      </c>
      <c r="H75" s="1">
        <f t="shared" si="1"/>
        <v>0.51014492753623186</v>
      </c>
      <c r="I75" s="2">
        <f t="shared" si="2"/>
        <v>1.3172666716563135E-2</v>
      </c>
    </row>
    <row r="76" spans="1:9" ht="13.2" x14ac:dyDescent="0.25">
      <c r="A76" s="1">
        <f>'Summary Qty'!A76</f>
        <v>535</v>
      </c>
      <c r="B76" s="1" t="str">
        <f>'Summary Qty'!B76</f>
        <v>Restorative services</v>
      </c>
      <c r="C76" s="1">
        <f>_xlfn.XLOOKUP(A76,'Summary Qty'!A:A,'Summary Qty'!G:G)</f>
        <v>216</v>
      </c>
      <c r="D76" s="1">
        <f>'Summary Qty'!N76</f>
        <v>328.42972222222227</v>
      </c>
      <c r="E76" s="1">
        <f>'Summary Qty'!O76</f>
        <v>22</v>
      </c>
      <c r="F76" s="1">
        <f t="shared" si="0"/>
        <v>197.05783333333335</v>
      </c>
      <c r="G76" s="1">
        <v>3</v>
      </c>
      <c r="H76" s="1">
        <f t="shared" si="1"/>
        <v>0.20869565217391303</v>
      </c>
      <c r="I76" s="2">
        <f t="shared" si="2"/>
        <v>5.3888182022303732E-3</v>
      </c>
    </row>
    <row r="77" spans="1:9" ht="13.2" x14ac:dyDescent="0.25">
      <c r="A77" s="1">
        <f>'Summary Qty'!A77</f>
        <v>572</v>
      </c>
      <c r="B77" s="1" t="str">
        <f>'Summary Qty'!B77</f>
        <v>Restorative services</v>
      </c>
      <c r="C77" s="1">
        <f>_xlfn.XLOOKUP(A77,'Summary Qty'!A:A,'Summary Qty'!G:G)</f>
        <v>36</v>
      </c>
      <c r="D77" s="1">
        <f>'Summary Qty'!N77</f>
        <v>103.86861111111111</v>
      </c>
      <c r="E77" s="1">
        <f>'Summary Qty'!O77</f>
        <v>32</v>
      </c>
      <c r="F77" s="1">
        <f t="shared" si="0"/>
        <v>62.321166666666663</v>
      </c>
      <c r="G77" s="1">
        <v>3</v>
      </c>
      <c r="H77" s="1">
        <f t="shared" si="1"/>
        <v>3.4782608695652174E-2</v>
      </c>
      <c r="I77" s="2">
        <f t="shared" si="2"/>
        <v>8.9813636703839567E-4</v>
      </c>
    </row>
    <row r="78" spans="1:9" ht="13.2" x14ac:dyDescent="0.25">
      <c r="A78" s="1">
        <f>'Summary Qty'!A78</f>
        <v>574</v>
      </c>
      <c r="B78" s="1" t="str">
        <f>'Summary Qty'!B78</f>
        <v>Restorative services</v>
      </c>
      <c r="C78" s="1">
        <f>_xlfn.XLOOKUP(A78,'Summary Qty'!A:A,'Summary Qty'!G:G)</f>
        <v>7</v>
      </c>
      <c r="D78" s="1">
        <f>'Summary Qty'!N78</f>
        <v>117.72857142857143</v>
      </c>
      <c r="E78" s="1">
        <f>'Summary Qty'!O78</f>
        <v>35</v>
      </c>
      <c r="F78" s="1">
        <f t="shared" si="0"/>
        <v>70.637142857142848</v>
      </c>
      <c r="G78" s="1">
        <v>3</v>
      </c>
      <c r="H78" s="1">
        <f t="shared" si="1"/>
        <v>6.7632850241545897E-3</v>
      </c>
      <c r="I78" s="2">
        <f t="shared" si="2"/>
        <v>1.7463762692413248E-4</v>
      </c>
    </row>
    <row r="79" spans="1:9" ht="13.2" x14ac:dyDescent="0.25">
      <c r="A79" s="1">
        <f>'Summary Qty'!A79</f>
        <v>576</v>
      </c>
      <c r="B79" s="1" t="str">
        <f>'Summary Qty'!B79</f>
        <v>Restorative services</v>
      </c>
      <c r="C79" s="1">
        <f>_xlfn.XLOOKUP(A79,'Summary Qty'!A:A,'Summary Qty'!G:G)</f>
        <v>1</v>
      </c>
      <c r="D79" s="1">
        <f>'Summary Qty'!N79</f>
        <v>208.25</v>
      </c>
      <c r="E79" s="1">
        <f>'Summary Qty'!O79</f>
        <v>26</v>
      </c>
      <c r="F79" s="1">
        <f t="shared" si="0"/>
        <v>124.94999999999999</v>
      </c>
      <c r="G79" s="1">
        <v>3</v>
      </c>
      <c r="H79" s="1">
        <f t="shared" si="1"/>
        <v>9.6618357487922703E-4</v>
      </c>
      <c r="I79" s="2">
        <f t="shared" si="2"/>
        <v>2.4948232417733211E-5</v>
      </c>
    </row>
    <row r="80" spans="1:9" ht="13.2" x14ac:dyDescent="0.25">
      <c r="A80" s="1">
        <f>'Summary Qty'!A80</f>
        <v>577</v>
      </c>
      <c r="B80" s="1" t="str">
        <f>'Summary Qty'!B80</f>
        <v>Restorative services</v>
      </c>
      <c r="C80" s="1">
        <f>_xlfn.XLOOKUP(A80,'Summary Qty'!A:A,'Summary Qty'!G:G)</f>
        <v>573</v>
      </c>
      <c r="D80" s="1">
        <f>'Summary Qty'!N80</f>
        <v>32.037417102966842</v>
      </c>
      <c r="E80" s="1">
        <f>'Summary Qty'!O80</f>
        <v>33</v>
      </c>
      <c r="F80" s="1">
        <f t="shared" si="0"/>
        <v>19.222450261780104</v>
      </c>
      <c r="G80" s="1">
        <v>3</v>
      </c>
      <c r="H80" s="1">
        <f t="shared" si="1"/>
        <v>0.55362318840579705</v>
      </c>
      <c r="I80" s="2">
        <f t="shared" si="2"/>
        <v>1.4295337175361128E-2</v>
      </c>
    </row>
    <row r="81" spans="1:9" ht="13.2" x14ac:dyDescent="0.25">
      <c r="A81" s="1">
        <f>'Summary Qty'!A81</f>
        <v>578</v>
      </c>
      <c r="B81" s="1" t="str">
        <f>'Summary Qty'!B81</f>
        <v>Restorative services</v>
      </c>
      <c r="C81" s="1">
        <f>_xlfn.XLOOKUP(A81,'Summary Qty'!A:A,'Summary Qty'!G:G)</f>
        <v>93</v>
      </c>
      <c r="D81" s="1">
        <f>'Summary Qty'!N81</f>
        <v>43.177956989247313</v>
      </c>
      <c r="E81" s="1">
        <f>'Summary Qty'!O81</f>
        <v>30</v>
      </c>
      <c r="F81" s="1">
        <f t="shared" si="0"/>
        <v>25.906774193548387</v>
      </c>
      <c r="G81" s="1">
        <v>3</v>
      </c>
      <c r="H81" s="1">
        <f t="shared" si="1"/>
        <v>8.9855072463768115E-2</v>
      </c>
      <c r="I81" s="2">
        <f t="shared" si="2"/>
        <v>2.3201856148491887E-3</v>
      </c>
    </row>
    <row r="82" spans="1:9" ht="13.2" x14ac:dyDescent="0.25">
      <c r="A82" s="1">
        <f>'Summary Qty'!A82</f>
        <v>88521</v>
      </c>
      <c r="B82" s="1" t="str">
        <f>'Summary Qty'!B82</f>
        <v>Restorative services</v>
      </c>
      <c r="C82" s="1">
        <f>_xlfn.XLOOKUP(A82,'Summary Qty'!A:A,'Summary Qty'!G:G)</f>
        <v>6</v>
      </c>
      <c r="D82" s="1">
        <f>'Summary Qty'!N82</f>
        <v>117.44166666666666</v>
      </c>
      <c r="E82" s="1">
        <f>'Summary Qty'!O82</f>
        <v>51</v>
      </c>
      <c r="F82" s="1">
        <f t="shared" si="0"/>
        <v>70.464999999999989</v>
      </c>
      <c r="G82" s="1">
        <v>3</v>
      </c>
      <c r="H82" s="1">
        <f t="shared" si="1"/>
        <v>5.7971014492753624E-3</v>
      </c>
      <c r="I82" s="2">
        <f t="shared" si="2"/>
        <v>1.4968939450639928E-4</v>
      </c>
    </row>
    <row r="83" spans="1:9" ht="13.2" x14ac:dyDescent="0.25">
      <c r="A83" s="1">
        <f>'Summary Qty'!A83</f>
        <v>88523</v>
      </c>
      <c r="B83" s="1" t="str">
        <f>'Summary Qty'!B83</f>
        <v>Restorative services</v>
      </c>
      <c r="C83" s="1">
        <f>_xlfn.XLOOKUP(A83,'Summary Qty'!A:A,'Summary Qty'!G:G)</f>
        <v>5</v>
      </c>
      <c r="D83" s="1">
        <f>'Summary Qty'!N83</f>
        <v>169.03</v>
      </c>
      <c r="E83" s="1">
        <f>'Summary Qty'!O83</f>
        <v>57</v>
      </c>
      <c r="F83" s="1">
        <f t="shared" si="0"/>
        <v>101.41799999999999</v>
      </c>
      <c r="G83" s="1">
        <v>3</v>
      </c>
      <c r="H83" s="1">
        <f t="shared" si="1"/>
        <v>4.830917874396135E-3</v>
      </c>
      <c r="I83" s="2">
        <f t="shared" si="2"/>
        <v>1.2474116208866605E-4</v>
      </c>
    </row>
    <row r="84" spans="1:9" ht="13.2" x14ac:dyDescent="0.25">
      <c r="A84" s="1">
        <f>'Summary Qty'!A84</f>
        <v>88524</v>
      </c>
      <c r="B84" s="1" t="str">
        <f>'Summary Qty'!B84</f>
        <v>Restorative services</v>
      </c>
      <c r="C84" s="1">
        <f>_xlfn.XLOOKUP(A84,'Summary Qty'!A:A,'Summary Qty'!G:G)</f>
        <v>8</v>
      </c>
      <c r="D84" s="1">
        <f>'Summary Qty'!N84</f>
        <v>195.61250000000001</v>
      </c>
      <c r="E84" s="1">
        <f>'Summary Qty'!O84</f>
        <v>44</v>
      </c>
      <c r="F84" s="1">
        <f t="shared" si="0"/>
        <v>117.36750000000001</v>
      </c>
      <c r="G84" s="1">
        <v>3</v>
      </c>
      <c r="H84" s="1">
        <f t="shared" si="1"/>
        <v>7.7294685990338162E-3</v>
      </c>
      <c r="I84" s="2">
        <f t="shared" si="2"/>
        <v>1.9958585934186569E-4</v>
      </c>
    </row>
    <row r="85" spans="1:9" ht="13.2" x14ac:dyDescent="0.25">
      <c r="A85" s="1">
        <f>'Summary Qty'!A85</f>
        <v>88525</v>
      </c>
      <c r="B85" s="1" t="str">
        <f>'Summary Qty'!B85</f>
        <v>Restorative services</v>
      </c>
      <c r="C85" s="1">
        <f>_xlfn.XLOOKUP(A85,'Summary Qty'!A:A,'Summary Qty'!G:G)</f>
        <v>4</v>
      </c>
      <c r="D85" s="1">
        <f>'Summary Qty'!N85</f>
        <v>229.85</v>
      </c>
      <c r="E85" s="1">
        <f>'Summary Qty'!O85</f>
        <v>20</v>
      </c>
      <c r="F85" s="1">
        <f t="shared" si="0"/>
        <v>137.91</v>
      </c>
      <c r="G85" s="1">
        <v>3</v>
      </c>
      <c r="H85" s="1">
        <f t="shared" si="1"/>
        <v>3.8647342995169081E-3</v>
      </c>
      <c r="I85" s="2">
        <f t="shared" si="2"/>
        <v>9.9792929670932843E-5</v>
      </c>
    </row>
    <row r="86" spans="1:9" ht="13.2" x14ac:dyDescent="0.25">
      <c r="A86" s="1">
        <f>'Summary Qty'!A86</f>
        <v>88531</v>
      </c>
      <c r="B86" s="1" t="str">
        <f>'Summary Qty'!B86</f>
        <v>Restorative services</v>
      </c>
      <c r="C86" s="1">
        <f>_xlfn.XLOOKUP(A86,'Summary Qty'!A:A,'Summary Qty'!G:G)</f>
        <v>55</v>
      </c>
      <c r="D86" s="1">
        <f>'Summary Qty'!N86</f>
        <v>124.69272727272728</v>
      </c>
      <c r="E86" s="1">
        <f>'Summary Qty'!O86</f>
        <v>23</v>
      </c>
      <c r="F86" s="1">
        <f t="shared" si="0"/>
        <v>74.815636363636372</v>
      </c>
      <c r="G86" s="1">
        <v>3</v>
      </c>
      <c r="H86" s="1">
        <f t="shared" si="1"/>
        <v>5.3140096618357488E-2</v>
      </c>
      <c r="I86" s="2">
        <f t="shared" si="2"/>
        <v>1.3721527829753267E-3</v>
      </c>
    </row>
    <row r="87" spans="1:9" ht="13.2" x14ac:dyDescent="0.25">
      <c r="A87" s="1">
        <f>'Summary Qty'!A87</f>
        <v>88532</v>
      </c>
      <c r="B87" s="1" t="str">
        <f>'Summary Qty'!B87</f>
        <v>Restorative services</v>
      </c>
      <c r="C87" s="1">
        <f>_xlfn.XLOOKUP(A87,'Summary Qty'!A:A,'Summary Qty'!G:G)</f>
        <v>165</v>
      </c>
      <c r="D87" s="1">
        <f>'Summary Qty'!N87</f>
        <v>156.70848484848483</v>
      </c>
      <c r="E87" s="1">
        <f>'Summary Qty'!O87</f>
        <v>22</v>
      </c>
      <c r="F87" s="1">
        <f t="shared" si="0"/>
        <v>94.025090909090892</v>
      </c>
      <c r="G87" s="1">
        <v>3</v>
      </c>
      <c r="H87" s="1">
        <f t="shared" si="1"/>
        <v>0.15942028985507245</v>
      </c>
      <c r="I87" s="2">
        <f t="shared" si="2"/>
        <v>4.11645834892598E-3</v>
      </c>
    </row>
    <row r="88" spans="1:9" ht="13.2" x14ac:dyDescent="0.25">
      <c r="A88" s="1">
        <f>'Summary Qty'!A88</f>
        <v>88533</v>
      </c>
      <c r="B88" s="1" t="str">
        <f>'Summary Qty'!B88</f>
        <v>Restorative services</v>
      </c>
      <c r="C88" s="1">
        <f>_xlfn.XLOOKUP(A88,'Summary Qty'!A:A,'Summary Qty'!G:G)</f>
        <v>51</v>
      </c>
      <c r="D88" s="1">
        <f>'Summary Qty'!N88</f>
        <v>190.20784313725491</v>
      </c>
      <c r="E88" s="1">
        <f>'Summary Qty'!O88</f>
        <v>45</v>
      </c>
      <c r="F88" s="1">
        <f t="shared" si="0"/>
        <v>114.12470588235294</v>
      </c>
      <c r="G88" s="1">
        <v>3</v>
      </c>
      <c r="H88" s="1">
        <f t="shared" si="1"/>
        <v>4.9275362318840582E-2</v>
      </c>
      <c r="I88" s="2">
        <f t="shared" si="2"/>
        <v>1.272359853304394E-3</v>
      </c>
    </row>
    <row r="89" spans="1:9" ht="13.2" x14ac:dyDescent="0.25">
      <c r="A89" s="1">
        <f>'Summary Qty'!A89</f>
        <v>88534</v>
      </c>
      <c r="B89" s="1" t="str">
        <f>'Summary Qty'!B89</f>
        <v>Restorative services</v>
      </c>
      <c r="C89" s="1">
        <f>_xlfn.XLOOKUP(A89,'Summary Qty'!A:A,'Summary Qty'!G:G)</f>
        <v>9</v>
      </c>
      <c r="D89" s="1">
        <f>'Summary Qty'!N89</f>
        <v>213.35555555555555</v>
      </c>
      <c r="E89" s="1">
        <f>'Summary Qty'!O89</f>
        <v>24</v>
      </c>
      <c r="F89" s="1">
        <f t="shared" si="0"/>
        <v>128.01333333333332</v>
      </c>
      <c r="G89" s="1">
        <v>3</v>
      </c>
      <c r="H89" s="1">
        <f t="shared" si="1"/>
        <v>8.6956521739130436E-3</v>
      </c>
      <c r="I89" s="2">
        <f t="shared" si="2"/>
        <v>2.2453409175959892E-4</v>
      </c>
    </row>
    <row r="90" spans="1:9" ht="13.2" x14ac:dyDescent="0.25">
      <c r="A90" s="1">
        <f>'Summary Qty'!A90</f>
        <v>88586</v>
      </c>
      <c r="B90" s="1" t="str">
        <f>'Summary Qty'!B90</f>
        <v>Restorative services</v>
      </c>
      <c r="C90" s="1">
        <f>_xlfn.XLOOKUP(A90,'Summary Qty'!A:A,'Summary Qty'!G:G)</f>
        <v>5</v>
      </c>
      <c r="D90" s="1">
        <f>'Summary Qty'!N90</f>
        <v>259.73</v>
      </c>
      <c r="E90" s="1">
        <f>'Summary Qty'!O90</f>
        <v>33</v>
      </c>
      <c r="F90" s="1">
        <f t="shared" si="0"/>
        <v>155.83799999999999</v>
      </c>
      <c r="G90" s="1">
        <v>3</v>
      </c>
      <c r="H90" s="1">
        <f t="shared" si="1"/>
        <v>4.830917874396135E-3</v>
      </c>
      <c r="I90" s="2">
        <f t="shared" si="2"/>
        <v>1.2474116208866605E-4</v>
      </c>
    </row>
    <row r="91" spans="1:9" ht="13.2" x14ac:dyDescent="0.25">
      <c r="A91" s="1">
        <f>'Summary Qty'!A91</f>
        <v>613</v>
      </c>
      <c r="B91" s="1" t="str">
        <f>'Summary Qty'!B91</f>
        <v>Prosthodontics</v>
      </c>
      <c r="C91" s="1">
        <f>_xlfn.XLOOKUP(A91,'Summary Qty'!A:A,'Summary Qty'!G:G)</f>
        <v>270</v>
      </c>
      <c r="D91" s="1">
        <f>'Summary Qty'!N91</f>
        <v>1526.7855555555554</v>
      </c>
      <c r="E91" s="1">
        <f>'Summary Qty'!O91</f>
        <v>25</v>
      </c>
      <c r="F91" s="1">
        <f t="shared" si="0"/>
        <v>916.0713333333332</v>
      </c>
      <c r="G91" s="1">
        <v>3</v>
      </c>
      <c r="H91" s="1">
        <f t="shared" si="1"/>
        <v>0.2608695652173913</v>
      </c>
      <c r="I91" s="2">
        <f t="shared" si="2"/>
        <v>6.7360227527879669E-3</v>
      </c>
    </row>
    <row r="92" spans="1:9" ht="13.2" x14ac:dyDescent="0.25">
      <c r="A92" s="1">
        <f>'Summary Qty'!A92</f>
        <v>627</v>
      </c>
      <c r="B92" s="1" t="str">
        <f>'Summary Qty'!B92</f>
        <v>Prosthodontics</v>
      </c>
      <c r="C92" s="1">
        <f>_xlfn.XLOOKUP(A92,'Summary Qty'!A:A,'Summary Qty'!G:G)</f>
        <v>197</v>
      </c>
      <c r="D92" s="1">
        <f>'Summary Qty'!N92</f>
        <v>229.51827411167511</v>
      </c>
      <c r="E92" s="1">
        <f>'Summary Qty'!O92</f>
        <v>53</v>
      </c>
      <c r="F92" s="1">
        <f t="shared" si="0"/>
        <v>137.71096446700506</v>
      </c>
      <c r="G92" s="1">
        <v>3</v>
      </c>
      <c r="H92" s="1">
        <f t="shared" si="1"/>
        <v>0.19033816425120773</v>
      </c>
      <c r="I92" s="2">
        <f t="shared" si="2"/>
        <v>4.9148017862934426E-3</v>
      </c>
    </row>
    <row r="93" spans="1:9" ht="13.2" x14ac:dyDescent="0.25">
      <c r="A93" s="1">
        <f>'Summary Qty'!A93</f>
        <v>642</v>
      </c>
      <c r="B93" s="1" t="str">
        <f>'Summary Qty'!B93</f>
        <v>Prosthodontics</v>
      </c>
      <c r="C93" s="1">
        <f>_xlfn.XLOOKUP(A93,'Summary Qty'!A:A,'Summary Qty'!G:G)</f>
        <v>1</v>
      </c>
      <c r="D93" s="1">
        <f>'Summary Qty'!N93</f>
        <v>415</v>
      </c>
      <c r="E93" s="1">
        <f>'Summary Qty'!O93</f>
        <v>47</v>
      </c>
      <c r="F93" s="1">
        <f t="shared" si="0"/>
        <v>249</v>
      </c>
      <c r="G93" s="1">
        <v>3</v>
      </c>
      <c r="H93" s="1">
        <f t="shared" si="1"/>
        <v>9.6618357487922703E-4</v>
      </c>
      <c r="I93" s="2">
        <f t="shared" si="2"/>
        <v>2.4948232417733211E-5</v>
      </c>
    </row>
    <row r="94" spans="1:9" ht="13.2" x14ac:dyDescent="0.25">
      <c r="A94" s="1">
        <f>'Summary Qty'!A94</f>
        <v>643</v>
      </c>
      <c r="B94" s="1" t="str">
        <f>'Summary Qty'!B94</f>
        <v>Prosthodontics</v>
      </c>
      <c r="C94" s="1">
        <f>_xlfn.XLOOKUP(A94,'Summary Qty'!A:A,'Summary Qty'!G:G)</f>
        <v>17</v>
      </c>
      <c r="D94" s="1">
        <f>'Summary Qty'!N94</f>
        <v>1181</v>
      </c>
      <c r="E94" s="1">
        <f>'Summary Qty'!O94</f>
        <v>56</v>
      </c>
      <c r="F94" s="1">
        <f t="shared" si="0"/>
        <v>708.6</v>
      </c>
      <c r="G94" s="1">
        <v>3</v>
      </c>
      <c r="H94" s="1">
        <f t="shared" si="1"/>
        <v>1.6425120772946861E-2</v>
      </c>
      <c r="I94" s="2">
        <f t="shared" si="2"/>
        <v>4.241199511014646E-4</v>
      </c>
    </row>
    <row r="95" spans="1:9" ht="13.2" x14ac:dyDescent="0.25">
      <c r="A95" s="1">
        <f>'Summary Qty'!A95</f>
        <v>651</v>
      </c>
      <c r="B95" s="1" t="str">
        <f>'Summary Qty'!B95</f>
        <v>Prosthodontics</v>
      </c>
      <c r="C95" s="1">
        <f>_xlfn.XLOOKUP(A95,'Summary Qty'!A:A,'Summary Qty'!G:G)</f>
        <v>5</v>
      </c>
      <c r="D95" s="1">
        <f>'Summary Qty'!N95</f>
        <v>188.6</v>
      </c>
      <c r="E95" s="1">
        <f>'Summary Qty'!O95</f>
        <v>58</v>
      </c>
      <c r="F95" s="1">
        <f t="shared" si="0"/>
        <v>113.16</v>
      </c>
      <c r="G95" s="1">
        <v>3</v>
      </c>
      <c r="H95" s="1">
        <f t="shared" si="1"/>
        <v>4.830917874396135E-3</v>
      </c>
      <c r="I95" s="2">
        <f t="shared" si="2"/>
        <v>1.2474116208866605E-4</v>
      </c>
    </row>
    <row r="96" spans="1:9" ht="13.2" x14ac:dyDescent="0.25">
      <c r="A96" s="1">
        <f>'Summary Qty'!A96</f>
        <v>652</v>
      </c>
      <c r="B96" s="1" t="str">
        <f>'Summary Qty'!B96</f>
        <v>Prosthodontics</v>
      </c>
      <c r="C96" s="1">
        <f>_xlfn.XLOOKUP(A96,'Summary Qty'!A:A,'Summary Qty'!G:G)</f>
        <v>1</v>
      </c>
      <c r="D96" s="1">
        <f>'Summary Qty'!N96</f>
        <v>167</v>
      </c>
      <c r="E96" s="1">
        <f>'Summary Qty'!O96</f>
        <v>44</v>
      </c>
      <c r="F96" s="1">
        <f t="shared" si="0"/>
        <v>100.2</v>
      </c>
      <c r="G96" s="1">
        <v>3</v>
      </c>
      <c r="H96" s="1">
        <f t="shared" si="1"/>
        <v>9.6618357487922703E-4</v>
      </c>
      <c r="I96" s="2">
        <f t="shared" si="2"/>
        <v>2.4948232417733211E-5</v>
      </c>
    </row>
    <row r="97" spans="1:9" ht="13.2" x14ac:dyDescent="0.25">
      <c r="A97" s="1">
        <f>'Summary Qty'!A97</f>
        <v>655</v>
      </c>
      <c r="B97" s="1" t="str">
        <f>'Summary Qty'!B97</f>
        <v>Prosthodontics</v>
      </c>
      <c r="C97" s="1">
        <f>_xlfn.XLOOKUP(A97,'Summary Qty'!A:A,'Summary Qty'!G:G)</f>
        <v>11</v>
      </c>
      <c r="D97" s="1">
        <f>'Summary Qty'!N97</f>
        <v>62.663636363636357</v>
      </c>
      <c r="E97" s="1">
        <f>'Summary Qty'!O97</f>
        <v>48</v>
      </c>
      <c r="F97" s="1">
        <f t="shared" si="0"/>
        <v>37.598181818181814</v>
      </c>
      <c r="G97" s="1">
        <v>3</v>
      </c>
      <c r="H97" s="1">
        <f t="shared" si="1"/>
        <v>1.0628019323671498E-2</v>
      </c>
      <c r="I97" s="2">
        <f t="shared" si="2"/>
        <v>2.7443055659506533E-4</v>
      </c>
    </row>
    <row r="98" spans="1:9" ht="13.2" x14ac:dyDescent="0.25">
      <c r="A98" s="1">
        <f>'Summary Qty'!A98</f>
        <v>711</v>
      </c>
      <c r="B98" s="1" t="str">
        <f>'Summary Qty'!B98</f>
        <v>Prosthodontics</v>
      </c>
      <c r="C98" s="1">
        <f>_xlfn.XLOOKUP(A98,'Summary Qty'!A:A,'Summary Qty'!G:G)</f>
        <v>14</v>
      </c>
      <c r="D98" s="1">
        <f>'Summary Qty'!N98</f>
        <v>1372.5</v>
      </c>
      <c r="E98" s="1">
        <f>'Summary Qty'!O98</f>
        <v>48</v>
      </c>
      <c r="F98" s="1">
        <f t="shared" si="0"/>
        <v>823.5</v>
      </c>
      <c r="G98" s="1">
        <v>3</v>
      </c>
      <c r="H98" s="1">
        <f t="shared" si="1"/>
        <v>1.3526570048309179E-2</v>
      </c>
      <c r="I98" s="2">
        <f t="shared" si="2"/>
        <v>3.4927525384826496E-4</v>
      </c>
    </row>
    <row r="99" spans="1:9" ht="13.2" x14ac:dyDescent="0.25">
      <c r="A99" s="1">
        <f>'Summary Qty'!A99</f>
        <v>712</v>
      </c>
      <c r="B99" s="1" t="str">
        <f>'Summary Qty'!B99</f>
        <v>Prosthodontics</v>
      </c>
      <c r="C99" s="1">
        <f>_xlfn.XLOOKUP(A99,'Summary Qty'!A:A,'Summary Qty'!G:G)</f>
        <v>6</v>
      </c>
      <c r="D99" s="1">
        <f>'Summary Qty'!N99</f>
        <v>1391.5</v>
      </c>
      <c r="E99" s="1">
        <f>'Summary Qty'!O99</f>
        <v>56</v>
      </c>
      <c r="F99" s="1">
        <f t="shared" si="0"/>
        <v>834.9</v>
      </c>
      <c r="G99" s="1">
        <v>3</v>
      </c>
      <c r="H99" s="1">
        <f t="shared" si="1"/>
        <v>5.7971014492753624E-3</v>
      </c>
      <c r="I99" s="2">
        <f t="shared" si="2"/>
        <v>1.4968939450639928E-4</v>
      </c>
    </row>
    <row r="100" spans="1:9" ht="13.2" x14ac:dyDescent="0.25">
      <c r="A100" s="1">
        <f>'Summary Qty'!A100</f>
        <v>721</v>
      </c>
      <c r="B100" s="1" t="str">
        <f>'Summary Qty'!B100</f>
        <v>Prosthodontics</v>
      </c>
      <c r="C100" s="1">
        <f>_xlfn.XLOOKUP(A100,'Summary Qty'!A:A,'Summary Qty'!G:G)</f>
        <v>9</v>
      </c>
      <c r="D100" s="1">
        <f>'Summary Qty'!N100</f>
        <v>836.63888888888891</v>
      </c>
      <c r="E100" s="1">
        <f>'Summary Qty'!O100</f>
        <v>43</v>
      </c>
      <c r="F100" s="1">
        <f t="shared" si="0"/>
        <v>501.98333333333335</v>
      </c>
      <c r="G100" s="1">
        <v>3</v>
      </c>
      <c r="H100" s="1">
        <f t="shared" si="1"/>
        <v>8.6956521739130436E-3</v>
      </c>
      <c r="I100" s="2">
        <f t="shared" si="2"/>
        <v>2.2453409175959892E-4</v>
      </c>
    </row>
    <row r="101" spans="1:9" ht="13.2" x14ac:dyDescent="0.25">
      <c r="A101" s="1">
        <f>'Summary Qty'!A101</f>
        <v>722</v>
      </c>
      <c r="B101" s="1" t="str">
        <f>'Summary Qty'!B101</f>
        <v>Prosthodontics</v>
      </c>
      <c r="C101" s="1">
        <f>_xlfn.XLOOKUP(A101,'Summary Qty'!A:A,'Summary Qty'!G:G)</f>
        <v>3</v>
      </c>
      <c r="D101" s="1">
        <f>'Summary Qty'!N101</f>
        <v>921.66666666666663</v>
      </c>
      <c r="E101" s="1">
        <f>'Summary Qty'!O101</f>
        <v>39</v>
      </c>
      <c r="F101" s="1">
        <f t="shared" si="0"/>
        <v>553</v>
      </c>
      <c r="G101" s="1">
        <v>3</v>
      </c>
      <c r="H101" s="1">
        <f t="shared" si="1"/>
        <v>2.8985507246376812E-3</v>
      </c>
      <c r="I101" s="2">
        <f t="shared" si="2"/>
        <v>7.4844697253199639E-5</v>
      </c>
    </row>
    <row r="102" spans="1:9" ht="13.2" x14ac:dyDescent="0.25">
      <c r="A102" s="1">
        <f>'Summary Qty'!A102</f>
        <v>727</v>
      </c>
      <c r="B102" s="1" t="str">
        <f>'Summary Qty'!B102</f>
        <v>Prosthodontics</v>
      </c>
      <c r="C102" s="1">
        <f>_xlfn.XLOOKUP(A102,'Summary Qty'!A:A,'Summary Qty'!G:G)</f>
        <v>5</v>
      </c>
      <c r="D102" s="1">
        <f>'Summary Qty'!N102</f>
        <v>1379.78</v>
      </c>
      <c r="E102" s="1">
        <f>'Summary Qty'!O102</f>
        <v>48</v>
      </c>
      <c r="F102" s="1">
        <f t="shared" si="0"/>
        <v>827.86799999999994</v>
      </c>
      <c r="G102" s="1">
        <v>3</v>
      </c>
      <c r="H102" s="1">
        <f t="shared" si="1"/>
        <v>4.830917874396135E-3</v>
      </c>
      <c r="I102" s="2">
        <f t="shared" si="2"/>
        <v>1.2474116208866605E-4</v>
      </c>
    </row>
    <row r="103" spans="1:9" ht="13.2" x14ac:dyDescent="0.25">
      <c r="A103" s="1">
        <f>'Summary Qty'!A103</f>
        <v>728</v>
      </c>
      <c r="B103" s="1" t="str">
        <f>'Summary Qty'!B103</f>
        <v>Prosthodontics</v>
      </c>
      <c r="C103" s="1">
        <f>_xlfn.XLOOKUP(A103,'Summary Qty'!A:A,'Summary Qty'!G:G)</f>
        <v>5</v>
      </c>
      <c r="D103" s="1">
        <f>'Summary Qty'!N103</f>
        <v>1564.19</v>
      </c>
      <c r="E103" s="1">
        <f>'Summary Qty'!O103</f>
        <v>44</v>
      </c>
      <c r="F103" s="1">
        <f t="shared" si="0"/>
        <v>938.51400000000001</v>
      </c>
      <c r="G103" s="1">
        <v>3</v>
      </c>
      <c r="H103" s="1">
        <f t="shared" si="1"/>
        <v>4.830917874396135E-3</v>
      </c>
      <c r="I103" s="2">
        <f t="shared" si="2"/>
        <v>1.2474116208866605E-4</v>
      </c>
    </row>
    <row r="104" spans="1:9" ht="13.2" x14ac:dyDescent="0.25">
      <c r="A104" s="1">
        <f>'Summary Qty'!A104</f>
        <v>731</v>
      </c>
      <c r="B104" s="1" t="str">
        <f>'Summary Qty'!B104</f>
        <v>Prosthodontics</v>
      </c>
      <c r="C104" s="1">
        <f>_xlfn.XLOOKUP(A104,'Summary Qty'!A:A,'Summary Qty'!G:G)</f>
        <v>29</v>
      </c>
      <c r="D104" s="1">
        <f>'Summary Qty'!N104</f>
        <v>53.979310344827589</v>
      </c>
      <c r="E104" s="1">
        <f>'Summary Qty'!O104</f>
        <v>24</v>
      </c>
      <c r="F104" s="1">
        <f t="shared" si="0"/>
        <v>32.38758620689655</v>
      </c>
      <c r="G104" s="1">
        <v>3</v>
      </c>
      <c r="H104" s="1">
        <f t="shared" si="1"/>
        <v>2.8019323671497585E-2</v>
      </c>
      <c r="I104" s="2">
        <f t="shared" si="2"/>
        <v>7.2349874011426321E-4</v>
      </c>
    </row>
    <row r="105" spans="1:9" ht="13.2" x14ac:dyDescent="0.25">
      <c r="A105" s="1">
        <f>'Summary Qty'!A105</f>
        <v>732</v>
      </c>
      <c r="B105" s="1" t="str">
        <f>'Summary Qty'!B105</f>
        <v>Prosthodontics</v>
      </c>
      <c r="C105" s="1">
        <f>_xlfn.XLOOKUP(A105,'Summary Qty'!A:A,'Summary Qty'!G:G)</f>
        <v>9</v>
      </c>
      <c r="D105" s="1">
        <f>'Summary Qty'!N105</f>
        <v>53.2</v>
      </c>
      <c r="E105" s="1">
        <f>'Summary Qty'!O105</f>
        <v>22</v>
      </c>
      <c r="F105" s="1">
        <f t="shared" si="0"/>
        <v>31.92</v>
      </c>
      <c r="G105" s="1">
        <v>3</v>
      </c>
      <c r="H105" s="1">
        <f t="shared" si="1"/>
        <v>8.6956521739130436E-3</v>
      </c>
      <c r="I105" s="2">
        <f t="shared" si="2"/>
        <v>2.2453409175959892E-4</v>
      </c>
    </row>
    <row r="106" spans="1:9" ht="13.2" x14ac:dyDescent="0.25">
      <c r="A106" s="1">
        <f>'Summary Qty'!A106</f>
        <v>733</v>
      </c>
      <c r="B106" s="1" t="str">
        <f>'Summary Qty'!B106</f>
        <v>Prosthodontics</v>
      </c>
      <c r="C106" s="1">
        <f>_xlfn.XLOOKUP(A106,'Summary Qty'!A:A,'Summary Qty'!G:G)</f>
        <v>63</v>
      </c>
      <c r="D106" s="1">
        <f>'Summary Qty'!N106</f>
        <v>49.126984126984127</v>
      </c>
      <c r="E106" s="1">
        <f>'Summary Qty'!O106</f>
        <v>24</v>
      </c>
      <c r="F106" s="1">
        <f t="shared" si="0"/>
        <v>29.476190476190474</v>
      </c>
      <c r="G106" s="1">
        <v>3</v>
      </c>
      <c r="H106" s="1">
        <f t="shared" si="1"/>
        <v>6.0869565217391307E-2</v>
      </c>
      <c r="I106" s="2">
        <f t="shared" si="2"/>
        <v>1.5717386423171923E-3</v>
      </c>
    </row>
    <row r="107" spans="1:9" ht="13.2" x14ac:dyDescent="0.25">
      <c r="A107" s="1">
        <f>'Summary Qty'!A107</f>
        <v>736</v>
      </c>
      <c r="B107" s="1" t="str">
        <f>'Summary Qty'!B107</f>
        <v>Prosthodontics</v>
      </c>
      <c r="C107" s="1">
        <f>_xlfn.XLOOKUP(A107,'Summary Qty'!A:A,'Summary Qty'!G:G)</f>
        <v>32</v>
      </c>
      <c r="D107" s="1">
        <f>'Summary Qty'!N107</f>
        <v>47.3046875</v>
      </c>
      <c r="E107" s="1">
        <f>'Summary Qty'!O107</f>
        <v>27</v>
      </c>
      <c r="F107" s="1">
        <f t="shared" si="0"/>
        <v>28.3828125</v>
      </c>
      <c r="G107" s="1">
        <v>3</v>
      </c>
      <c r="H107" s="1">
        <f t="shared" si="1"/>
        <v>3.0917874396135265E-2</v>
      </c>
      <c r="I107" s="2">
        <f t="shared" si="2"/>
        <v>7.9834343736746275E-4</v>
      </c>
    </row>
    <row r="108" spans="1:9" ht="13.2" x14ac:dyDescent="0.25">
      <c r="A108" s="1">
        <f>'Summary Qty'!A108</f>
        <v>741</v>
      </c>
      <c r="B108" s="1" t="str">
        <f>'Summary Qty'!B108</f>
        <v>Prosthodontics</v>
      </c>
      <c r="C108" s="1">
        <f>_xlfn.XLOOKUP(A108,'Summary Qty'!A:A,'Summary Qty'!G:G)</f>
        <v>4</v>
      </c>
      <c r="D108" s="1">
        <f>'Summary Qty'!N108</f>
        <v>48.137500000000003</v>
      </c>
      <c r="E108" s="1">
        <f>'Summary Qty'!O108</f>
        <v>26</v>
      </c>
      <c r="F108" s="1">
        <f t="shared" si="0"/>
        <v>28.8825</v>
      </c>
      <c r="G108" s="1">
        <v>3</v>
      </c>
      <c r="H108" s="1">
        <f t="shared" si="1"/>
        <v>3.8647342995169081E-3</v>
      </c>
      <c r="I108" s="2">
        <f t="shared" si="2"/>
        <v>9.9792929670932843E-5</v>
      </c>
    </row>
    <row r="109" spans="1:9" ht="13.2" x14ac:dyDescent="0.25">
      <c r="A109" s="1">
        <f>'Summary Qty'!A109</f>
        <v>743</v>
      </c>
      <c r="B109" s="1" t="str">
        <f>'Summary Qty'!B109</f>
        <v>Prosthodontics</v>
      </c>
      <c r="C109" s="1">
        <f>_xlfn.XLOOKUP(A109,'Summary Qty'!A:A,'Summary Qty'!G:G)</f>
        <v>10</v>
      </c>
      <c r="D109" s="1">
        <f>'Summary Qty'!N109</f>
        <v>440.2</v>
      </c>
      <c r="E109" s="1">
        <f>'Summary Qty'!O109</f>
        <v>38</v>
      </c>
      <c r="F109" s="1">
        <f t="shared" si="0"/>
        <v>264.12</v>
      </c>
      <c r="G109" s="1">
        <v>3</v>
      </c>
      <c r="H109" s="1">
        <f t="shared" si="1"/>
        <v>9.6618357487922701E-3</v>
      </c>
      <c r="I109" s="2">
        <f t="shared" si="2"/>
        <v>2.4948232417733209E-4</v>
      </c>
    </row>
    <row r="110" spans="1:9" ht="13.2" x14ac:dyDescent="0.25">
      <c r="A110" s="1">
        <f>'Summary Qty'!A110</f>
        <v>744</v>
      </c>
      <c r="B110" s="1" t="str">
        <f>'Summary Qty'!B110</f>
        <v>Prosthodontics</v>
      </c>
      <c r="C110" s="1">
        <f>_xlfn.XLOOKUP(A110,'Summary Qty'!A:A,'Summary Qty'!G:G)</f>
        <v>2</v>
      </c>
      <c r="D110" s="1">
        <f>'Summary Qty'!N110</f>
        <v>443.5</v>
      </c>
      <c r="E110" s="1">
        <f>'Summary Qty'!O110</f>
        <v>34</v>
      </c>
      <c r="F110" s="1">
        <f t="shared" si="0"/>
        <v>266.09999999999997</v>
      </c>
      <c r="G110" s="1">
        <v>3</v>
      </c>
      <c r="H110" s="1">
        <f t="shared" si="1"/>
        <v>1.9323671497584541E-3</v>
      </c>
      <c r="I110" s="2">
        <f t="shared" si="2"/>
        <v>4.9896464835466422E-5</v>
      </c>
    </row>
    <row r="111" spans="1:9" ht="13.2" x14ac:dyDescent="0.25">
      <c r="A111" s="1">
        <f>'Summary Qty'!A111</f>
        <v>811</v>
      </c>
      <c r="B111" s="1" t="str">
        <f>'Summary Qty'!B111</f>
        <v>Orthodontics</v>
      </c>
      <c r="C111" s="1">
        <f>_xlfn.XLOOKUP(A111,'Summary Qty'!A:A,'Summary Qty'!G:G)</f>
        <v>109</v>
      </c>
      <c r="D111" s="1">
        <f>'Summary Qty'!N111</f>
        <v>265.1192660550459</v>
      </c>
      <c r="E111" s="1">
        <f>'Summary Qty'!O111</f>
        <v>43</v>
      </c>
      <c r="F111" s="1">
        <f t="shared" si="0"/>
        <v>159.07155963302753</v>
      </c>
      <c r="G111" s="1">
        <v>3</v>
      </c>
      <c r="H111" s="1">
        <f t="shared" si="1"/>
        <v>0.10531400966183575</v>
      </c>
      <c r="I111" s="2">
        <f t="shared" si="2"/>
        <v>2.7193573335329204E-3</v>
      </c>
    </row>
    <row r="112" spans="1:9" ht="13.2" x14ac:dyDescent="0.25">
      <c r="A112" s="1">
        <f>'Summary Qty'!A112</f>
        <v>825</v>
      </c>
      <c r="B112" s="1" t="str">
        <f>'Summary Qty'!B112</f>
        <v>Orthodontics</v>
      </c>
      <c r="C112" s="1">
        <f>_xlfn.XLOOKUP(A112,'Summary Qty'!A:A,'Summary Qty'!G:G)</f>
        <v>119</v>
      </c>
      <c r="D112" s="1">
        <f>'Summary Qty'!N112</f>
        <v>1860.1550420168069</v>
      </c>
      <c r="E112" s="1">
        <f>'Summary Qty'!O112</f>
        <v>16</v>
      </c>
      <c r="F112" s="1">
        <f t="shared" si="0"/>
        <v>1116.0930252100841</v>
      </c>
      <c r="G112" s="1">
        <v>3</v>
      </c>
      <c r="H112" s="1">
        <f t="shared" si="1"/>
        <v>0.11497584541062802</v>
      </c>
      <c r="I112" s="2">
        <f t="shared" si="2"/>
        <v>2.9688396577102522E-3</v>
      </c>
    </row>
    <row r="113" spans="1:9" ht="13.2" x14ac:dyDescent="0.25">
      <c r="A113" s="1">
        <f>'Summary Qty'!A113</f>
        <v>833</v>
      </c>
      <c r="B113" s="1" t="str">
        <f>'Summary Qty'!B113</f>
        <v>Orthodontics</v>
      </c>
      <c r="C113" s="1">
        <f>_xlfn.XLOOKUP(A113,'Summary Qty'!A:A,'Summary Qty'!G:G)</f>
        <v>2</v>
      </c>
      <c r="D113" s="1">
        <f>'Summary Qty'!N113</f>
        <v>725</v>
      </c>
      <c r="E113" s="1">
        <f>'Summary Qty'!O113</f>
        <v>18</v>
      </c>
      <c r="F113" s="1">
        <f t="shared" si="0"/>
        <v>435</v>
      </c>
      <c r="G113" s="1">
        <v>3</v>
      </c>
      <c r="H113" s="1">
        <f t="shared" si="1"/>
        <v>1.9323671497584541E-3</v>
      </c>
      <c r="I113" s="2">
        <f t="shared" si="2"/>
        <v>4.9896464835466422E-5</v>
      </c>
    </row>
    <row r="114" spans="1:9" ht="13.2" x14ac:dyDescent="0.25">
      <c r="A114" s="1">
        <f>'Summary Qty'!A114</f>
        <v>845</v>
      </c>
      <c r="B114" s="1" t="str">
        <f>'Summary Qty'!B114</f>
        <v>Orthodontics</v>
      </c>
      <c r="C114" s="1">
        <f>_xlfn.XLOOKUP(A114,'Summary Qty'!A:A,'Summary Qty'!G:G)</f>
        <v>15</v>
      </c>
      <c r="D114" s="1">
        <f>'Summary Qty'!N114</f>
        <v>344</v>
      </c>
      <c r="E114" s="1">
        <f>'Summary Qty'!O114</f>
        <v>52</v>
      </c>
      <c r="F114" s="1">
        <f t="shared" si="0"/>
        <v>206.4</v>
      </c>
      <c r="G114" s="1">
        <v>3</v>
      </c>
      <c r="H114" s="1">
        <f t="shared" si="1"/>
        <v>1.4492753623188406E-2</v>
      </c>
      <c r="I114" s="2">
        <f t="shared" si="2"/>
        <v>3.742234862659982E-4</v>
      </c>
    </row>
    <row r="115" spans="1:9" ht="13.2" x14ac:dyDescent="0.25">
      <c r="A115" s="1">
        <f>'Summary Qty'!A115</f>
        <v>846</v>
      </c>
      <c r="B115" s="1" t="str">
        <f>'Summary Qty'!B115</f>
        <v>Orthodontics</v>
      </c>
      <c r="C115" s="1">
        <f>_xlfn.XLOOKUP(A115,'Summary Qty'!A:A,'Summary Qty'!G:G)</f>
        <v>2</v>
      </c>
      <c r="D115" s="1">
        <f>'Summary Qty'!N115</f>
        <v>202.5</v>
      </c>
      <c r="E115" s="1">
        <f>'Summary Qty'!O115</f>
        <v>46</v>
      </c>
      <c r="F115" s="1">
        <f t="shared" si="0"/>
        <v>121.5</v>
      </c>
      <c r="G115" s="1">
        <v>3</v>
      </c>
      <c r="H115" s="1">
        <f t="shared" si="1"/>
        <v>1.9323671497584541E-3</v>
      </c>
      <c r="I115" s="2">
        <f t="shared" si="2"/>
        <v>4.9896464835466422E-5</v>
      </c>
    </row>
    <row r="116" spans="1:9" ht="13.2" x14ac:dyDescent="0.25">
      <c r="A116" s="1">
        <f>'Summary Qty'!A116</f>
        <v>872</v>
      </c>
      <c r="B116" s="1" t="str">
        <f>'Summary Qty'!B116</f>
        <v>Orthodontics</v>
      </c>
      <c r="C116" s="1">
        <f>_xlfn.XLOOKUP(A116,'Summary Qty'!A:A,'Summary Qty'!G:G)</f>
        <v>1</v>
      </c>
      <c r="D116" s="1">
        <f>'Summary Qty'!N116</f>
        <v>179</v>
      </c>
      <c r="E116" s="1">
        <f>'Summary Qty'!O116</f>
        <v>28</v>
      </c>
      <c r="F116" s="1">
        <f t="shared" si="0"/>
        <v>107.39999999999999</v>
      </c>
      <c r="G116" s="1">
        <v>3</v>
      </c>
      <c r="H116" s="1">
        <f t="shared" si="1"/>
        <v>9.6618357487922703E-4</v>
      </c>
      <c r="I116" s="2">
        <f t="shared" si="2"/>
        <v>2.4948232417733211E-5</v>
      </c>
    </row>
    <row r="117" spans="1:9" ht="13.2" x14ac:dyDescent="0.25">
      <c r="A117" s="1">
        <f>'Summary Qty'!A117</f>
        <v>874</v>
      </c>
      <c r="B117" s="1" t="str">
        <f>'Summary Qty'!B117</f>
        <v>Orthodontics</v>
      </c>
      <c r="C117" s="1">
        <f>_xlfn.XLOOKUP(A117,'Summary Qty'!A:A,'Summary Qty'!G:G)</f>
        <v>9</v>
      </c>
      <c r="D117" s="1">
        <f>'Summary Qty'!N117</f>
        <v>140.79444444444445</v>
      </c>
      <c r="E117" s="1">
        <f>'Summary Qty'!O117</f>
        <v>60</v>
      </c>
      <c r="F117" s="1">
        <f t="shared" si="0"/>
        <v>84.476666666666674</v>
      </c>
      <c r="G117" s="1">
        <v>3</v>
      </c>
      <c r="H117" s="1">
        <f t="shared" si="1"/>
        <v>8.6956521739130436E-3</v>
      </c>
      <c r="I117" s="2">
        <f t="shared" si="2"/>
        <v>2.2453409175959892E-4</v>
      </c>
    </row>
    <row r="118" spans="1:9" ht="13.2" x14ac:dyDescent="0.25">
      <c r="A118" s="1">
        <f>'Summary Qty'!A118</f>
        <v>88943</v>
      </c>
      <c r="B118" s="1" t="str">
        <f>'Summary Qty'!B118</f>
        <v>General services</v>
      </c>
      <c r="C118" s="1">
        <f>_xlfn.XLOOKUP(A118,'Summary Qty'!A:A,'Summary Qty'!G:G)</f>
        <v>49</v>
      </c>
      <c r="D118" s="1">
        <f>'Summary Qty'!N118</f>
        <v>67.864285714285714</v>
      </c>
      <c r="E118" s="1">
        <f>'Summary Qty'!O118</f>
        <v>47</v>
      </c>
      <c r="F118" s="1">
        <f t="shared" si="0"/>
        <v>40.71857142857143</v>
      </c>
      <c r="G118" s="1">
        <v>3</v>
      </c>
      <c r="H118" s="1">
        <f t="shared" si="1"/>
        <v>4.7342995169082129E-2</v>
      </c>
      <c r="I118" s="2">
        <f t="shared" si="2"/>
        <v>1.2224633884689274E-3</v>
      </c>
    </row>
    <row r="119" spans="1:9" ht="13.2" x14ac:dyDescent="0.25">
      <c r="A119" s="1">
        <f>'Summary Qty'!A119</f>
        <v>915</v>
      </c>
      <c r="B119" s="1" t="str">
        <f>'Summary Qty'!B119</f>
        <v>General services</v>
      </c>
      <c r="C119" s="1">
        <f>_xlfn.XLOOKUP(A119,'Summary Qty'!A:A,'Summary Qty'!G:G)</f>
        <v>1</v>
      </c>
      <c r="D119" s="1">
        <f>'Summary Qty'!N119</f>
        <v>187</v>
      </c>
      <c r="E119" s="1">
        <f>'Summary Qty'!O119</f>
        <v>45</v>
      </c>
      <c r="F119" s="1">
        <f t="shared" si="0"/>
        <v>112.2</v>
      </c>
      <c r="G119" s="1">
        <v>3</v>
      </c>
      <c r="H119" s="1">
        <f t="shared" si="1"/>
        <v>9.6618357487922703E-4</v>
      </c>
      <c r="I119" s="2">
        <f t="shared" si="2"/>
        <v>2.4948232417733211E-5</v>
      </c>
    </row>
    <row r="120" spans="1:9" ht="13.2" x14ac:dyDescent="0.25">
      <c r="A120" s="1">
        <f>'Summary Qty'!A120</f>
        <v>916</v>
      </c>
      <c r="B120" s="1" t="str">
        <f>'Summary Qty'!B120</f>
        <v>General services</v>
      </c>
      <c r="C120" s="1">
        <f>_xlfn.XLOOKUP(A120,'Summary Qty'!A:A,'Summary Qty'!G:G)</f>
        <v>2</v>
      </c>
      <c r="D120" s="1">
        <f>'Summary Qty'!N120</f>
        <v>109</v>
      </c>
      <c r="E120" s="1">
        <f>'Summary Qty'!O120</f>
        <v>35</v>
      </c>
      <c r="F120" s="1">
        <f t="shared" si="0"/>
        <v>65.399999999999991</v>
      </c>
      <c r="G120" s="1">
        <v>3</v>
      </c>
      <c r="H120" s="1">
        <f t="shared" si="1"/>
        <v>1.9323671497584541E-3</v>
      </c>
      <c r="I120" s="2">
        <f t="shared" si="2"/>
        <v>4.9896464835466422E-5</v>
      </c>
    </row>
    <row r="121" spans="1:9" ht="13.2" x14ac:dyDescent="0.25">
      <c r="A121" s="1">
        <f>'Summary Qty'!A121</f>
        <v>926</v>
      </c>
      <c r="B121" s="1" t="str">
        <f>'Summary Qty'!B121</f>
        <v>General services</v>
      </c>
      <c r="C121" s="1">
        <f>_xlfn.XLOOKUP(A121,'Summary Qty'!A:A,'Summary Qty'!G:G)</f>
        <v>200</v>
      </c>
      <c r="D121" s="1">
        <f>'Summary Qty'!N121</f>
        <v>152.91</v>
      </c>
      <c r="E121" s="1">
        <f>'Summary Qty'!O121</f>
        <v>57</v>
      </c>
      <c r="F121" s="1">
        <f t="shared" si="0"/>
        <v>91.745999999999995</v>
      </c>
      <c r="G121" s="1">
        <v>3</v>
      </c>
      <c r="H121" s="1">
        <f t="shared" si="1"/>
        <v>0.19323671497584541</v>
      </c>
      <c r="I121" s="2">
        <f t="shared" si="2"/>
        <v>4.9896464835466423E-3</v>
      </c>
    </row>
    <row r="122" spans="1:9" ht="13.2" x14ac:dyDescent="0.25">
      <c r="A122" s="1">
        <f>'Summary Qty'!A122</f>
        <v>927</v>
      </c>
      <c r="B122" s="1" t="str">
        <f>'Summary Qty'!B122</f>
        <v>General services</v>
      </c>
      <c r="C122" s="1">
        <f>_xlfn.XLOOKUP(A122,'Summary Qty'!A:A,'Summary Qty'!G:G)</f>
        <v>405</v>
      </c>
      <c r="D122" s="1">
        <f>'Summary Qty'!N122</f>
        <v>13.027037037037037</v>
      </c>
      <c r="E122" s="1">
        <f>'Summary Qty'!O122</f>
        <v>16</v>
      </c>
      <c r="F122" s="1">
        <f t="shared" si="0"/>
        <v>7.8162222222222217</v>
      </c>
      <c r="G122" s="1">
        <v>3</v>
      </c>
      <c r="H122" s="1">
        <f t="shared" si="1"/>
        <v>0.39130434782608697</v>
      </c>
      <c r="I122" s="2">
        <f t="shared" si="2"/>
        <v>1.0104034129181951E-2</v>
      </c>
    </row>
    <row r="123" spans="1:9" ht="13.2" x14ac:dyDescent="0.25">
      <c r="A123" s="1">
        <f>'Summary Qty'!A123</f>
        <v>943</v>
      </c>
      <c r="B123" s="1" t="str">
        <f>'Summary Qty'!B123</f>
        <v>General services</v>
      </c>
      <c r="C123" s="1">
        <f>_xlfn.XLOOKUP(A123,'Summary Qty'!A:A,'Summary Qty'!G:G)</f>
        <v>114</v>
      </c>
      <c r="D123" s="1">
        <f>'Summary Qty'!N123</f>
        <v>84.456140350877192</v>
      </c>
      <c r="E123" s="1">
        <f>'Summary Qty'!O123</f>
        <v>27</v>
      </c>
      <c r="F123" s="1">
        <f t="shared" si="0"/>
        <v>50.673684210526311</v>
      </c>
      <c r="G123" s="1">
        <v>3</v>
      </c>
      <c r="H123" s="1">
        <f t="shared" si="1"/>
        <v>0.11014492753623188</v>
      </c>
      <c r="I123" s="2">
        <f t="shared" si="2"/>
        <v>2.8440984956215861E-3</v>
      </c>
    </row>
    <row r="124" spans="1:9" ht="13.2" x14ac:dyDescent="0.25">
      <c r="A124" s="1">
        <f>'Summary Qty'!A124</f>
        <v>945</v>
      </c>
      <c r="B124" s="1" t="str">
        <f>'Summary Qty'!B124</f>
        <v>General services</v>
      </c>
      <c r="C124" s="1">
        <f>_xlfn.XLOOKUP(A124,'Summary Qty'!A:A,'Summary Qty'!G:G)</f>
        <v>1</v>
      </c>
      <c r="D124" s="1">
        <f>'Summary Qty'!N124</f>
        <v>200</v>
      </c>
      <c r="E124" s="1">
        <f>'Summary Qty'!O124</f>
        <v>36</v>
      </c>
      <c r="F124" s="1">
        <f t="shared" si="0"/>
        <v>120</v>
      </c>
      <c r="G124" s="1">
        <v>3</v>
      </c>
      <c r="H124" s="1">
        <f t="shared" si="1"/>
        <v>9.6618357487922703E-4</v>
      </c>
      <c r="I124" s="2">
        <f t="shared" si="2"/>
        <v>2.4948232417733211E-5</v>
      </c>
    </row>
    <row r="125" spans="1:9" ht="13.2" x14ac:dyDescent="0.25">
      <c r="A125" s="1">
        <f>'Summary Qty'!A125</f>
        <v>949</v>
      </c>
      <c r="B125" s="1" t="str">
        <f>'Summary Qty'!B125</f>
        <v>General services</v>
      </c>
      <c r="C125" s="1">
        <f>_xlfn.XLOOKUP(A125,'Summary Qty'!A:A,'Summary Qty'!G:G)</f>
        <v>2</v>
      </c>
      <c r="D125" s="1">
        <f>'Summary Qty'!N125</f>
        <v>224</v>
      </c>
      <c r="E125" s="1">
        <f>'Summary Qty'!O125</f>
        <v>19</v>
      </c>
      <c r="F125" s="1">
        <f t="shared" si="0"/>
        <v>134.4</v>
      </c>
      <c r="G125" s="1">
        <v>3</v>
      </c>
      <c r="H125" s="1">
        <f t="shared" si="1"/>
        <v>1.9323671497584541E-3</v>
      </c>
      <c r="I125" s="2">
        <f t="shared" si="2"/>
        <v>4.9896464835466422E-5</v>
      </c>
    </row>
    <row r="126" spans="1:9" ht="13.2" x14ac:dyDescent="0.25">
      <c r="A126" s="1">
        <f>'Summary Qty'!A126</f>
        <v>965</v>
      </c>
      <c r="B126" s="1" t="str">
        <f>'Summary Qty'!B126</f>
        <v>General services</v>
      </c>
      <c r="C126" s="1">
        <f>_xlfn.XLOOKUP(A126,'Summary Qty'!A:A,'Summary Qty'!G:G)</f>
        <v>71</v>
      </c>
      <c r="D126" s="1">
        <f>'Summary Qty'!N126</f>
        <v>540.97676056338025</v>
      </c>
      <c r="E126" s="1">
        <f>'Summary Qty'!O126</f>
        <v>35</v>
      </c>
      <c r="F126" s="1">
        <f t="shared" si="0"/>
        <v>324.58605633802813</v>
      </c>
      <c r="G126" s="1">
        <v>3</v>
      </c>
      <c r="H126" s="1">
        <f t="shared" si="1"/>
        <v>6.8599033816425126E-2</v>
      </c>
      <c r="I126" s="2">
        <f t="shared" si="2"/>
        <v>1.7713245016590582E-3</v>
      </c>
    </row>
    <row r="127" spans="1:9" ht="13.2" x14ac:dyDescent="0.25">
      <c r="A127" s="1">
        <f>'Summary Qty'!A127</f>
        <v>0</v>
      </c>
      <c r="B127" s="1" t="str">
        <f>'Summary Qty'!B127</f>
        <v>Miscellaneous</v>
      </c>
      <c r="C127" s="1">
        <f>_xlfn.XLOOKUP(A127,'Summary Qty'!A:A,'Summary Qty'!G:G)</f>
        <v>2</v>
      </c>
      <c r="D127" s="1">
        <f>'Summary Qty'!N127</f>
        <v>214.375</v>
      </c>
      <c r="E127" s="1">
        <f>'Summary Qty'!O127</f>
        <v>32</v>
      </c>
      <c r="F127" s="1">
        <f t="shared" si="0"/>
        <v>128.625</v>
      </c>
      <c r="G127" s="1">
        <v>3</v>
      </c>
      <c r="H127" s="1">
        <f t="shared" si="1"/>
        <v>1.9323671497584541E-3</v>
      </c>
      <c r="I127" s="2">
        <f t="shared" si="2"/>
        <v>4.9896464835466422E-5</v>
      </c>
    </row>
    <row r="128" spans="1:9" ht="13.2" x14ac:dyDescent="0.25">
      <c r="A128" s="1">
        <f>'Summary Qty'!A128</f>
        <v>981</v>
      </c>
      <c r="B128" s="1" t="str">
        <f>'Summary Qty'!B128</f>
        <v>Miscellaneous</v>
      </c>
      <c r="C128" s="1">
        <f>_xlfn.XLOOKUP(A128,'Summary Qty'!A:A,'Summary Qty'!G:G)</f>
        <v>1</v>
      </c>
      <c r="D128" s="1">
        <f>'Summary Qty'!N128</f>
        <v>400</v>
      </c>
      <c r="E128" s="1">
        <f>'Summary Qty'!O128</f>
        <v>44</v>
      </c>
      <c r="F128" s="1">
        <f t="shared" si="0"/>
        <v>240</v>
      </c>
      <c r="G128" s="1">
        <v>3</v>
      </c>
      <c r="H128" s="1">
        <f t="shared" si="1"/>
        <v>9.6618357487922703E-4</v>
      </c>
      <c r="I128" s="2">
        <f t="shared" si="2"/>
        <v>2.4948232417733211E-5</v>
      </c>
    </row>
    <row r="129" spans="1:9" ht="13.2" x14ac:dyDescent="0.25">
      <c r="A129" s="1">
        <f>'Summary Qty'!A129</f>
        <v>990</v>
      </c>
      <c r="B129" s="1" t="str">
        <f>'Summary Qty'!B129</f>
        <v>Miscellaneous</v>
      </c>
      <c r="C129" s="1">
        <f>_xlfn.XLOOKUP(A129,'Summary Qty'!A:A,'Summary Qty'!G:G)</f>
        <v>22</v>
      </c>
      <c r="D129" s="1">
        <f>'Summary Qty'!N129</f>
        <v>116.27272727272727</v>
      </c>
      <c r="E129" s="1">
        <f>'Summary Qty'!O129</f>
        <v>24</v>
      </c>
      <c r="F129" s="1">
        <f t="shared" si="0"/>
        <v>69.763636363636351</v>
      </c>
      <c r="G129" s="1">
        <v>3</v>
      </c>
      <c r="H129" s="1">
        <f t="shared" si="1"/>
        <v>2.1256038647342997E-2</v>
      </c>
      <c r="I129" s="2">
        <f t="shared" si="2"/>
        <v>5.4886111319013065E-4</v>
      </c>
    </row>
    <row r="130" spans="1:9" ht="13.2" x14ac:dyDescent="0.25">
      <c r="A130" s="1">
        <f>'Summary Qty'!A130</f>
        <v>9999</v>
      </c>
      <c r="B130" s="1" t="str">
        <f>'Summary Qty'!B130</f>
        <v>Miscellaneous</v>
      </c>
      <c r="C130" s="1">
        <f>_xlfn.XLOOKUP(A130,'Summary Qty'!A:A,'Summary Qty'!G:G)</f>
        <v>885</v>
      </c>
      <c r="D130" s="1">
        <f>'Summary Qty'!N130</f>
        <v>1.3333333333333333</v>
      </c>
      <c r="E130" s="1">
        <f>'Summary Qty'!O130</f>
        <v>53</v>
      </c>
      <c r="F130" s="1">
        <f t="shared" si="0"/>
        <v>0.79999999999999993</v>
      </c>
      <c r="G130" s="1">
        <v>3</v>
      </c>
      <c r="H130" s="1">
        <f t="shared" si="1"/>
        <v>0.85507246376811596</v>
      </c>
      <c r="I130" s="2">
        <f t="shared" si="2"/>
        <v>2.2079185689693893E-2</v>
      </c>
    </row>
    <row r="131" spans="1:9" ht="13.2" x14ac:dyDescent="0.25">
      <c r="A131" s="1" t="str">
        <f>'Summary Qty'!A131</f>
        <v>Cem</v>
      </c>
      <c r="B131" s="1" t="str">
        <f>'Summary Qty'!B131</f>
        <v>Miscellaneous</v>
      </c>
      <c r="C131" s="1">
        <f>_xlfn.XLOOKUP(A131,'Summary Qty'!A:A,'Summary Qty'!G:G)</f>
        <v>155</v>
      </c>
      <c r="D131" s="1">
        <f>'Summary Qty'!N131</f>
        <v>1.4193548387096775</v>
      </c>
      <c r="E131" s="1">
        <f>'Summary Qty'!O131</f>
        <v>38</v>
      </c>
      <c r="F131" s="1">
        <f t="shared" si="0"/>
        <v>0.85161290322580652</v>
      </c>
      <c r="G131" s="1">
        <v>3</v>
      </c>
      <c r="H131" s="1">
        <f t="shared" si="1"/>
        <v>0.14975845410628019</v>
      </c>
      <c r="I131" s="2">
        <f t="shared" si="2"/>
        <v>3.8669760247486478E-3</v>
      </c>
    </row>
    <row r="132" spans="1:9" ht="13.2" x14ac:dyDescent="0.25">
      <c r="A132" s="1" t="str">
        <f>'Summary Qty'!A132</f>
        <v>D9986</v>
      </c>
      <c r="B132" s="1" t="str">
        <f>'Summary Qty'!B132</f>
        <v>Miscellaneous</v>
      </c>
      <c r="C132" s="1">
        <f>_xlfn.XLOOKUP(A132,'Summary Qty'!A:A,'Summary Qty'!G:G)</f>
        <v>1276</v>
      </c>
      <c r="D132" s="1">
        <f>'Summary Qty'!N132</f>
        <v>0.54780564263322884</v>
      </c>
      <c r="E132" s="1">
        <f>'Summary Qty'!O132</f>
        <v>33</v>
      </c>
      <c r="F132" s="1">
        <f t="shared" si="0"/>
        <v>0.32868338557993731</v>
      </c>
      <c r="G132" s="1">
        <v>3</v>
      </c>
      <c r="H132" s="1">
        <f t="shared" si="1"/>
        <v>1.2328502415458937</v>
      </c>
      <c r="I132" s="2">
        <f t="shared" si="2"/>
        <v>3.1833944565027576E-2</v>
      </c>
    </row>
    <row r="133" spans="1:9" ht="13.2" x14ac:dyDescent="0.25">
      <c r="A133" s="1" t="str">
        <f>'Summary Qty'!A133</f>
        <v>Insert</v>
      </c>
      <c r="B133" s="1" t="str">
        <f>'Summary Qty'!B133</f>
        <v>Miscellaneous</v>
      </c>
      <c r="C133" s="1">
        <f>_xlfn.XLOOKUP(A133,'Summary Qty'!A:A,'Summary Qty'!G:G)</f>
        <v>14</v>
      </c>
      <c r="D133" s="1">
        <f>'Summary Qty'!N133</f>
        <v>0</v>
      </c>
      <c r="E133" s="1">
        <f>'Summary Qty'!O133</f>
        <v>27</v>
      </c>
      <c r="F133" s="1">
        <f t="shared" si="0"/>
        <v>0</v>
      </c>
      <c r="G133" s="1">
        <v>3</v>
      </c>
      <c r="H133" s="1">
        <f t="shared" si="1"/>
        <v>1.3526570048309179E-2</v>
      </c>
      <c r="I133" s="2">
        <f t="shared" si="2"/>
        <v>3.4927525384826496E-4</v>
      </c>
    </row>
    <row r="134" spans="1:9" ht="13.2" x14ac:dyDescent="0.25">
      <c r="A134" s="1" t="str">
        <f>'Summary Qty'!A134</f>
        <v>Zclin</v>
      </c>
      <c r="B134" s="1" t="str">
        <f>'Summary Qty'!B134</f>
        <v>Charting</v>
      </c>
      <c r="C134" s="1">
        <f>_xlfn.XLOOKUP(A134,'Summary Qty'!A:A,'Summary Qty'!G:G)</f>
        <v>2</v>
      </c>
      <c r="D134" s="1">
        <f>'Summary Qty'!N134</f>
        <v>0</v>
      </c>
      <c r="E134" s="1">
        <f>'Summary Qty'!O134</f>
        <v>21</v>
      </c>
      <c r="F134" s="1">
        <f t="shared" si="0"/>
        <v>0</v>
      </c>
      <c r="G134" s="1">
        <v>3</v>
      </c>
      <c r="H134" s="1">
        <f t="shared" si="1"/>
        <v>1.9323671497584541E-3</v>
      </c>
      <c r="I134" s="2">
        <f t="shared" si="2"/>
        <v>4.9896464835466422E-5</v>
      </c>
    </row>
    <row r="135" spans="1:9" ht="13.2" x14ac:dyDescent="0.25">
      <c r="A135" s="1">
        <f>'Summary Qty'!A135</f>
        <v>15</v>
      </c>
      <c r="B135" s="1" t="str">
        <f>'Summary Qty'!B135</f>
        <v/>
      </c>
      <c r="C135" s="1">
        <f>_xlfn.XLOOKUP(A135,'Summary Qty'!A:A,'Summary Qty'!G:G)</f>
        <v>6</v>
      </c>
      <c r="D135" s="1">
        <f>'Summary Qty'!N135</f>
        <v>99.166666666666671</v>
      </c>
      <c r="E135" s="1">
        <f>'Summary Qty'!O135</f>
        <v>39</v>
      </c>
      <c r="F135" s="1">
        <f t="shared" si="0"/>
        <v>59.5</v>
      </c>
      <c r="G135" s="1">
        <v>3</v>
      </c>
      <c r="H135" s="1">
        <f t="shared" si="1"/>
        <v>5.7971014492753624E-3</v>
      </c>
      <c r="I135" s="2">
        <f t="shared" si="2"/>
        <v>1.4968939450639928E-4</v>
      </c>
    </row>
    <row r="136" spans="1:9" ht="13.2" x14ac:dyDescent="0.25">
      <c r="A136" s="1">
        <f>'Summary Qty'!A136</f>
        <v>19</v>
      </c>
      <c r="B136" s="1" t="str">
        <f>'Summary Qty'!B136</f>
        <v/>
      </c>
      <c r="C136" s="1">
        <f>_xlfn.XLOOKUP(A136,'Summary Qty'!A:A,'Summary Qty'!G:G)</f>
        <v>2</v>
      </c>
      <c r="D136" s="1">
        <f>'Summary Qty'!N136</f>
        <v>59.085000000000001</v>
      </c>
      <c r="E136" s="1">
        <f>'Summary Qty'!O136</f>
        <v>25</v>
      </c>
      <c r="F136" s="1">
        <f t="shared" si="0"/>
        <v>35.451000000000001</v>
      </c>
      <c r="G136" s="1">
        <v>3</v>
      </c>
      <c r="H136" s="1">
        <f t="shared" si="1"/>
        <v>1.9323671497584541E-3</v>
      </c>
      <c r="I136" s="2">
        <f t="shared" si="2"/>
        <v>4.9896464835466422E-5</v>
      </c>
    </row>
    <row r="137" spans="1:9" ht="13.2" x14ac:dyDescent="0.25">
      <c r="A137" s="1">
        <f>'Summary Qty'!A137</f>
        <v>316</v>
      </c>
      <c r="B137" s="1" t="str">
        <f>'Summary Qty'!B137</f>
        <v/>
      </c>
      <c r="C137" s="1">
        <f>_xlfn.XLOOKUP(A137,'Summary Qty'!A:A,'Summary Qty'!G:G)</f>
        <v>1</v>
      </c>
      <c r="D137" s="1">
        <f>'Summary Qty'!N137</f>
        <v>77.28</v>
      </c>
      <c r="E137" s="1">
        <f>'Summary Qty'!O137</f>
        <v>35</v>
      </c>
      <c r="F137" s="1">
        <f t="shared" si="0"/>
        <v>46.368000000000002</v>
      </c>
      <c r="G137" s="1">
        <v>3</v>
      </c>
      <c r="H137" s="1">
        <f t="shared" si="1"/>
        <v>9.6618357487922703E-4</v>
      </c>
      <c r="I137" s="2">
        <f t="shared" si="2"/>
        <v>2.4948232417733211E-5</v>
      </c>
    </row>
    <row r="138" spans="1:9" ht="13.2" x14ac:dyDescent="0.25">
      <c r="A138" s="1">
        <f>'Summary Qty'!A138</f>
        <v>165</v>
      </c>
      <c r="B138" s="1" t="str">
        <f>'Summary Qty'!B138</f>
        <v/>
      </c>
      <c r="C138" s="1">
        <f>_xlfn.XLOOKUP(A138,'Summary Qty'!A:A,'Summary Qty'!G:G)</f>
        <v>1</v>
      </c>
      <c r="D138" s="1">
        <f>'Summary Qty'!N138</f>
        <v>25.27</v>
      </c>
      <c r="E138" s="1">
        <f>'Summary Qty'!O138</f>
        <v>42</v>
      </c>
      <c r="F138" s="1">
        <f t="shared" si="0"/>
        <v>15.161999999999999</v>
      </c>
      <c r="G138" s="1">
        <v>3</v>
      </c>
      <c r="H138" s="1">
        <f t="shared" si="1"/>
        <v>9.6618357487922703E-4</v>
      </c>
      <c r="I138" s="2">
        <f t="shared" si="2"/>
        <v>2.4948232417733211E-5</v>
      </c>
    </row>
    <row r="139" spans="1:9" ht="13.2" x14ac:dyDescent="0.25">
      <c r="A139" s="1">
        <f>'Summary Qty'!A139</f>
        <v>88322</v>
      </c>
      <c r="B139" s="1" t="str">
        <f>'Summary Qty'!B139</f>
        <v/>
      </c>
      <c r="C139" s="1">
        <f>_xlfn.XLOOKUP(A139,'Summary Qty'!A:A,'Summary Qty'!G:G)</f>
        <v>1</v>
      </c>
      <c r="D139" s="1">
        <f>'Summary Qty'!N139</f>
        <v>218.65</v>
      </c>
      <c r="E139" s="1">
        <f>'Summary Qty'!O139</f>
        <v>25</v>
      </c>
      <c r="F139" s="1">
        <f t="shared" si="0"/>
        <v>131.19</v>
      </c>
      <c r="G139" s="1">
        <v>3</v>
      </c>
      <c r="H139" s="1">
        <f t="shared" si="1"/>
        <v>9.6618357487922703E-4</v>
      </c>
      <c r="I139" s="2">
        <f t="shared" si="2"/>
        <v>2.4948232417733211E-5</v>
      </c>
    </row>
    <row r="140" spans="1:9" ht="13.2" x14ac:dyDescent="0.25">
      <c r="A140" s="1">
        <f>'Summary Qty'!A140</f>
        <v>556</v>
      </c>
      <c r="B140" s="1" t="str">
        <f>'Summary Qty'!B140</f>
        <v/>
      </c>
      <c r="C140" s="1">
        <f>_xlfn.XLOOKUP(A140,'Summary Qty'!A:A,'Summary Qty'!G:G)</f>
        <v>22</v>
      </c>
      <c r="D140" s="1">
        <f>'Summary Qty'!N140</f>
        <v>1396.3636363636363</v>
      </c>
      <c r="E140" s="1">
        <f>'Summary Qty'!O140</f>
        <v>53</v>
      </c>
      <c r="F140" s="1">
        <f t="shared" si="0"/>
        <v>837.81818181818176</v>
      </c>
      <c r="G140" s="1">
        <v>3</v>
      </c>
      <c r="H140" s="1">
        <f t="shared" si="1"/>
        <v>2.1256038647342997E-2</v>
      </c>
      <c r="I140" s="2">
        <f t="shared" si="2"/>
        <v>5.4886111319013065E-4</v>
      </c>
    </row>
    <row r="141" spans="1:9" ht="13.2" x14ac:dyDescent="0.25">
      <c r="A141" s="1">
        <f>'Summary Qty'!A141</f>
        <v>631</v>
      </c>
      <c r="B141" s="1" t="str">
        <f>'Summary Qty'!B141</f>
        <v/>
      </c>
      <c r="C141" s="1">
        <f>_xlfn.XLOOKUP(A141,'Summary Qty'!A:A,'Summary Qty'!G:G)</f>
        <v>4</v>
      </c>
      <c r="D141" s="1">
        <f>'Summary Qty'!N141</f>
        <v>35</v>
      </c>
      <c r="E141" s="1">
        <f>'Summary Qty'!O141</f>
        <v>20</v>
      </c>
      <c r="F141" s="1">
        <f t="shared" si="0"/>
        <v>21</v>
      </c>
      <c r="G141" s="1">
        <v>3</v>
      </c>
      <c r="H141" s="1">
        <f t="shared" si="1"/>
        <v>3.8647342995169081E-3</v>
      </c>
      <c r="I141" s="2">
        <f t="shared" si="2"/>
        <v>9.9792929670932843E-5</v>
      </c>
    </row>
    <row r="142" spans="1:9" ht="13.2" x14ac:dyDescent="0.25">
      <c r="A142" s="1">
        <f>'Summary Qty'!A142</f>
        <v>656</v>
      </c>
      <c r="B142" s="1" t="str">
        <f>'Summary Qty'!B142</f>
        <v/>
      </c>
      <c r="C142" s="1">
        <f>_xlfn.XLOOKUP(A142,'Summary Qty'!A:A,'Summary Qty'!G:G)</f>
        <v>1</v>
      </c>
      <c r="D142" s="1">
        <f>'Summary Qty'!N142</f>
        <v>165</v>
      </c>
      <c r="E142" s="1">
        <f>'Summary Qty'!O142</f>
        <v>41</v>
      </c>
      <c r="F142" s="1">
        <f t="shared" si="0"/>
        <v>99</v>
      </c>
      <c r="G142" s="1">
        <v>3</v>
      </c>
      <c r="H142" s="1">
        <f t="shared" si="1"/>
        <v>9.6618357487922703E-4</v>
      </c>
      <c r="I142" s="2">
        <f t="shared" si="2"/>
        <v>2.4948232417733211E-5</v>
      </c>
    </row>
    <row r="143" spans="1:9" ht="13.2" x14ac:dyDescent="0.25">
      <c r="A143" s="1">
        <f>'Summary Qty'!A143</f>
        <v>753</v>
      </c>
      <c r="B143" s="1" t="str">
        <f>'Summary Qty'!B143</f>
        <v/>
      </c>
      <c r="C143" s="1">
        <f>_xlfn.XLOOKUP(A143,'Summary Qty'!A:A,'Summary Qty'!G:G)</f>
        <v>1</v>
      </c>
      <c r="D143" s="1">
        <f>'Summary Qty'!N143</f>
        <v>0</v>
      </c>
      <c r="E143" s="1">
        <f>'Summary Qty'!O143</f>
        <v>31</v>
      </c>
      <c r="F143" s="1">
        <f t="shared" si="0"/>
        <v>0</v>
      </c>
      <c r="G143" s="1">
        <v>3</v>
      </c>
      <c r="H143" s="1">
        <f t="shared" si="1"/>
        <v>9.6618357487922703E-4</v>
      </c>
      <c r="I143" s="2">
        <f t="shared" si="2"/>
        <v>2.4948232417733211E-5</v>
      </c>
    </row>
    <row r="144" spans="1:9" ht="13.2" x14ac:dyDescent="0.25">
      <c r="A144" s="1">
        <f>'Summary Qty'!A144</f>
        <v>768</v>
      </c>
      <c r="B144" s="1" t="str">
        <f>'Summary Qty'!B144</f>
        <v/>
      </c>
      <c r="C144" s="1">
        <f>_xlfn.XLOOKUP(A144,'Summary Qty'!A:A,'Summary Qty'!G:G)</f>
        <v>9</v>
      </c>
      <c r="D144" s="1">
        <f>'Summary Qty'!N144</f>
        <v>196.11111111111111</v>
      </c>
      <c r="E144" s="1">
        <f>'Summary Qty'!O144</f>
        <v>17</v>
      </c>
      <c r="F144" s="1">
        <f t="shared" si="0"/>
        <v>117.66666666666666</v>
      </c>
      <c r="G144" s="1">
        <v>3</v>
      </c>
      <c r="H144" s="1">
        <f t="shared" si="1"/>
        <v>8.6956521739130436E-3</v>
      </c>
      <c r="I144" s="2">
        <f t="shared" si="2"/>
        <v>2.2453409175959892E-4</v>
      </c>
    </row>
    <row r="145" spans="1:9" ht="13.2" x14ac:dyDescent="0.25">
      <c r="A145" s="1">
        <f>'Summary Qty'!A145</f>
        <v>776</v>
      </c>
      <c r="B145" s="1" t="str">
        <f>'Summary Qty'!B145</f>
        <v/>
      </c>
      <c r="C145" s="1">
        <f>_xlfn.XLOOKUP(A145,'Summary Qty'!A:A,'Summary Qty'!G:G)</f>
        <v>2</v>
      </c>
      <c r="D145" s="1">
        <f>'Summary Qty'!N145</f>
        <v>70</v>
      </c>
      <c r="E145" s="1">
        <f>'Summary Qty'!O145</f>
        <v>57</v>
      </c>
      <c r="F145" s="1">
        <f t="shared" si="0"/>
        <v>42</v>
      </c>
      <c r="G145" s="1">
        <v>3</v>
      </c>
      <c r="H145" s="1">
        <f t="shared" si="1"/>
        <v>1.9323671497584541E-3</v>
      </c>
      <c r="I145" s="2">
        <f t="shared" si="2"/>
        <v>4.9896464835466422E-5</v>
      </c>
    </row>
    <row r="146" spans="1:9" ht="13.2" x14ac:dyDescent="0.25">
      <c r="A146" s="1">
        <f>'Summary Qty'!A146</f>
        <v>823</v>
      </c>
      <c r="B146" s="1" t="str">
        <f>'Summary Qty'!B146</f>
        <v/>
      </c>
      <c r="C146" s="1">
        <f>_xlfn.XLOOKUP(A146,'Summary Qty'!A:A,'Summary Qty'!G:G)</f>
        <v>1</v>
      </c>
      <c r="D146" s="1">
        <f>'Summary Qty'!N146</f>
        <v>950</v>
      </c>
      <c r="E146" s="1">
        <f>'Summary Qty'!O146</f>
        <v>45</v>
      </c>
      <c r="F146" s="1">
        <f t="shared" si="0"/>
        <v>570</v>
      </c>
      <c r="G146" s="1">
        <v>3</v>
      </c>
      <c r="H146" s="1">
        <f t="shared" si="1"/>
        <v>9.6618357487922703E-4</v>
      </c>
      <c r="I146" s="2">
        <f t="shared" si="2"/>
        <v>2.4948232417733211E-5</v>
      </c>
    </row>
    <row r="147" spans="1:9" ht="13.2" x14ac:dyDescent="0.25">
      <c r="A147" s="1">
        <f>'Summary Qty'!A147</f>
        <v>841</v>
      </c>
      <c r="B147" s="1" t="str">
        <f>'Summary Qty'!B147</f>
        <v/>
      </c>
      <c r="C147" s="1">
        <f>_xlfn.XLOOKUP(A147,'Summary Qty'!A:A,'Summary Qty'!G:G)</f>
        <v>2</v>
      </c>
      <c r="D147" s="1">
        <f>'Summary Qty'!N147</f>
        <v>310.25</v>
      </c>
      <c r="E147" s="1">
        <f>'Summary Qty'!O147</f>
        <v>36</v>
      </c>
      <c r="F147" s="1">
        <f t="shared" si="0"/>
        <v>186.15</v>
      </c>
      <c r="G147" s="1">
        <v>3</v>
      </c>
      <c r="H147" s="1">
        <f t="shared" si="1"/>
        <v>1.9323671497584541E-3</v>
      </c>
      <c r="I147" s="2">
        <f t="shared" si="2"/>
        <v>4.9896464835466422E-5</v>
      </c>
    </row>
    <row r="148" spans="1:9" ht="13.2" x14ac:dyDescent="0.25">
      <c r="A148" s="1">
        <f>'Summary Qty'!A148</f>
        <v>873</v>
      </c>
      <c r="B148" s="1" t="str">
        <f>'Summary Qty'!B148</f>
        <v/>
      </c>
      <c r="C148" s="1">
        <f>_xlfn.XLOOKUP(A148,'Summary Qty'!A:A,'Summary Qty'!G:G)</f>
        <v>2</v>
      </c>
      <c r="D148" s="1">
        <f>'Summary Qty'!N148</f>
        <v>180.5</v>
      </c>
      <c r="E148" s="1">
        <f>'Summary Qty'!O148</f>
        <v>49</v>
      </c>
      <c r="F148" s="1">
        <f t="shared" si="0"/>
        <v>108.3</v>
      </c>
      <c r="G148" s="1">
        <v>3</v>
      </c>
      <c r="H148" s="1">
        <f t="shared" si="1"/>
        <v>1.9323671497584541E-3</v>
      </c>
      <c r="I148" s="2">
        <f t="shared" si="2"/>
        <v>4.9896464835466422E-5</v>
      </c>
    </row>
    <row r="149" spans="1:9" ht="13.2" x14ac:dyDescent="0.25">
      <c r="A149" s="1">
        <f>'Summary Qty'!A149</f>
        <v>966</v>
      </c>
      <c r="B149" s="1" t="str">
        <f>'Summary Qty'!B149</f>
        <v/>
      </c>
      <c r="C149" s="1">
        <f>_xlfn.XLOOKUP(A149,'Summary Qty'!A:A,'Summary Qty'!G:G)</f>
        <v>5</v>
      </c>
      <c r="D149" s="1">
        <f>'Summary Qty'!N149</f>
        <v>70.3</v>
      </c>
      <c r="E149" s="1">
        <f>'Summary Qty'!O149</f>
        <v>28</v>
      </c>
      <c r="F149" s="1">
        <f t="shared" si="0"/>
        <v>42.18</v>
      </c>
      <c r="G149" s="1">
        <v>3</v>
      </c>
      <c r="H149" s="1">
        <f t="shared" si="1"/>
        <v>4.830917874396135E-3</v>
      </c>
      <c r="I149" s="2">
        <f t="shared" si="2"/>
        <v>1.2474116208866605E-4</v>
      </c>
    </row>
    <row r="150" spans="1:9" ht="13.2" x14ac:dyDescent="0.25">
      <c r="A150" s="1" t="str">
        <f>'Summary Qty'!A150</f>
        <v>Script</v>
      </c>
      <c r="B150" s="1" t="str">
        <f>'Summary Qty'!B150</f>
        <v/>
      </c>
      <c r="C150" s="1">
        <f>_xlfn.XLOOKUP(A150,'Summary Qty'!A:A,'Summary Qty'!G:G)</f>
        <v>9</v>
      </c>
      <c r="D150" s="1">
        <f>'Summary Qty'!N150</f>
        <v>0.55555555555555558</v>
      </c>
      <c r="E150" s="1">
        <f>'Summary Qty'!O150</f>
        <v>28</v>
      </c>
      <c r="F150" s="1">
        <f t="shared" si="0"/>
        <v>0.33333333333333331</v>
      </c>
      <c r="G150" s="1">
        <v>3</v>
      </c>
      <c r="H150" s="1">
        <f t="shared" si="1"/>
        <v>8.6956521739130436E-3</v>
      </c>
      <c r="I150" s="2">
        <f t="shared" si="2"/>
        <v>2.2453409175959892E-4</v>
      </c>
    </row>
    <row r="151" spans="1:9" ht="13.2" x14ac:dyDescent="0.25">
      <c r="A151" s="1" t="str">
        <f>'Summary Qty'!A151</f>
        <v>CrownCem</v>
      </c>
      <c r="B151" s="1" t="str">
        <f>'Summary Qty'!B151</f>
        <v/>
      </c>
      <c r="C151" s="1">
        <f>_xlfn.XLOOKUP(A151,'Summary Qty'!A:A,'Summary Qty'!G:G)</f>
        <v>1</v>
      </c>
      <c r="D151" s="1">
        <f>'Summary Qty'!N151</f>
        <v>0</v>
      </c>
      <c r="E151" s="1">
        <f>'Summary Qty'!O151</f>
        <v>24</v>
      </c>
      <c r="F151" s="1">
        <f t="shared" si="0"/>
        <v>0</v>
      </c>
      <c r="G151" s="1">
        <v>3</v>
      </c>
      <c r="H151" s="1">
        <f t="shared" si="1"/>
        <v>9.6618357487922703E-4</v>
      </c>
      <c r="I151" s="2">
        <f t="shared" si="2"/>
        <v>2.4948232417733211E-5</v>
      </c>
    </row>
    <row r="152" spans="1:9" ht="13.2" x14ac:dyDescent="0.25">
      <c r="A152" s="1" t="str">
        <f>'Summary Qty'!A152</f>
        <v>Rev</v>
      </c>
      <c r="B152" s="1" t="str">
        <f>'Summary Qty'!B152</f>
        <v/>
      </c>
      <c r="C152" s="1">
        <f>_xlfn.XLOOKUP(A152,'Summary Qty'!A:A,'Summary Qty'!G:G)</f>
        <v>2</v>
      </c>
      <c r="D152" s="1">
        <f>'Summary Qty'!N152</f>
        <v>0</v>
      </c>
      <c r="E152" s="1">
        <f>'Summary Qty'!O152</f>
        <v>46</v>
      </c>
      <c r="F152" s="1">
        <f t="shared" si="0"/>
        <v>0</v>
      </c>
      <c r="G152" s="1">
        <v>3</v>
      </c>
      <c r="H152" s="1">
        <f t="shared" si="1"/>
        <v>1.9323671497584541E-3</v>
      </c>
      <c r="I152" s="2">
        <f t="shared" si="2"/>
        <v>4.9896464835466422E-5</v>
      </c>
    </row>
    <row r="153" spans="1:9" ht="13.2" x14ac:dyDescent="0.25">
      <c r="A153" s="1" t="str">
        <f>'Summary Qty'!A153</f>
        <v>Spl Ins</v>
      </c>
      <c r="B153" s="1" t="str">
        <f>'Summary Qty'!B153</f>
        <v/>
      </c>
      <c r="C153" s="1">
        <f>_xlfn.XLOOKUP(A153,'Summary Qty'!A:A,'Summary Qty'!G:G)</f>
        <v>3</v>
      </c>
      <c r="D153" s="1">
        <f>'Summary Qty'!N153</f>
        <v>0</v>
      </c>
      <c r="E153" s="1">
        <f>'Summary Qty'!O153</f>
        <v>29</v>
      </c>
      <c r="F153" s="1">
        <f t="shared" si="0"/>
        <v>0</v>
      </c>
      <c r="G153" s="1">
        <v>3</v>
      </c>
      <c r="H153" s="1">
        <f t="shared" si="1"/>
        <v>2.8985507246376812E-3</v>
      </c>
      <c r="I153" s="2">
        <f t="shared" si="2"/>
        <v>7.4844697253199639E-5</v>
      </c>
    </row>
    <row r="154" spans="1:9" ht="13.2" x14ac:dyDescent="0.25">
      <c r="A154" s="1">
        <f>'Summary Qty'!A154</f>
        <v>18</v>
      </c>
      <c r="B154" s="1" t="str">
        <f>'Summary Qty'!B154</f>
        <v/>
      </c>
      <c r="C154" s="1">
        <f>_xlfn.XLOOKUP(A154,'Summary Qty'!A:A,'Summary Qty'!G:G)</f>
        <v>2</v>
      </c>
      <c r="D154" s="1">
        <f>'Summary Qty'!N154</f>
        <v>109.175</v>
      </c>
      <c r="E154" s="1">
        <f>'Summary Qty'!O154</f>
        <v>35</v>
      </c>
      <c r="F154" s="1">
        <f t="shared" si="0"/>
        <v>65.504999999999995</v>
      </c>
      <c r="G154" s="1">
        <v>3</v>
      </c>
      <c r="H154" s="1">
        <f t="shared" si="1"/>
        <v>1.9323671497584541E-3</v>
      </c>
      <c r="I154" s="2">
        <f t="shared" si="2"/>
        <v>4.9896464835466422E-5</v>
      </c>
    </row>
    <row r="155" spans="1:9" ht="13.2" x14ac:dyDescent="0.25">
      <c r="A155" s="1" t="str">
        <f>'Summary Qty'!A155</f>
        <v>Add LA</v>
      </c>
      <c r="B155" s="1" t="str">
        <f>'Summary Qty'!B155</f>
        <v/>
      </c>
      <c r="C155" s="1">
        <f>_xlfn.XLOOKUP(A155,'Summary Qty'!A:A,'Summary Qty'!G:G)</f>
        <v>2</v>
      </c>
      <c r="D155" s="1">
        <f>'Summary Qty'!N155</f>
        <v>52.5</v>
      </c>
      <c r="E155" s="1">
        <f>'Summary Qty'!O155</f>
        <v>28</v>
      </c>
      <c r="F155" s="1">
        <f t="shared" si="0"/>
        <v>31.5</v>
      </c>
      <c r="G155" s="1">
        <v>3</v>
      </c>
      <c r="H155" s="1">
        <f t="shared" si="1"/>
        <v>1.9323671497584541E-3</v>
      </c>
      <c r="I155" s="2">
        <f t="shared" si="2"/>
        <v>4.9896464835466422E-5</v>
      </c>
    </row>
    <row r="156" spans="1:9" ht="13.2" x14ac:dyDescent="0.25">
      <c r="A156" s="1" t="str">
        <f>'Summary Qty'!A156</f>
        <v>InvisR</v>
      </c>
      <c r="B156" s="1" t="str">
        <f>'Summary Qty'!B156</f>
        <v/>
      </c>
      <c r="C156" s="1">
        <f>_xlfn.XLOOKUP(A156,'Summary Qty'!A:A,'Summary Qty'!G:G)</f>
        <v>10</v>
      </c>
      <c r="D156" s="1">
        <f>'Summary Qty'!N156</f>
        <v>0</v>
      </c>
      <c r="E156" s="1">
        <f>'Summary Qty'!O156</f>
        <v>44</v>
      </c>
      <c r="F156" s="1">
        <f t="shared" si="0"/>
        <v>0</v>
      </c>
      <c r="G156" s="1">
        <v>3</v>
      </c>
      <c r="H156" s="1">
        <f t="shared" si="1"/>
        <v>9.6618357487922701E-3</v>
      </c>
      <c r="I156" s="2">
        <f t="shared" si="2"/>
        <v>2.4948232417733209E-4</v>
      </c>
    </row>
    <row r="157" spans="1:9" ht="13.2" x14ac:dyDescent="0.25">
      <c r="A157" s="1">
        <f>'Summary Qty'!A157</f>
        <v>245</v>
      </c>
      <c r="B157" s="1" t="str">
        <f>'Summary Qty'!B157</f>
        <v/>
      </c>
      <c r="C157" s="1">
        <f>_xlfn.XLOOKUP(A157,'Summary Qty'!A:A,'Summary Qty'!G:G)</f>
        <v>1</v>
      </c>
      <c r="D157" s="1">
        <f>'Summary Qty'!N157</f>
        <v>86.6</v>
      </c>
      <c r="E157" s="1">
        <f>'Summary Qty'!O157</f>
        <v>16</v>
      </c>
      <c r="F157" s="1">
        <f t="shared" si="0"/>
        <v>51.959999999999994</v>
      </c>
      <c r="G157" s="1">
        <v>3</v>
      </c>
      <c r="H157" s="1">
        <f t="shared" si="1"/>
        <v>9.6618357487922703E-4</v>
      </c>
      <c r="I157" s="2">
        <f t="shared" si="2"/>
        <v>2.4948232417733211E-5</v>
      </c>
    </row>
    <row r="158" spans="1:9" ht="13.2" x14ac:dyDescent="0.25">
      <c r="A158" s="1">
        <f>'Summary Qty'!A158</f>
        <v>451</v>
      </c>
      <c r="B158" s="1" t="str">
        <f>'Summary Qty'!B158</f>
        <v/>
      </c>
      <c r="C158" s="1">
        <f>_xlfn.XLOOKUP(A158,'Summary Qty'!A:A,'Summary Qty'!G:G)</f>
        <v>1</v>
      </c>
      <c r="D158" s="1">
        <f>'Summary Qty'!N158</f>
        <v>670</v>
      </c>
      <c r="E158" s="1">
        <f>'Summary Qty'!O158</f>
        <v>39</v>
      </c>
      <c r="F158" s="1">
        <f t="shared" si="0"/>
        <v>402</v>
      </c>
      <c r="G158" s="1">
        <v>3</v>
      </c>
      <c r="H158" s="1">
        <f t="shared" si="1"/>
        <v>9.6618357487922703E-4</v>
      </c>
      <c r="I158" s="2">
        <f t="shared" si="2"/>
        <v>2.4948232417733211E-5</v>
      </c>
    </row>
    <row r="159" spans="1:9" ht="13.2" x14ac:dyDescent="0.25">
      <c r="A159" s="1">
        <f>'Summary Qty'!A159</f>
        <v>88535</v>
      </c>
      <c r="B159" s="1" t="str">
        <f>'Summary Qty'!B159</f>
        <v/>
      </c>
      <c r="C159" s="1">
        <f>_xlfn.XLOOKUP(A159,'Summary Qty'!A:A,'Summary Qty'!G:G)</f>
        <v>2</v>
      </c>
      <c r="D159" s="1">
        <f>'Summary Qty'!N159</f>
        <v>254.75</v>
      </c>
      <c r="E159" s="1">
        <f>'Summary Qty'!O159</f>
        <v>53</v>
      </c>
      <c r="F159" s="1">
        <f t="shared" si="0"/>
        <v>152.85</v>
      </c>
      <c r="G159" s="1">
        <v>3</v>
      </c>
      <c r="H159" s="1">
        <f t="shared" si="1"/>
        <v>1.9323671497584541E-3</v>
      </c>
      <c r="I159" s="2">
        <f t="shared" si="2"/>
        <v>4.9896464835466422E-5</v>
      </c>
    </row>
    <row r="160" spans="1:9" ht="13.2" x14ac:dyDescent="0.25">
      <c r="A160" s="1">
        <f>'Summary Qty'!A160</f>
        <v>632</v>
      </c>
      <c r="B160" s="1" t="str">
        <f>'Summary Qty'!B160</f>
        <v/>
      </c>
      <c r="C160" s="1">
        <f>_xlfn.XLOOKUP(A160,'Summary Qty'!A:A,'Summary Qty'!G:G)</f>
        <v>2</v>
      </c>
      <c r="D160" s="1">
        <f>'Summary Qty'!N160</f>
        <v>256</v>
      </c>
      <c r="E160" s="1">
        <f>'Summary Qty'!O160</f>
        <v>55</v>
      </c>
      <c r="F160" s="1">
        <f t="shared" si="0"/>
        <v>153.6</v>
      </c>
      <c r="G160" s="1">
        <v>3</v>
      </c>
      <c r="H160" s="1">
        <f t="shared" si="1"/>
        <v>1.9323671497584541E-3</v>
      </c>
      <c r="I160" s="2">
        <f t="shared" si="2"/>
        <v>4.9896464835466422E-5</v>
      </c>
    </row>
    <row r="161" spans="1:9" ht="13.2" x14ac:dyDescent="0.25">
      <c r="A161" s="1">
        <f>'Summary Qty'!A161</f>
        <v>658</v>
      </c>
      <c r="B161" s="1" t="str">
        <f>'Summary Qty'!B161</f>
        <v/>
      </c>
      <c r="C161" s="1">
        <f>_xlfn.XLOOKUP(A161,'Summary Qty'!A:A,'Summary Qty'!G:G)</f>
        <v>1</v>
      </c>
      <c r="D161" s="1">
        <f>'Summary Qty'!N161</f>
        <v>263</v>
      </c>
      <c r="E161" s="1">
        <f>'Summary Qty'!O161</f>
        <v>35</v>
      </c>
      <c r="F161" s="1">
        <f t="shared" si="0"/>
        <v>157.79999999999998</v>
      </c>
      <c r="G161" s="1">
        <v>3</v>
      </c>
      <c r="H161" s="1">
        <f t="shared" si="1"/>
        <v>9.6618357487922703E-4</v>
      </c>
      <c r="I161" s="2">
        <f t="shared" si="2"/>
        <v>2.4948232417733211E-5</v>
      </c>
    </row>
    <row r="162" spans="1:9" ht="13.2" x14ac:dyDescent="0.25">
      <c r="A162" s="1">
        <f>'Summary Qty'!A162</f>
        <v>88522</v>
      </c>
      <c r="B162" s="1" t="str">
        <f>'Summary Qty'!B162</f>
        <v/>
      </c>
      <c r="C162" s="1">
        <f>_xlfn.XLOOKUP(A162,'Summary Qty'!A:A,'Summary Qty'!G:G)</f>
        <v>1</v>
      </c>
      <c r="D162" s="1">
        <f>'Summary Qty'!N162</f>
        <v>143.80000000000001</v>
      </c>
      <c r="E162" s="1">
        <f>'Summary Qty'!O162</f>
        <v>58</v>
      </c>
      <c r="F162" s="1">
        <f t="shared" si="0"/>
        <v>86.28</v>
      </c>
      <c r="G162" s="1">
        <v>3</v>
      </c>
      <c r="H162" s="1">
        <f t="shared" si="1"/>
        <v>9.6618357487922703E-4</v>
      </c>
      <c r="I162" s="2">
        <f t="shared" si="2"/>
        <v>2.4948232417733211E-5</v>
      </c>
    </row>
    <row r="163" spans="1:9" ht="13.2" x14ac:dyDescent="0.25">
      <c r="A163" s="1" t="str">
        <f>'Summary Qty'!A163</f>
        <v>Dr Invis Cons</v>
      </c>
      <c r="B163" s="1" t="str">
        <f>'Summary Qty'!B163</f>
        <v/>
      </c>
      <c r="C163" s="1">
        <f>_xlfn.XLOOKUP(A163,'Summary Qty'!A:A,'Summary Qty'!G:G)</f>
        <v>1</v>
      </c>
      <c r="D163" s="1">
        <f>'Summary Qty'!N163</f>
        <v>0</v>
      </c>
      <c r="E163" s="1">
        <f>'Summary Qty'!O163</f>
        <v>43</v>
      </c>
      <c r="F163" s="1">
        <f t="shared" si="0"/>
        <v>0</v>
      </c>
      <c r="G163" s="1">
        <v>3</v>
      </c>
      <c r="H163" s="1">
        <f t="shared" si="1"/>
        <v>9.6618357487922703E-4</v>
      </c>
      <c r="I163" s="2">
        <f t="shared" si="2"/>
        <v>2.4948232417733211E-5</v>
      </c>
    </row>
    <row r="164" spans="1:9" ht="13.2" x14ac:dyDescent="0.25">
      <c r="A164" s="1" t="str">
        <f>'Summary Qty'!A164</f>
        <v>FIC</v>
      </c>
      <c r="B164" s="1" t="str">
        <f>'Summary Qty'!B164</f>
        <v/>
      </c>
      <c r="C164" s="1">
        <f>_xlfn.XLOOKUP(A164,'Summary Qty'!A:A,'Summary Qty'!G:G)</f>
        <v>2</v>
      </c>
      <c r="D164" s="1">
        <f>'Summary Qty'!N164</f>
        <v>0</v>
      </c>
      <c r="E164" s="1">
        <f>'Summary Qty'!O164</f>
        <v>47</v>
      </c>
      <c r="F164" s="1">
        <f t="shared" si="0"/>
        <v>0</v>
      </c>
      <c r="G164" s="1">
        <v>3</v>
      </c>
      <c r="H164" s="1">
        <f t="shared" si="1"/>
        <v>1.9323671497584541E-3</v>
      </c>
      <c r="I164" s="2">
        <f t="shared" si="2"/>
        <v>4.9896464835466422E-5</v>
      </c>
    </row>
    <row r="165" spans="1:9" ht="13.2" x14ac:dyDescent="0.25">
      <c r="A165" s="1">
        <f>'Summary Qty'!A165</f>
        <v>281</v>
      </c>
      <c r="B165" s="1" t="str">
        <f>'Summary Qty'!B165</f>
        <v/>
      </c>
      <c r="C165" s="1">
        <f>_xlfn.XLOOKUP(A165,'Summary Qty'!A:A,'Summary Qty'!G:G)</f>
        <v>1</v>
      </c>
      <c r="D165" s="1">
        <f>'Summary Qty'!N165</f>
        <v>420</v>
      </c>
      <c r="E165" s="1">
        <f>'Summary Qty'!O165</f>
        <v>15</v>
      </c>
      <c r="F165" s="1">
        <f t="shared" si="0"/>
        <v>252</v>
      </c>
      <c r="G165" s="1">
        <v>3</v>
      </c>
      <c r="H165" s="1">
        <f t="shared" si="1"/>
        <v>9.6618357487922703E-4</v>
      </c>
      <c r="I165" s="2">
        <f t="shared" si="2"/>
        <v>2.4948232417733211E-5</v>
      </c>
    </row>
    <row r="166" spans="1:9" ht="13.2" x14ac:dyDescent="0.25">
      <c r="A166" s="1">
        <f>'Summary Qty'!A166</f>
        <v>618</v>
      </c>
      <c r="B166" s="1" t="str">
        <f>'Summary Qty'!B166</f>
        <v/>
      </c>
      <c r="C166" s="1">
        <f>_xlfn.XLOOKUP(A166,'Summary Qty'!A:A,'Summary Qty'!G:G)</f>
        <v>1</v>
      </c>
      <c r="D166" s="1">
        <f>'Summary Qty'!N166</f>
        <v>0</v>
      </c>
      <c r="E166" s="1">
        <f>'Summary Qty'!O166</f>
        <v>0</v>
      </c>
      <c r="F166" s="1">
        <f t="shared" si="0"/>
        <v>0</v>
      </c>
      <c r="G166" s="1">
        <v>3</v>
      </c>
      <c r="H166" s="1">
        <f t="shared" si="1"/>
        <v>9.6618357487922703E-4</v>
      </c>
      <c r="I166" s="2">
        <f t="shared" si="2"/>
        <v>2.4948232417733211E-5</v>
      </c>
    </row>
    <row r="167" spans="1:9" ht="15.75" customHeight="1" x14ac:dyDescent="0.25">
      <c r="I167" s="10">
        <f>SUM(I2:I166)</f>
        <v>0.999999999999999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616"/>
  <sheetViews>
    <sheetView workbookViewId="0">
      <selection activeCell="L16" sqref="L16"/>
    </sheetView>
  </sheetViews>
  <sheetFormatPr defaultColWidth="12.6640625" defaultRowHeight="15.75" customHeight="1" x14ac:dyDescent="0.25"/>
  <cols>
    <col min="2" max="2" width="36.44140625" customWidth="1"/>
    <col min="15" max="15" width="19.77734375" customWidth="1"/>
  </cols>
  <sheetData>
    <row r="1" spans="1:15" ht="13.2" x14ac:dyDescent="0.25">
      <c r="A1" s="3" t="s">
        <v>14</v>
      </c>
      <c r="B1" s="3" t="s">
        <v>0</v>
      </c>
      <c r="C1" s="3" t="s">
        <v>9</v>
      </c>
      <c r="D1" s="3">
        <v>2021</v>
      </c>
      <c r="E1" s="3">
        <v>2022</v>
      </c>
      <c r="F1" s="3">
        <v>2023</v>
      </c>
      <c r="G1" s="3" t="s">
        <v>15</v>
      </c>
      <c r="H1" s="3"/>
      <c r="I1" s="3">
        <v>2021</v>
      </c>
      <c r="J1" s="3">
        <v>2022</v>
      </c>
      <c r="K1" s="3">
        <v>2023</v>
      </c>
      <c r="L1" s="3"/>
      <c r="M1" s="3"/>
      <c r="N1" s="3" t="s">
        <v>16</v>
      </c>
      <c r="O1" s="3" t="s">
        <v>17</v>
      </c>
    </row>
    <row r="2" spans="1:15" ht="13.2" x14ac:dyDescent="0.25">
      <c r="A2" s="4">
        <v>11</v>
      </c>
      <c r="B2" s="1" t="str">
        <f>IFERROR(_xlfn.XLOOKUP(A2,'2021'!B:B,'2021'!A:A,"",0),IFERROR(_xlfn.XLOOKUP(A2,'2022'!B:B,'2022'!A:A,"",0),IFERROR(_xlfn.XLOOKUP(A2,'2023'!B:B,'2023'!A:A,"",0),0)))</f>
        <v>Diagnostic services</v>
      </c>
      <c r="D2" s="1">
        <f>_xlfn.XLOOKUP($A2,'2021'!B:B,'2021'!D:D,"",0)</f>
        <v>755</v>
      </c>
      <c r="E2" s="1">
        <f>_xlfn.XLOOKUP($A2,'2022'!B:B,'2022'!D:D,0)</f>
        <v>764</v>
      </c>
      <c r="F2" s="1">
        <f>_xlfn.XLOOKUP($A2,'2023'!B:B,'2023'!D:D,0)</f>
        <v>29</v>
      </c>
      <c r="G2" s="1">
        <f t="shared" ref="G2:G166" si="0">SUM(D2:F2)</f>
        <v>1548</v>
      </c>
      <c r="I2" s="5">
        <f>_xlfn.XLOOKUP($A2,'2021'!B:B,'2021'!F:F,0)</f>
        <v>50383.55</v>
      </c>
      <c r="J2" s="5">
        <f>_xlfn.XLOOKUP($A2,'2022'!B:B,'2022'!F:F,0)</f>
        <v>49324.95</v>
      </c>
      <c r="K2" s="1">
        <f>_xlfn.XLOOKUP($A2,'2023'!B:B,'2023'!F:F,0)</f>
        <v>420</v>
      </c>
      <c r="N2" s="1">
        <f t="shared" ref="N2:N165" si="1">SUM(I2:K2)/SUM(D2:F2)</f>
        <v>64.682493540051681</v>
      </c>
      <c r="O2" s="1">
        <v>45</v>
      </c>
    </row>
    <row r="3" spans="1:15" ht="13.2" x14ac:dyDescent="0.25">
      <c r="A3" s="4">
        <v>12</v>
      </c>
      <c r="B3" s="1" t="str">
        <f>IFERROR(_xlfn.XLOOKUP(A3,'2021'!B:B,'2021'!A:A,"",0),IFERROR(_xlfn.XLOOKUP(A3,'2022'!B:B,'2022'!A:A,"",0),IFERROR(_xlfn.XLOOKUP(A3,'2023'!B:B,'2023'!A:A,"",0),0)))</f>
        <v>Diagnostic services</v>
      </c>
      <c r="D3" s="1">
        <f>_xlfn.XLOOKUP($A3,'2021'!B:B,'2021'!D:D,"",0)</f>
        <v>712</v>
      </c>
      <c r="E3" s="1">
        <f>_xlfn.XLOOKUP($A3,'2022'!B:B,'2022'!D:D,0)</f>
        <v>940</v>
      </c>
      <c r="F3" s="1">
        <f>_xlfn.XLOOKUP($A3,'2023'!B:B,'2023'!D:D,0)</f>
        <v>634</v>
      </c>
      <c r="G3" s="1">
        <f t="shared" si="0"/>
        <v>2286</v>
      </c>
      <c r="I3" s="5">
        <f>_xlfn.XLOOKUP($A3,'2021'!B:B,'2021'!F:F,0)</f>
        <v>42968.55</v>
      </c>
      <c r="J3" s="5">
        <f>_xlfn.XLOOKUP($A3,'2022'!B:B,'2022'!F:F,0)</f>
        <v>56681.65</v>
      </c>
      <c r="K3" s="1">
        <f>_xlfn.XLOOKUP($A3,'2023'!B:B,'2023'!F:F,0)</f>
        <v>38721.9</v>
      </c>
      <c r="N3" s="1">
        <f t="shared" si="1"/>
        <v>60.530227471566057</v>
      </c>
      <c r="O3" s="1">
        <v>44</v>
      </c>
    </row>
    <row r="4" spans="1:15" ht="13.2" x14ac:dyDescent="0.25">
      <c r="A4" s="4">
        <v>13</v>
      </c>
      <c r="B4" s="1" t="str">
        <f>IFERROR(_xlfn.XLOOKUP(A4,'2021'!B:B,'2021'!A:A,"",0),IFERROR(_xlfn.XLOOKUP(A4,'2022'!B:B,'2022'!A:A,"",0),IFERROR(_xlfn.XLOOKUP(A4,'2023'!B:B,'2023'!A:A,"",0),0)))</f>
        <v>Diagnostic services</v>
      </c>
      <c r="D4" s="1">
        <f>_xlfn.XLOOKUP($A4,'2021'!B:B,'2021'!D:D,"",0)</f>
        <v>375</v>
      </c>
      <c r="E4" s="1">
        <f>_xlfn.XLOOKUP($A4,'2022'!B:B,'2022'!D:D,0)</f>
        <v>479</v>
      </c>
      <c r="F4" s="1">
        <f>_xlfn.XLOOKUP($A4,'2023'!B:B,'2023'!D:D,0)</f>
        <v>196</v>
      </c>
      <c r="G4" s="1">
        <f t="shared" si="0"/>
        <v>1050</v>
      </c>
      <c r="I4" s="5">
        <f>_xlfn.XLOOKUP($A4,'2021'!B:B,'2021'!F:F,0)</f>
        <v>19324.57</v>
      </c>
      <c r="J4" s="5">
        <f>_xlfn.XLOOKUP($A4,'2022'!B:B,'2022'!F:F,0)</f>
        <v>24250.639999999999</v>
      </c>
      <c r="K4" s="1">
        <f>_xlfn.XLOOKUP($A4,'2023'!B:B,'2023'!F:F,0)</f>
        <v>10480.549999999999</v>
      </c>
      <c r="N4" s="1">
        <f t="shared" si="1"/>
        <v>51.481676190476186</v>
      </c>
      <c r="O4" s="1">
        <v>30</v>
      </c>
    </row>
    <row r="5" spans="1:15" ht="13.2" x14ac:dyDescent="0.25">
      <c r="A5" s="4">
        <v>14</v>
      </c>
      <c r="B5" s="1" t="str">
        <f>IFERROR(_xlfn.XLOOKUP(A5,'2021'!B:B,'2021'!A:A,"",0),IFERROR(_xlfn.XLOOKUP(A5,'2022'!B:B,'2022'!A:A,"",0),IFERROR(_xlfn.XLOOKUP(A5,'2023'!B:B,'2023'!A:A,"",0),0)))</f>
        <v>Diagnostic services</v>
      </c>
      <c r="D5" s="1">
        <f>_xlfn.XLOOKUP($A5,'2021'!B:B,'2021'!D:D,"",0)</f>
        <v>67</v>
      </c>
      <c r="E5" s="1">
        <f>_xlfn.XLOOKUP($A5,'2022'!B:B,'2022'!D:D,0)</f>
        <v>35</v>
      </c>
      <c r="F5" s="1">
        <f>_xlfn.XLOOKUP($A5,'2023'!B:B,'2023'!D:D,0)</f>
        <v>29</v>
      </c>
      <c r="G5" s="1">
        <f t="shared" si="0"/>
        <v>131</v>
      </c>
      <c r="I5" s="5">
        <f>_xlfn.XLOOKUP($A5,'2021'!B:B,'2021'!F:F,0)</f>
        <v>4766</v>
      </c>
      <c r="J5" s="5">
        <f>_xlfn.XLOOKUP($A5,'2022'!B:B,'2022'!F:F,0)</f>
        <v>2414.5</v>
      </c>
      <c r="K5" s="1">
        <f>_xlfn.XLOOKUP($A5,'2023'!B:B,'2023'!F:F,0)</f>
        <v>2000</v>
      </c>
      <c r="N5" s="1">
        <f t="shared" si="1"/>
        <v>70.080152671755727</v>
      </c>
      <c r="O5" s="1">
        <v>30</v>
      </c>
    </row>
    <row r="6" spans="1:15" ht="13.2" x14ac:dyDescent="0.25">
      <c r="A6" s="4">
        <v>22</v>
      </c>
      <c r="B6" s="1" t="str">
        <f>IFERROR(_xlfn.XLOOKUP(A6,'2021'!B:B,'2021'!A:A,"",0),IFERROR(_xlfn.XLOOKUP(A6,'2022'!B:B,'2022'!A:A,"",0),IFERROR(_xlfn.XLOOKUP(A6,'2023'!B:B,'2023'!A:A,"",0),0)))</f>
        <v>Diagnostic services</v>
      </c>
      <c r="D6" s="1">
        <f>_xlfn.XLOOKUP($A6,'2021'!B:B,'2021'!D:D,"",0)</f>
        <v>3416</v>
      </c>
      <c r="E6" s="1">
        <f>_xlfn.XLOOKUP($A6,'2022'!B:B,'2022'!D:D,0)</f>
        <v>3283</v>
      </c>
      <c r="F6" s="1">
        <f>_xlfn.XLOOKUP($A6,'2023'!B:B,'2023'!D:D,0)</f>
        <v>2017</v>
      </c>
      <c r="G6" s="1">
        <f t="shared" si="0"/>
        <v>8716</v>
      </c>
      <c r="I6" s="5">
        <f>_xlfn.XLOOKUP($A6,'2021'!B:B,'2021'!F:F,0)</f>
        <v>166334.64000000001</v>
      </c>
      <c r="J6" s="5">
        <f>_xlfn.XLOOKUP($A6,'2022'!B:B,'2022'!F:F,0)</f>
        <v>156631.67000000001</v>
      </c>
      <c r="K6" s="1">
        <f>_xlfn.XLOOKUP($A6,'2023'!B:B,'2023'!F:F,0)</f>
        <v>96147.72</v>
      </c>
      <c r="N6" s="1">
        <f t="shared" si="1"/>
        <v>48.085593162000919</v>
      </c>
      <c r="O6" s="1">
        <v>44</v>
      </c>
    </row>
    <row r="7" spans="1:15" ht="13.2" x14ac:dyDescent="0.25">
      <c r="A7" s="4">
        <v>24</v>
      </c>
      <c r="B7" s="1" t="str">
        <f>IFERROR(_xlfn.XLOOKUP(A7,'2021'!B:B,'2021'!A:A,"",0),IFERROR(_xlfn.XLOOKUP(A7,'2022'!B:B,'2022'!A:A,"",0),IFERROR(_xlfn.XLOOKUP(A7,'2023'!B:B,'2023'!A:A,"",0),0)))</f>
        <v>Diagnostic services</v>
      </c>
      <c r="D7" s="1">
        <f>_xlfn.XLOOKUP($A7,'2021'!B:B,'2021'!D:D,"",0)</f>
        <v>1</v>
      </c>
      <c r="E7" s="1">
        <f>_xlfn.XLOOKUP($A7,'2022'!B:B,'2022'!D:D,0)</f>
        <v>6</v>
      </c>
      <c r="F7" s="1">
        <f>_xlfn.XLOOKUP($A7,'2023'!B:B,'2023'!D:D,0)</f>
        <v>24</v>
      </c>
      <c r="G7" s="1">
        <f t="shared" si="0"/>
        <v>31</v>
      </c>
      <c r="I7" s="5">
        <f>_xlfn.XLOOKUP($A7,'2021'!B:B,'2021'!F:F,0)</f>
        <v>27.95</v>
      </c>
      <c r="J7" s="5">
        <f>_xlfn.XLOOKUP($A7,'2022'!B:B,'2022'!F:F,0)</f>
        <v>169.8</v>
      </c>
      <c r="K7" s="1">
        <f>_xlfn.XLOOKUP($A7,'2023'!B:B,'2023'!F:F,0)</f>
        <v>687.38</v>
      </c>
      <c r="N7" s="1">
        <f t="shared" si="1"/>
        <v>28.552580645161289</v>
      </c>
      <c r="O7" s="1">
        <v>45</v>
      </c>
    </row>
    <row r="8" spans="1:15" ht="13.2" x14ac:dyDescent="0.25">
      <c r="A8" s="4">
        <v>37</v>
      </c>
      <c r="B8" s="1" t="str">
        <f>IFERROR(_xlfn.XLOOKUP(A8,'2021'!B:B,'2021'!A:A,"",0),IFERROR(_xlfn.XLOOKUP(A8,'2022'!B:B,'2022'!A:A,"",0),IFERROR(_xlfn.XLOOKUP(A8,'2023'!B:B,'2023'!A:A,"",0),0)))</f>
        <v>Diagnostic services</v>
      </c>
      <c r="D8" s="1">
        <f>_xlfn.XLOOKUP($A8,'2021'!B:B,'2021'!D:D,"",0)</f>
        <v>184</v>
      </c>
      <c r="E8" s="1">
        <f>_xlfn.XLOOKUP($A8,'2022'!B:B,'2022'!D:D,0)</f>
        <v>202</v>
      </c>
      <c r="F8" s="1">
        <f>_xlfn.XLOOKUP($A8,'2023'!B:B,'2023'!D:D,0)</f>
        <v>70</v>
      </c>
      <c r="G8" s="1">
        <f t="shared" si="0"/>
        <v>456</v>
      </c>
      <c r="I8" s="5">
        <f>_xlfn.XLOOKUP($A8,'2021'!B:B,'2021'!F:F,0)</f>
        <v>17248.3</v>
      </c>
      <c r="J8" s="5">
        <f>_xlfn.XLOOKUP($A8,'2022'!B:B,'2022'!F:F,0)</f>
        <v>18034.849999999999</v>
      </c>
      <c r="K8" s="1">
        <f>_xlfn.XLOOKUP($A8,'2023'!B:B,'2023'!F:F,0)</f>
        <v>6536.5</v>
      </c>
      <c r="N8" s="1">
        <f t="shared" si="1"/>
        <v>91.709758771929813</v>
      </c>
      <c r="O8" s="1">
        <v>23</v>
      </c>
    </row>
    <row r="9" spans="1:15" ht="13.2" x14ac:dyDescent="0.25">
      <c r="A9" s="4">
        <v>61</v>
      </c>
      <c r="B9" s="1" t="str">
        <f>IFERROR(_xlfn.XLOOKUP(A9,'2021'!B:B,'2021'!A:A,"",0),IFERROR(_xlfn.XLOOKUP(A9,'2022'!B:B,'2022'!A:A,"",0),IFERROR(_xlfn.XLOOKUP(A9,'2023'!B:B,'2023'!A:A,"",0),0)))</f>
        <v>Diagnostic services</v>
      </c>
      <c r="D9" s="1">
        <f>_xlfn.XLOOKUP($A9,'2021'!B:B,'2021'!D:D,"",0)</f>
        <v>17</v>
      </c>
      <c r="E9" s="1">
        <f>_xlfn.XLOOKUP($A9,'2022'!B:B,'2022'!D:D,0)</f>
        <v>10</v>
      </c>
      <c r="F9" s="1">
        <f>_xlfn.XLOOKUP($A9,'2023'!B:B,'2023'!D:D,0)</f>
        <v>12</v>
      </c>
      <c r="G9" s="1">
        <f t="shared" si="0"/>
        <v>39</v>
      </c>
      <c r="I9" s="5">
        <f>_xlfn.XLOOKUP($A9,'2021'!B:B,'2021'!F:F,0)</f>
        <v>354.6</v>
      </c>
      <c r="J9" s="5">
        <f>_xlfn.XLOOKUP($A9,'2022'!B:B,'2022'!F:F,0)</f>
        <v>246.6</v>
      </c>
      <c r="K9" s="1">
        <f>_xlfn.XLOOKUP($A9,'2023'!B:B,'2023'!F:F,0)</f>
        <v>205.2</v>
      </c>
      <c r="N9" s="1">
        <f t="shared" si="1"/>
        <v>20.676923076923078</v>
      </c>
      <c r="O9" s="1">
        <v>33</v>
      </c>
    </row>
    <row r="10" spans="1:15" ht="13.2" x14ac:dyDescent="0.25">
      <c r="A10" s="4">
        <v>71</v>
      </c>
      <c r="B10" s="1" t="str">
        <f>IFERROR(_xlfn.XLOOKUP(A10,'2021'!B:B,'2021'!A:A,"",0),IFERROR(_xlfn.XLOOKUP(A10,'2022'!B:B,'2022'!A:A,"",0),IFERROR(_xlfn.XLOOKUP(A10,'2023'!B:B,'2023'!A:A,"",0),0)))</f>
        <v>Diagnostic services</v>
      </c>
      <c r="D10" s="1">
        <f>_xlfn.XLOOKUP($A10,'2021'!B:B,'2021'!D:D,"",0)</f>
        <v>54</v>
      </c>
      <c r="E10" s="1">
        <f>_xlfn.XLOOKUP($A10,'2022'!B:B,'2022'!D:D,0)</f>
        <v>14</v>
      </c>
      <c r="F10" s="1">
        <f>_xlfn.XLOOKUP($A10,'2023'!B:B,'2023'!D:D,0)</f>
        <v>2</v>
      </c>
      <c r="G10" s="1">
        <f t="shared" si="0"/>
        <v>70</v>
      </c>
      <c r="I10" s="5">
        <f>_xlfn.XLOOKUP($A10,'2021'!B:B,'2021'!F:F,0)</f>
        <v>4096.5600000000004</v>
      </c>
      <c r="J10" s="5">
        <f>_xlfn.XLOOKUP($A10,'2022'!B:B,'2022'!F:F,0)</f>
        <v>993.5</v>
      </c>
      <c r="K10" s="1">
        <f>_xlfn.XLOOKUP($A10,'2023'!B:B,'2023'!F:F,0)</f>
        <v>110</v>
      </c>
      <c r="N10" s="1">
        <f t="shared" si="1"/>
        <v>74.286571428571435</v>
      </c>
      <c r="O10" s="1">
        <v>19</v>
      </c>
    </row>
    <row r="11" spans="1:15" ht="13.2" x14ac:dyDescent="0.25">
      <c r="A11" s="4">
        <v>72</v>
      </c>
      <c r="B11" s="1" t="str">
        <f>IFERROR(_xlfn.XLOOKUP(A11,'2021'!B:B,'2021'!A:A,"",0),IFERROR(_xlfn.XLOOKUP(A11,'2022'!B:B,'2022'!A:A,"",0),IFERROR(_xlfn.XLOOKUP(A11,'2023'!B:B,'2023'!A:A,"",0),0)))</f>
        <v>Diagnostic services</v>
      </c>
      <c r="D11" s="1">
        <f>_xlfn.XLOOKUP($A11,'2021'!B:B,'2021'!D:D,"",0)</f>
        <v>549</v>
      </c>
      <c r="E11" s="1">
        <f>_xlfn.XLOOKUP($A11,'2022'!B:B,'2022'!D:D,0)</f>
        <v>429</v>
      </c>
      <c r="F11" s="1">
        <f>_xlfn.XLOOKUP($A11,'2023'!B:B,'2023'!D:D,0)</f>
        <v>180</v>
      </c>
      <c r="G11" s="1">
        <f t="shared" si="0"/>
        <v>1158</v>
      </c>
      <c r="I11" s="5">
        <f>_xlfn.XLOOKUP($A11,'2021'!B:B,'2021'!F:F,0)</f>
        <v>23322.6</v>
      </c>
      <c r="J11" s="5">
        <f>_xlfn.XLOOKUP($A11,'2022'!B:B,'2022'!F:F,0)</f>
        <v>17725.900000000001</v>
      </c>
      <c r="K11" s="1">
        <f>_xlfn.XLOOKUP($A11,'2023'!B:B,'2023'!F:F,0)</f>
        <v>7016</v>
      </c>
      <c r="N11" s="1">
        <f t="shared" si="1"/>
        <v>41.506476683937827</v>
      </c>
      <c r="O11" s="1">
        <v>57</v>
      </c>
    </row>
    <row r="12" spans="1:15" ht="13.2" x14ac:dyDescent="0.25">
      <c r="A12" s="4">
        <v>73</v>
      </c>
      <c r="B12" s="1" t="str">
        <f>IFERROR(_xlfn.XLOOKUP(A12,'2021'!B:B,'2021'!A:A,"",0),IFERROR(_xlfn.XLOOKUP(A12,'2022'!B:B,'2022'!A:A,"",0),IFERROR(_xlfn.XLOOKUP(A12,'2023'!B:B,'2023'!A:A,"",0),0)))</f>
        <v>Diagnostic services</v>
      </c>
      <c r="D12" s="1">
        <f>_xlfn.XLOOKUP($A12,'2021'!B:B,'2021'!D:D,"",0)</f>
        <v>15</v>
      </c>
      <c r="E12" s="1">
        <f>_xlfn.XLOOKUP($A12,'2022'!B:B,'2022'!D:D,0)</f>
        <v>4</v>
      </c>
      <c r="F12" s="1">
        <f>_xlfn.XLOOKUP($A12,'2023'!B:B,'2023'!D:D,0)</f>
        <v>3</v>
      </c>
      <c r="G12" s="1">
        <f t="shared" si="0"/>
        <v>22</v>
      </c>
      <c r="I12" s="5">
        <f>_xlfn.XLOOKUP($A12,'2021'!B:B,'2021'!F:F,0)</f>
        <v>712.95</v>
      </c>
      <c r="J12" s="5">
        <f>_xlfn.XLOOKUP($A12,'2022'!B:B,'2022'!F:F,0)</f>
        <v>196</v>
      </c>
      <c r="K12" s="1">
        <f>_xlfn.XLOOKUP($A12,'2023'!B:B,'2023'!F:F,0)</f>
        <v>139.65</v>
      </c>
      <c r="N12" s="1">
        <f t="shared" si="1"/>
        <v>47.663636363636371</v>
      </c>
      <c r="O12" s="1">
        <v>37</v>
      </c>
    </row>
    <row r="13" spans="1:15" ht="13.2" x14ac:dyDescent="0.25">
      <c r="A13" s="4">
        <v>74</v>
      </c>
      <c r="B13" s="1" t="str">
        <f>IFERROR(_xlfn.XLOOKUP(A13,'2021'!B:B,'2021'!A:A,"",0),IFERROR(_xlfn.XLOOKUP(A13,'2022'!B:B,'2022'!A:A,"",0),IFERROR(_xlfn.XLOOKUP(A13,'2023'!B:B,'2023'!A:A,"",0),0)))</f>
        <v>Diagnostic services</v>
      </c>
      <c r="D13" s="1">
        <f>_xlfn.XLOOKUP($A13,'2021'!B:B,'2021'!D:D,"",0)</f>
        <v>7</v>
      </c>
      <c r="E13" s="1">
        <f>_xlfn.XLOOKUP($A13,'2022'!B:B,'2022'!D:D,0)</f>
        <v>1</v>
      </c>
      <c r="F13" s="1">
        <f>_xlfn.XLOOKUP($A13,'2023'!B:B,'2023'!D:D,0)</f>
        <v>2</v>
      </c>
      <c r="G13" s="1">
        <f t="shared" si="0"/>
        <v>10</v>
      </c>
      <c r="I13" s="5">
        <f>_xlfn.XLOOKUP($A13,'2021'!B:B,'2021'!F:F,0)</f>
        <v>1205.8</v>
      </c>
      <c r="J13" s="5">
        <f>_xlfn.XLOOKUP($A13,'2022'!B:B,'2022'!F:F,0)</f>
        <v>420</v>
      </c>
      <c r="K13" s="1">
        <f>_xlfn.XLOOKUP($A13,'2023'!B:B,'2023'!F:F,0)</f>
        <v>495</v>
      </c>
      <c r="N13" s="1">
        <f t="shared" si="1"/>
        <v>212.08</v>
      </c>
      <c r="O13" s="1">
        <v>39</v>
      </c>
    </row>
    <row r="14" spans="1:15" ht="13.2" x14ac:dyDescent="0.25">
      <c r="A14" s="4">
        <v>82</v>
      </c>
      <c r="B14" s="1" t="str">
        <f>IFERROR(_xlfn.XLOOKUP(A14,'2021'!B:B,'2021'!A:A,"",0),IFERROR(_xlfn.XLOOKUP(A14,'2022'!B:B,'2022'!A:A,"",0),IFERROR(_xlfn.XLOOKUP(A14,'2023'!B:B,'2023'!A:A,"",0),0)))</f>
        <v>Diagnostic services</v>
      </c>
      <c r="D14" s="1">
        <f>_xlfn.XLOOKUP($A14,'2021'!B:B,'2021'!D:D,"",0)</f>
        <v>1</v>
      </c>
      <c r="E14" s="1">
        <f>_xlfn.XLOOKUP($A14,'2022'!B:B,'2022'!D:D,0)</f>
        <v>0</v>
      </c>
      <c r="F14" s="1">
        <f>_xlfn.XLOOKUP($A14,'2023'!B:B,'2023'!D:D,0)</f>
        <v>0</v>
      </c>
      <c r="G14" s="1">
        <f t="shared" si="0"/>
        <v>1</v>
      </c>
      <c r="I14" s="5">
        <f>_xlfn.XLOOKUP($A14,'2021'!B:B,'2021'!F:F,0)</f>
        <v>85</v>
      </c>
      <c r="J14" s="5">
        <f>_xlfn.XLOOKUP($A14,'2022'!B:B,'2022'!F:F,0)</f>
        <v>0</v>
      </c>
      <c r="K14" s="1">
        <f>_xlfn.XLOOKUP($A14,'2023'!B:B,'2023'!F:F,0)</f>
        <v>0</v>
      </c>
      <c r="N14" s="1">
        <f t="shared" si="1"/>
        <v>85</v>
      </c>
      <c r="O14" s="1">
        <v>26</v>
      </c>
    </row>
    <row r="15" spans="1:15" ht="13.2" x14ac:dyDescent="0.25">
      <c r="A15" s="4">
        <v>88011</v>
      </c>
      <c r="B15" s="1" t="str">
        <f>IFERROR(_xlfn.XLOOKUP(A15,'2021'!B:B,'2021'!A:A,"",0),IFERROR(_xlfn.XLOOKUP(A15,'2022'!B:B,'2022'!A:A,"",0),IFERROR(_xlfn.XLOOKUP(A15,'2023'!B:B,'2023'!A:A,"",0),0)))</f>
        <v>Diagnostic services</v>
      </c>
      <c r="D15" s="1">
        <f>_xlfn.XLOOKUP($A15,'2021'!B:B,'2021'!D:D,"",0)</f>
        <v>152</v>
      </c>
      <c r="E15" s="1">
        <f>_xlfn.XLOOKUP($A15,'2022'!B:B,'2022'!D:D,0)</f>
        <v>100</v>
      </c>
      <c r="F15" s="1">
        <f>_xlfn.XLOOKUP($A15,'2023'!B:B,'2023'!D:D,0)</f>
        <v>59</v>
      </c>
      <c r="G15" s="1">
        <f t="shared" si="0"/>
        <v>311</v>
      </c>
      <c r="I15" s="5">
        <f>_xlfn.XLOOKUP($A15,'2021'!B:B,'2021'!F:F,0)</f>
        <v>8071.4</v>
      </c>
      <c r="J15" s="5">
        <f>_xlfn.XLOOKUP($A15,'2022'!B:B,'2022'!F:F,0)</f>
        <v>5367.9</v>
      </c>
      <c r="K15" s="1">
        <f>_xlfn.XLOOKUP($A15,'2023'!B:B,'2023'!F:F,0)</f>
        <v>3224.05</v>
      </c>
      <c r="N15" s="1">
        <f t="shared" si="1"/>
        <v>53.57990353697749</v>
      </c>
      <c r="O15" s="1">
        <v>17</v>
      </c>
    </row>
    <row r="16" spans="1:15" ht="13.2" x14ac:dyDescent="0.25">
      <c r="A16" s="4">
        <v>88012</v>
      </c>
      <c r="B16" s="1" t="str">
        <f>IFERROR(_xlfn.XLOOKUP(A16,'2021'!B:B,'2021'!A:A,"",0),IFERROR(_xlfn.XLOOKUP(A16,'2022'!B:B,'2022'!A:A,"",0),IFERROR(_xlfn.XLOOKUP(A16,'2023'!B:B,'2023'!A:A,"",0),0)))</f>
        <v>Diagnostic services</v>
      </c>
      <c r="D16" s="1">
        <f>_xlfn.XLOOKUP($A16,'2021'!B:B,'2021'!D:D,"",0)</f>
        <v>101</v>
      </c>
      <c r="E16" s="1">
        <f>_xlfn.XLOOKUP($A16,'2022'!B:B,'2022'!D:D,0)</f>
        <v>153</v>
      </c>
      <c r="F16" s="1">
        <f>_xlfn.XLOOKUP($A16,'2023'!B:B,'2023'!D:D,0)</f>
        <v>80</v>
      </c>
      <c r="G16" s="1">
        <f t="shared" si="0"/>
        <v>334</v>
      </c>
      <c r="I16" s="5">
        <f>_xlfn.XLOOKUP($A16,'2021'!B:B,'2021'!F:F,0)</f>
        <v>4451.25</v>
      </c>
      <c r="J16" s="5">
        <f>_xlfn.XLOOKUP($A16,'2022'!B:B,'2022'!F:F,0)</f>
        <v>6819.3</v>
      </c>
      <c r="K16" s="1">
        <f>_xlfn.XLOOKUP($A16,'2023'!B:B,'2023'!F:F,0)</f>
        <v>3629.4</v>
      </c>
      <c r="N16" s="1">
        <f t="shared" si="1"/>
        <v>44.610628742514969</v>
      </c>
      <c r="O16" s="1">
        <v>37</v>
      </c>
    </row>
    <row r="17" spans="1:15" ht="13.2" x14ac:dyDescent="0.25">
      <c r="A17" s="4">
        <v>88013</v>
      </c>
      <c r="B17" s="1" t="str">
        <f>IFERROR(_xlfn.XLOOKUP(A17,'2021'!B:B,'2021'!A:A,"",0),IFERROR(_xlfn.XLOOKUP(A17,'2022'!B:B,'2022'!A:A,"",0),IFERROR(_xlfn.XLOOKUP(A17,'2023'!B:B,'2023'!A:A,"",0),0)))</f>
        <v>Diagnostic services</v>
      </c>
      <c r="D17" s="1">
        <f>_xlfn.XLOOKUP($A17,'2021'!B:B,'2021'!D:D,"",0)</f>
        <v>47</v>
      </c>
      <c r="E17" s="1">
        <f>_xlfn.XLOOKUP($A17,'2022'!B:B,'2022'!D:D,0)</f>
        <v>41</v>
      </c>
      <c r="F17" s="1">
        <f>_xlfn.XLOOKUP($A17,'2023'!B:B,'2023'!D:D,0)</f>
        <v>18</v>
      </c>
      <c r="G17" s="1">
        <f t="shared" si="0"/>
        <v>106</v>
      </c>
      <c r="I17" s="5">
        <f>_xlfn.XLOOKUP($A17,'2021'!B:B,'2021'!F:F,0)</f>
        <v>1302.3</v>
      </c>
      <c r="J17" s="5">
        <f>_xlfn.XLOOKUP($A17,'2022'!B:B,'2022'!F:F,0)</f>
        <v>1151.3</v>
      </c>
      <c r="K17" s="1">
        <f>_xlfn.XLOOKUP($A17,'2023'!B:B,'2023'!F:F,0)</f>
        <v>514.6</v>
      </c>
      <c r="N17" s="1">
        <f t="shared" si="1"/>
        <v>28.001886792452829</v>
      </c>
      <c r="O17" s="1">
        <v>42</v>
      </c>
    </row>
    <row r="18" spans="1:15" ht="13.2" x14ac:dyDescent="0.25">
      <c r="A18" s="4">
        <v>88022</v>
      </c>
      <c r="B18" s="1" t="str">
        <f>IFERROR(_xlfn.XLOOKUP(A18,'2021'!B:B,'2021'!A:A,"",0),IFERROR(_xlfn.XLOOKUP(A18,'2022'!B:B,'2022'!A:A,"",0),IFERROR(_xlfn.XLOOKUP(A18,'2023'!B:B,'2023'!A:A,"",0),0)))</f>
        <v>Diagnostic services</v>
      </c>
      <c r="D18" s="1">
        <f>_xlfn.XLOOKUP($A18,'2021'!B:B,'2021'!D:D,"",0)</f>
        <v>262</v>
      </c>
      <c r="E18" s="1">
        <f>_xlfn.XLOOKUP($A18,'2022'!B:B,'2022'!D:D,0)</f>
        <v>202</v>
      </c>
      <c r="F18" s="1">
        <f>_xlfn.XLOOKUP($A18,'2023'!B:B,'2023'!D:D,0)</f>
        <v>103</v>
      </c>
      <c r="G18" s="1">
        <f t="shared" si="0"/>
        <v>567</v>
      </c>
      <c r="I18" s="5">
        <f>_xlfn.XLOOKUP($A18,'2021'!B:B,'2021'!F:F,0)</f>
        <v>8039.1</v>
      </c>
      <c r="J18" s="5">
        <f>_xlfn.XLOOKUP($A18,'2022'!B:B,'2022'!F:F,0)</f>
        <v>6264.1</v>
      </c>
      <c r="K18" s="1">
        <f>_xlfn.XLOOKUP($A18,'2023'!B:B,'2023'!F:F,0)</f>
        <v>3253.95</v>
      </c>
      <c r="N18" s="1">
        <f t="shared" si="1"/>
        <v>30.964991181657851</v>
      </c>
      <c r="O18" s="1">
        <v>58</v>
      </c>
    </row>
    <row r="19" spans="1:15" ht="13.2" x14ac:dyDescent="0.25">
      <c r="A19" s="6" t="s">
        <v>18</v>
      </c>
      <c r="B19" s="1" t="str">
        <f>IFERROR(_xlfn.XLOOKUP(A19,'2021'!B:B,'2021'!A:A,"",0),IFERROR(_xlfn.XLOOKUP(A19,'2022'!B:B,'2022'!A:A,"",0),IFERROR(_xlfn.XLOOKUP(A19,'2023'!B:B,'2023'!A:A,"",0),0)))</f>
        <v>Diagnostic services</v>
      </c>
      <c r="D19" s="1">
        <f>_xlfn.XLOOKUP($A19,'2021'!B:B,'2021'!D:D,"",0)</f>
        <v>1</v>
      </c>
      <c r="E19" s="1">
        <f>_xlfn.XLOOKUP($A19,'2022'!B:B,'2022'!D:D,0)</f>
        <v>11</v>
      </c>
      <c r="F19" s="1">
        <f>_xlfn.XLOOKUP($A19,'2023'!B:B,'2023'!D:D,0)</f>
        <v>18</v>
      </c>
      <c r="G19" s="1">
        <f t="shared" si="0"/>
        <v>30</v>
      </c>
      <c r="I19" s="5">
        <f>_xlfn.XLOOKUP($A19,'2021'!B:B,'2021'!F:F,0)</f>
        <v>0</v>
      </c>
      <c r="J19" s="5">
        <f>_xlfn.XLOOKUP($A19,'2022'!B:B,'2022'!F:F,0)</f>
        <v>360</v>
      </c>
      <c r="K19" s="1">
        <f>_xlfn.XLOOKUP($A19,'2023'!B:B,'2023'!F:F,0)</f>
        <v>1440</v>
      </c>
      <c r="N19" s="1">
        <f t="shared" si="1"/>
        <v>60</v>
      </c>
      <c r="O19" s="1">
        <v>57</v>
      </c>
    </row>
    <row r="20" spans="1:15" ht="13.2" x14ac:dyDescent="0.25">
      <c r="A20" s="4">
        <v>111</v>
      </c>
      <c r="B20" s="1" t="str">
        <f>IFERROR(_xlfn.XLOOKUP(A20,'2021'!B:B,'2021'!A:A,"",0),IFERROR(_xlfn.XLOOKUP(A20,'2022'!B:B,'2022'!A:A,"",0),IFERROR(_xlfn.XLOOKUP(A20,'2023'!B:B,'2023'!A:A,"",0),0)))</f>
        <v>Preventive, prophylactic and bleaching services</v>
      </c>
      <c r="D20" s="1">
        <f>_xlfn.XLOOKUP($A20,'2021'!B:B,'2021'!D:D,"",0)</f>
        <v>3</v>
      </c>
      <c r="E20" s="1">
        <f>_xlfn.XLOOKUP($A20,'2022'!B:B,'2022'!D:D,0)</f>
        <v>2</v>
      </c>
      <c r="F20" s="1">
        <f>_xlfn.XLOOKUP($A20,'2023'!B:B,'2023'!D:D,0)</f>
        <v>1</v>
      </c>
      <c r="G20" s="1">
        <f t="shared" si="0"/>
        <v>6</v>
      </c>
      <c r="I20" s="5">
        <f>_xlfn.XLOOKUP($A20,'2021'!B:B,'2021'!F:F,0)</f>
        <v>145</v>
      </c>
      <c r="J20" s="5">
        <f>_xlfn.XLOOKUP($A20,'2022'!B:B,'2022'!F:F,0)</f>
        <v>138</v>
      </c>
      <c r="K20" s="1">
        <f>_xlfn.XLOOKUP($A20,'2023'!B:B,'2023'!F:F,0)</f>
        <v>77</v>
      </c>
      <c r="N20" s="1">
        <f t="shared" si="1"/>
        <v>60</v>
      </c>
      <c r="O20" s="1">
        <v>54</v>
      </c>
    </row>
    <row r="21" spans="1:15" ht="13.2" x14ac:dyDescent="0.25">
      <c r="A21" s="4">
        <v>113</v>
      </c>
      <c r="B21" s="1" t="str">
        <f>IFERROR(_xlfn.XLOOKUP(A21,'2021'!B:B,'2021'!A:A,"",0),IFERROR(_xlfn.XLOOKUP(A21,'2022'!B:B,'2022'!A:A,"",0),IFERROR(_xlfn.XLOOKUP(A21,'2023'!B:B,'2023'!A:A,"",0),0)))</f>
        <v>Preventive, prophylactic and bleaching services</v>
      </c>
      <c r="D21" s="1">
        <f>_xlfn.XLOOKUP($A21,'2021'!B:B,'2021'!D:D,"",0)</f>
        <v>89</v>
      </c>
      <c r="E21" s="1">
        <f>_xlfn.XLOOKUP($A21,'2022'!B:B,'2022'!D:D,0)</f>
        <v>68</v>
      </c>
      <c r="F21" s="1">
        <f>_xlfn.XLOOKUP($A21,'2023'!B:B,'2023'!D:D,0)</f>
        <v>94</v>
      </c>
      <c r="G21" s="1">
        <f t="shared" si="0"/>
        <v>251</v>
      </c>
      <c r="I21" s="5">
        <f>_xlfn.XLOOKUP($A21,'2021'!B:B,'2021'!F:F,0)</f>
        <v>2241.8000000000002</v>
      </c>
      <c r="J21" s="5">
        <f>_xlfn.XLOOKUP($A21,'2022'!B:B,'2022'!F:F,0)</f>
        <v>1294.3</v>
      </c>
      <c r="K21" s="1">
        <f>_xlfn.XLOOKUP($A21,'2023'!B:B,'2023'!F:F,0)</f>
        <v>1098.4000000000001</v>
      </c>
      <c r="N21" s="1">
        <f t="shared" si="1"/>
        <v>18.464143426294822</v>
      </c>
      <c r="O21" s="1">
        <v>49</v>
      </c>
    </row>
    <row r="22" spans="1:15" ht="13.2" x14ac:dyDescent="0.25">
      <c r="A22" s="4">
        <v>114</v>
      </c>
      <c r="B22" s="1" t="str">
        <f>IFERROR(_xlfn.XLOOKUP(A22,'2021'!B:B,'2021'!A:A,"",0),IFERROR(_xlfn.XLOOKUP(A22,'2022'!B:B,'2022'!A:A,"",0),IFERROR(_xlfn.XLOOKUP(A22,'2023'!B:B,'2023'!A:A,"",0),0)))</f>
        <v>Preventive, prophylactic and bleaching services</v>
      </c>
      <c r="D22" s="1">
        <f>_xlfn.XLOOKUP($A22,'2021'!B:B,'2021'!D:D,"",0)</f>
        <v>1413</v>
      </c>
      <c r="E22" s="1">
        <f>_xlfn.XLOOKUP($A22,'2022'!B:B,'2022'!D:D,0)</f>
        <v>1651</v>
      </c>
      <c r="F22" s="1">
        <f>_xlfn.XLOOKUP($A22,'2023'!B:B,'2023'!D:D,0)</f>
        <v>1027</v>
      </c>
      <c r="G22" s="1">
        <f t="shared" si="0"/>
        <v>4091</v>
      </c>
      <c r="I22" s="5">
        <f>_xlfn.XLOOKUP($A22,'2021'!B:B,'2021'!F:F,0)</f>
        <v>180348.15</v>
      </c>
      <c r="J22" s="5">
        <f>_xlfn.XLOOKUP($A22,'2022'!B:B,'2022'!F:F,0)</f>
        <v>208519.71</v>
      </c>
      <c r="K22" s="1">
        <f>_xlfn.XLOOKUP($A22,'2023'!B:B,'2023'!F:F,0)</f>
        <v>131400.70000000001</v>
      </c>
      <c r="N22" s="1">
        <f t="shared" si="1"/>
        <v>127.17393302371059</v>
      </c>
      <c r="O22" s="1">
        <v>22</v>
      </c>
    </row>
    <row r="23" spans="1:15" ht="13.2" x14ac:dyDescent="0.25">
      <c r="A23" s="4">
        <v>115</v>
      </c>
      <c r="B23" s="1" t="str">
        <f>IFERROR(_xlfn.XLOOKUP(A23,'2021'!B:B,'2021'!A:A,"",0),IFERROR(_xlfn.XLOOKUP(A23,'2022'!B:B,'2022'!A:A,"",0),IFERROR(_xlfn.XLOOKUP(A23,'2023'!B:B,'2023'!A:A,"",0),0)))</f>
        <v>Preventive, prophylactic and bleaching services</v>
      </c>
      <c r="D23" s="1">
        <f>_xlfn.XLOOKUP($A23,'2021'!B:B,'2021'!D:D,"",0)</f>
        <v>34</v>
      </c>
      <c r="E23" s="1">
        <f>_xlfn.XLOOKUP($A23,'2022'!B:B,'2022'!D:D,0)</f>
        <v>74</v>
      </c>
      <c r="F23" s="1">
        <f>_xlfn.XLOOKUP($A23,'2023'!B:B,'2023'!D:D,0)</f>
        <v>27</v>
      </c>
      <c r="G23" s="1">
        <f t="shared" si="0"/>
        <v>135</v>
      </c>
      <c r="I23" s="5">
        <f>_xlfn.XLOOKUP($A23,'2021'!B:B,'2021'!F:F,0)</f>
        <v>5046</v>
      </c>
      <c r="J23" s="5">
        <f>_xlfn.XLOOKUP($A23,'2022'!B:B,'2022'!F:F,0)</f>
        <v>8530.4</v>
      </c>
      <c r="K23" s="1">
        <f>_xlfn.XLOOKUP($A23,'2023'!B:B,'2023'!F:F,0)</f>
        <v>2984.3</v>
      </c>
      <c r="N23" s="1">
        <f t="shared" si="1"/>
        <v>122.67185185185186</v>
      </c>
      <c r="O23" s="1">
        <v>50</v>
      </c>
    </row>
    <row r="24" spans="1:15" ht="13.2" x14ac:dyDescent="0.25">
      <c r="A24" s="4">
        <v>116</v>
      </c>
      <c r="B24" s="1" t="str">
        <f>IFERROR(_xlfn.XLOOKUP(A24,'2021'!B:B,'2021'!A:A,"",0),IFERROR(_xlfn.XLOOKUP(A24,'2022'!B:B,'2022'!A:A,"",0),IFERROR(_xlfn.XLOOKUP(A24,'2023'!B:B,'2023'!A:A,"",0),0)))</f>
        <v>Preventive, prophylactic and bleaching services</v>
      </c>
      <c r="D24" s="1">
        <f>_xlfn.XLOOKUP($A24,'2021'!B:B,'2021'!D:D,"",0)</f>
        <v>1</v>
      </c>
      <c r="E24" s="1">
        <f>_xlfn.XLOOKUP($A24,'2022'!B:B,'2022'!D:D,0)</f>
        <v>2</v>
      </c>
      <c r="F24" s="1">
        <f>_xlfn.XLOOKUP($A24,'2023'!B:B,'2023'!D:D,0)</f>
        <v>0</v>
      </c>
      <c r="G24" s="1">
        <f t="shared" si="0"/>
        <v>3</v>
      </c>
      <c r="I24" s="5">
        <f>_xlfn.XLOOKUP($A24,'2021'!B:B,'2021'!F:F,0)</f>
        <v>78</v>
      </c>
      <c r="J24" s="5">
        <f>_xlfn.XLOOKUP($A24,'2022'!B:B,'2022'!F:F,0)</f>
        <v>156</v>
      </c>
      <c r="K24" s="1">
        <f>_xlfn.XLOOKUP($A24,'2023'!B:B,'2023'!F:F,0)</f>
        <v>0</v>
      </c>
      <c r="N24" s="1">
        <f t="shared" si="1"/>
        <v>78</v>
      </c>
      <c r="O24" s="1">
        <v>58</v>
      </c>
    </row>
    <row r="25" spans="1:15" ht="13.2" x14ac:dyDescent="0.25">
      <c r="A25" s="4">
        <v>117</v>
      </c>
      <c r="B25" s="1" t="str">
        <f>IFERROR(_xlfn.XLOOKUP(A25,'2021'!B:B,'2021'!A:A,"",0),IFERROR(_xlfn.XLOOKUP(A25,'2022'!B:B,'2022'!A:A,"",0),IFERROR(_xlfn.XLOOKUP(A25,'2023'!B:B,'2023'!A:A,"",0),0)))</f>
        <v>Preventive, prophylactic and bleaching services</v>
      </c>
      <c r="D25" s="1">
        <f>_xlfn.XLOOKUP($A25,'2021'!B:B,'2021'!D:D,"",0)</f>
        <v>1</v>
      </c>
      <c r="E25" s="1">
        <f>_xlfn.XLOOKUP($A25,'2022'!B:B,'2022'!D:D,0)</f>
        <v>0</v>
      </c>
      <c r="F25" s="1">
        <f>_xlfn.XLOOKUP($A25,'2023'!B:B,'2023'!D:D,0)</f>
        <v>0</v>
      </c>
      <c r="G25" s="1">
        <f t="shared" si="0"/>
        <v>1</v>
      </c>
      <c r="I25" s="5">
        <f>_xlfn.XLOOKUP($A25,'2021'!B:B,'2021'!F:F,0)</f>
        <v>256</v>
      </c>
      <c r="J25" s="5">
        <f>_xlfn.XLOOKUP($A25,'2022'!B:B,'2022'!F:F,0)</f>
        <v>0</v>
      </c>
      <c r="K25" s="1">
        <f>_xlfn.XLOOKUP($A25,'2023'!B:B,'2023'!F:F,0)</f>
        <v>0</v>
      </c>
      <c r="N25" s="1">
        <f t="shared" si="1"/>
        <v>256</v>
      </c>
      <c r="O25" s="1">
        <v>41</v>
      </c>
    </row>
    <row r="26" spans="1:15" ht="13.2" x14ac:dyDescent="0.25">
      <c r="A26" s="4">
        <v>118</v>
      </c>
      <c r="B26" s="1" t="str">
        <f>IFERROR(_xlfn.XLOOKUP(A26,'2021'!B:B,'2021'!A:A,"",0),IFERROR(_xlfn.XLOOKUP(A26,'2022'!B:B,'2022'!A:A,"",0),IFERROR(_xlfn.XLOOKUP(A26,'2023'!B:B,'2023'!A:A,"",0),0)))</f>
        <v>Preventive, prophylactic and bleaching services</v>
      </c>
      <c r="D26" s="1">
        <f>_xlfn.XLOOKUP($A26,'2021'!B:B,'2021'!D:D,"",0)</f>
        <v>296</v>
      </c>
      <c r="E26" s="1">
        <f>_xlfn.XLOOKUP($A26,'2022'!B:B,'2022'!D:D,0)</f>
        <v>369</v>
      </c>
      <c r="F26" s="1">
        <f>_xlfn.XLOOKUP($A26,'2023'!B:B,'2023'!D:D,0)</f>
        <v>72</v>
      </c>
      <c r="G26" s="1">
        <f t="shared" si="0"/>
        <v>737</v>
      </c>
      <c r="I26" s="5">
        <f>_xlfn.XLOOKUP($A26,'2021'!B:B,'2021'!F:F,0)</f>
        <v>19510.400000000001</v>
      </c>
      <c r="J26" s="5">
        <f>_xlfn.XLOOKUP($A26,'2022'!B:B,'2022'!F:F,0)</f>
        <v>24058.7</v>
      </c>
      <c r="K26" s="1">
        <f>_xlfn.XLOOKUP($A26,'2023'!B:B,'2023'!F:F,0)</f>
        <v>4824</v>
      </c>
      <c r="N26" s="1">
        <f t="shared" si="1"/>
        <v>65.662279511533256</v>
      </c>
      <c r="O26" s="1">
        <v>57</v>
      </c>
    </row>
    <row r="27" spans="1:15" ht="13.2" x14ac:dyDescent="0.25">
      <c r="A27" s="4">
        <v>119</v>
      </c>
      <c r="B27" s="1" t="str">
        <f>IFERROR(_xlfn.XLOOKUP(A27,'2021'!B:B,'2021'!A:A,"",0),IFERROR(_xlfn.XLOOKUP(A27,'2022'!B:B,'2022'!A:A,"",0),IFERROR(_xlfn.XLOOKUP(A27,'2023'!B:B,'2023'!A:A,"",0),0)))</f>
        <v>Preventive, prophylactic and bleaching services</v>
      </c>
      <c r="D27" s="1">
        <f>_xlfn.XLOOKUP($A27,'2021'!B:B,'2021'!D:D,"",0)</f>
        <v>69</v>
      </c>
      <c r="E27" s="1">
        <f>_xlfn.XLOOKUP($A27,'2022'!B:B,'2022'!D:D,0)</f>
        <v>126</v>
      </c>
      <c r="F27" s="1">
        <f>_xlfn.XLOOKUP($A27,'2023'!B:B,'2023'!D:D,0)</f>
        <v>33</v>
      </c>
      <c r="G27" s="1">
        <f t="shared" si="0"/>
        <v>228</v>
      </c>
      <c r="I27" s="5">
        <f>_xlfn.XLOOKUP($A27,'2021'!B:B,'2021'!F:F,0)</f>
        <v>6556.85</v>
      </c>
      <c r="J27" s="5">
        <f>_xlfn.XLOOKUP($A27,'2022'!B:B,'2022'!F:F,0)</f>
        <v>13251.45</v>
      </c>
      <c r="K27" s="1">
        <f>_xlfn.XLOOKUP($A27,'2023'!B:B,'2023'!F:F,0)</f>
        <v>3622.45</v>
      </c>
      <c r="N27" s="1">
        <f t="shared" si="1"/>
        <v>102.76644736842107</v>
      </c>
      <c r="O27" s="1">
        <v>47</v>
      </c>
    </row>
    <row r="28" spans="1:15" ht="13.2" x14ac:dyDescent="0.25">
      <c r="A28" s="4">
        <v>121</v>
      </c>
      <c r="B28" s="1" t="str">
        <f>IFERROR(_xlfn.XLOOKUP(A28,'2021'!B:B,'2021'!A:A,"",0),IFERROR(_xlfn.XLOOKUP(A28,'2022'!B:B,'2022'!A:A,"",0),IFERROR(_xlfn.XLOOKUP(A28,'2023'!B:B,'2023'!A:A,"",0),0)))</f>
        <v>Preventive, prophylactic and bleaching services</v>
      </c>
      <c r="D28" s="1">
        <f>_xlfn.XLOOKUP($A28,'2021'!B:B,'2021'!D:D,"",0)</f>
        <v>1376</v>
      </c>
      <c r="E28" s="1">
        <f>_xlfn.XLOOKUP($A28,'2022'!B:B,'2022'!D:D,0)</f>
        <v>1631</v>
      </c>
      <c r="F28" s="1">
        <f>_xlfn.XLOOKUP($A28,'2023'!B:B,'2023'!D:D,0)</f>
        <v>1014</v>
      </c>
      <c r="G28" s="1">
        <f t="shared" si="0"/>
        <v>4021</v>
      </c>
      <c r="I28" s="5">
        <f>_xlfn.XLOOKUP($A28,'2021'!B:B,'2021'!F:F,0)</f>
        <v>57225.95</v>
      </c>
      <c r="J28" s="5">
        <f>_xlfn.XLOOKUP($A28,'2022'!B:B,'2022'!F:F,0)</f>
        <v>66358.95</v>
      </c>
      <c r="K28" s="1">
        <f>_xlfn.XLOOKUP($A28,'2023'!B:B,'2023'!F:F,0)</f>
        <v>41783</v>
      </c>
      <c r="N28" s="1">
        <f t="shared" si="1"/>
        <v>41.126063168366073</v>
      </c>
      <c r="O28" s="1">
        <v>46</v>
      </c>
    </row>
    <row r="29" spans="1:15" ht="13.2" x14ac:dyDescent="0.25">
      <c r="A29" s="4">
        <v>123</v>
      </c>
      <c r="B29" s="1" t="str">
        <f>IFERROR(_xlfn.XLOOKUP(A29,'2021'!B:B,'2021'!A:A,"",0),IFERROR(_xlfn.XLOOKUP(A29,'2022'!B:B,'2022'!A:A,"",0),IFERROR(_xlfn.XLOOKUP(A29,'2023'!B:B,'2023'!A:A,"",0),0)))</f>
        <v>Preventive, prophylactic and bleaching services</v>
      </c>
      <c r="D29" s="1">
        <f>_xlfn.XLOOKUP($A29,'2021'!B:B,'2021'!D:D,"",0)</f>
        <v>4</v>
      </c>
      <c r="E29" s="1">
        <f>_xlfn.XLOOKUP($A29,'2022'!B:B,'2022'!D:D,0)</f>
        <v>13</v>
      </c>
      <c r="F29" s="1">
        <f>_xlfn.XLOOKUP($A29,'2023'!B:B,'2023'!D:D,0)</f>
        <v>1</v>
      </c>
      <c r="G29" s="1">
        <f t="shared" si="0"/>
        <v>18</v>
      </c>
      <c r="I29" s="5">
        <f>_xlfn.XLOOKUP($A29,'2021'!B:B,'2021'!F:F,0)</f>
        <v>176</v>
      </c>
      <c r="J29" s="5">
        <f>_xlfn.XLOOKUP($A29,'2022'!B:B,'2022'!F:F,0)</f>
        <v>417.6</v>
      </c>
      <c r="K29" s="1">
        <f>_xlfn.XLOOKUP($A29,'2023'!B:B,'2023'!F:F,0)</f>
        <v>37.4</v>
      </c>
      <c r="N29" s="1">
        <f t="shared" si="1"/>
        <v>35.055555555555557</v>
      </c>
      <c r="O29" s="1">
        <v>59</v>
      </c>
    </row>
    <row r="30" spans="1:15" ht="13.2" x14ac:dyDescent="0.25">
      <c r="A30" s="4">
        <v>141</v>
      </c>
      <c r="B30" s="1" t="str">
        <f>IFERROR(_xlfn.XLOOKUP(A30,'2021'!B:B,'2021'!A:A,"",0),IFERROR(_xlfn.XLOOKUP(A30,'2022'!B:B,'2022'!A:A,"",0),IFERROR(_xlfn.XLOOKUP(A30,'2023'!B:B,'2023'!A:A,"",0),0)))</f>
        <v>Preventive, prophylactic and bleaching services</v>
      </c>
      <c r="D30" s="1">
        <f>_xlfn.XLOOKUP($A30,'2021'!B:B,'2021'!D:D,"",0)</f>
        <v>2</v>
      </c>
      <c r="E30" s="1">
        <f>_xlfn.XLOOKUP($A30,'2022'!B:B,'2022'!D:D,0)</f>
        <v>2</v>
      </c>
      <c r="F30" s="1">
        <f>_xlfn.XLOOKUP($A30,'2023'!B:B,'2023'!D:D,0)</f>
        <v>0</v>
      </c>
      <c r="G30" s="1">
        <f t="shared" si="0"/>
        <v>4</v>
      </c>
      <c r="I30" s="5">
        <f>_xlfn.XLOOKUP($A30,'2021'!B:B,'2021'!F:F,0)</f>
        <v>103.65</v>
      </c>
      <c r="J30" s="5">
        <f>_xlfn.XLOOKUP($A30,'2022'!B:B,'2022'!F:F,0)</f>
        <v>106.2</v>
      </c>
      <c r="K30" s="1">
        <f>_xlfn.XLOOKUP($A30,'2023'!B:B,'2023'!F:F,0)</f>
        <v>0</v>
      </c>
      <c r="N30" s="1">
        <f t="shared" si="1"/>
        <v>52.462500000000006</v>
      </c>
      <c r="O30" s="1">
        <v>28</v>
      </c>
    </row>
    <row r="31" spans="1:15" ht="13.2" x14ac:dyDescent="0.25">
      <c r="A31" s="4">
        <v>151</v>
      </c>
      <c r="B31" s="1" t="str">
        <f>IFERROR(_xlfn.XLOOKUP(A31,'2021'!B:B,'2021'!A:A,"",0),IFERROR(_xlfn.XLOOKUP(A31,'2022'!B:B,'2022'!A:A,"",0),IFERROR(_xlfn.XLOOKUP(A31,'2023'!B:B,'2023'!A:A,"",0),0)))</f>
        <v>Preventive, prophylactic and bleaching services</v>
      </c>
      <c r="D31" s="1">
        <f>_xlfn.XLOOKUP($A31,'2021'!B:B,'2021'!D:D,"",0)</f>
        <v>13</v>
      </c>
      <c r="E31" s="1">
        <f>_xlfn.XLOOKUP($A31,'2022'!B:B,'2022'!D:D,0)</f>
        <v>13</v>
      </c>
      <c r="F31" s="1">
        <f>_xlfn.XLOOKUP($A31,'2023'!B:B,'2023'!D:D,0)</f>
        <v>8</v>
      </c>
      <c r="G31" s="1">
        <f t="shared" si="0"/>
        <v>34</v>
      </c>
      <c r="I31" s="5">
        <f>_xlfn.XLOOKUP($A31,'2021'!B:B,'2021'!F:F,0)</f>
        <v>2435.1999999999998</v>
      </c>
      <c r="J31" s="5">
        <f>_xlfn.XLOOKUP($A31,'2022'!B:B,'2022'!F:F,0)</f>
        <v>2330.3000000000002</v>
      </c>
      <c r="K31" s="1">
        <f>_xlfn.XLOOKUP($A31,'2023'!B:B,'2023'!F:F,0)</f>
        <v>1675.5</v>
      </c>
      <c r="N31" s="1">
        <f t="shared" si="1"/>
        <v>189.44117647058823</v>
      </c>
      <c r="O31" s="1">
        <v>50</v>
      </c>
    </row>
    <row r="32" spans="1:15" ht="13.2" x14ac:dyDescent="0.25">
      <c r="A32" s="4">
        <v>161</v>
      </c>
      <c r="B32" s="1" t="str">
        <f>IFERROR(_xlfn.XLOOKUP(A32,'2021'!B:B,'2021'!A:A,"",0),IFERROR(_xlfn.XLOOKUP(A32,'2022'!B:B,'2022'!A:A,"",0),IFERROR(_xlfn.XLOOKUP(A32,'2023'!B:B,'2023'!A:A,"",0),0)))</f>
        <v>Preventive, prophylactic and bleaching services</v>
      </c>
      <c r="D32" s="1">
        <f>_xlfn.XLOOKUP($A32,'2021'!B:B,'2021'!D:D,"",0)</f>
        <v>21</v>
      </c>
      <c r="E32" s="1">
        <f>_xlfn.XLOOKUP($A32,'2022'!B:B,'2022'!D:D,0)</f>
        <v>57</v>
      </c>
      <c r="F32" s="1">
        <f>_xlfn.XLOOKUP($A32,'2023'!B:B,'2023'!D:D,0)</f>
        <v>39</v>
      </c>
      <c r="G32" s="1">
        <f t="shared" si="0"/>
        <v>117</v>
      </c>
      <c r="I32" s="5">
        <f>_xlfn.XLOOKUP($A32,'2021'!B:B,'2021'!F:F,0)</f>
        <v>1252.05</v>
      </c>
      <c r="J32" s="5">
        <f>_xlfn.XLOOKUP($A32,'2022'!B:B,'2022'!F:F,0)</f>
        <v>3495.9</v>
      </c>
      <c r="K32" s="1">
        <f>_xlfn.XLOOKUP($A32,'2023'!B:B,'2023'!F:F,0)</f>
        <v>2468</v>
      </c>
      <c r="N32" s="1">
        <f t="shared" si="1"/>
        <v>61.674786324786325</v>
      </c>
      <c r="O32" s="1">
        <v>44</v>
      </c>
    </row>
    <row r="33" spans="1:15" ht="13.2" x14ac:dyDescent="0.25">
      <c r="A33" s="4">
        <v>171</v>
      </c>
      <c r="B33" s="1" t="str">
        <f>IFERROR(_xlfn.XLOOKUP(A33,'2021'!B:B,'2021'!A:A,"",0),IFERROR(_xlfn.XLOOKUP(A33,'2022'!B:B,'2022'!A:A,"",0),IFERROR(_xlfn.XLOOKUP(A33,'2023'!B:B,'2023'!A:A,"",0),0)))</f>
        <v>Preventive, prophylactic and bleaching services</v>
      </c>
      <c r="D33" s="1">
        <f>_xlfn.XLOOKUP($A33,'2021'!B:B,'2021'!D:D,"",0)</f>
        <v>14</v>
      </c>
      <c r="E33" s="1">
        <f>_xlfn.XLOOKUP($A33,'2022'!B:B,'2022'!D:D,0)</f>
        <v>30</v>
      </c>
      <c r="F33" s="1">
        <f>_xlfn.XLOOKUP($A33,'2023'!B:B,'2023'!D:D,0)</f>
        <v>23</v>
      </c>
      <c r="G33" s="1">
        <f t="shared" si="0"/>
        <v>67</v>
      </c>
      <c r="I33" s="5">
        <f>_xlfn.XLOOKUP($A33,'2021'!B:B,'2021'!F:F,0)</f>
        <v>402.9</v>
      </c>
      <c r="J33" s="5">
        <f>_xlfn.XLOOKUP($A33,'2022'!B:B,'2022'!F:F,0)</f>
        <v>738</v>
      </c>
      <c r="K33" s="1">
        <f>_xlfn.XLOOKUP($A33,'2023'!B:B,'2023'!F:F,0)</f>
        <v>283</v>
      </c>
      <c r="N33" s="1">
        <f t="shared" si="1"/>
        <v>21.252238805970151</v>
      </c>
      <c r="O33" s="1">
        <v>29</v>
      </c>
    </row>
    <row r="34" spans="1:15" ht="13.2" x14ac:dyDescent="0.25">
      <c r="A34" s="4">
        <v>88111</v>
      </c>
      <c r="B34" s="1" t="str">
        <f>IFERROR(_xlfn.XLOOKUP(A34,'2021'!B:B,'2021'!A:A,"",0),IFERROR(_xlfn.XLOOKUP(A34,'2022'!B:B,'2022'!A:A,"",0),IFERROR(_xlfn.XLOOKUP(A34,'2023'!B:B,'2023'!A:A,"",0),0)))</f>
        <v>Preventive, prophylactic and bleaching services</v>
      </c>
      <c r="D34" s="1">
        <f>_xlfn.XLOOKUP($A34,'2021'!B:B,'2021'!D:D,"",0)</f>
        <v>1</v>
      </c>
      <c r="E34" s="1">
        <f>_xlfn.XLOOKUP($A34,'2022'!B:B,'2022'!D:D,0)</f>
        <v>4</v>
      </c>
      <c r="F34" s="1">
        <f>_xlfn.XLOOKUP($A34,'2023'!B:B,'2023'!D:D,0)</f>
        <v>4</v>
      </c>
      <c r="G34" s="1">
        <f t="shared" si="0"/>
        <v>9</v>
      </c>
      <c r="I34" s="5">
        <f>_xlfn.XLOOKUP($A34,'2021'!B:B,'2021'!F:F,0)</f>
        <v>53.8</v>
      </c>
      <c r="J34" s="5">
        <f>_xlfn.XLOOKUP($A34,'2022'!B:B,'2022'!F:F,0)</f>
        <v>220.1</v>
      </c>
      <c r="K34" s="1">
        <f>_xlfn.XLOOKUP($A34,'2023'!B:B,'2023'!F:F,0)</f>
        <v>220.8</v>
      </c>
      <c r="N34" s="1">
        <f t="shared" si="1"/>
        <v>54.966666666666669</v>
      </c>
      <c r="O34" s="1">
        <v>60</v>
      </c>
    </row>
    <row r="35" spans="1:15" ht="13.2" x14ac:dyDescent="0.25">
      <c r="A35" s="4">
        <v>88114</v>
      </c>
      <c r="B35" s="1" t="str">
        <f>IFERROR(_xlfn.XLOOKUP(A35,'2021'!B:B,'2021'!A:A,"",0),IFERROR(_xlfn.XLOOKUP(A35,'2022'!B:B,'2022'!A:A,"",0),IFERROR(_xlfn.XLOOKUP(A35,'2023'!B:B,'2023'!A:A,"",0),0)))</f>
        <v>Preventive, prophylactic and bleaching services</v>
      </c>
      <c r="D35" s="1">
        <f>_xlfn.XLOOKUP($A35,'2021'!B:B,'2021'!D:D,"",0)</f>
        <v>211</v>
      </c>
      <c r="E35" s="1">
        <f>_xlfn.XLOOKUP($A35,'2022'!B:B,'2022'!D:D,0)</f>
        <v>195</v>
      </c>
      <c r="F35" s="1">
        <f>_xlfn.XLOOKUP($A35,'2023'!B:B,'2023'!D:D,0)</f>
        <v>105</v>
      </c>
      <c r="G35" s="1">
        <f t="shared" si="0"/>
        <v>511</v>
      </c>
      <c r="I35" s="5">
        <f>_xlfn.XLOOKUP($A35,'2021'!B:B,'2021'!F:F,0)</f>
        <v>19074.75</v>
      </c>
      <c r="J35" s="5">
        <f>_xlfn.XLOOKUP($A35,'2022'!B:B,'2022'!F:F,0)</f>
        <v>17814.150000000001</v>
      </c>
      <c r="K35" s="1">
        <f>_xlfn.XLOOKUP($A35,'2023'!B:B,'2023'!F:F,0)</f>
        <v>9782.5499999999993</v>
      </c>
      <c r="N35" s="1">
        <f t="shared" si="1"/>
        <v>91.333561643835608</v>
      </c>
      <c r="O35" s="1">
        <v>21</v>
      </c>
    </row>
    <row r="36" spans="1:15" ht="13.2" x14ac:dyDescent="0.25">
      <c r="A36" s="4">
        <v>88115</v>
      </c>
      <c r="B36" s="1" t="str">
        <f>IFERROR(_xlfn.XLOOKUP(A36,'2021'!B:B,'2021'!A:A,"",0),IFERROR(_xlfn.XLOOKUP(A36,'2022'!B:B,'2022'!A:A,"",0),IFERROR(_xlfn.XLOOKUP(A36,'2023'!B:B,'2023'!A:A,"",0),0)))</f>
        <v>Preventive, prophylactic and bleaching services</v>
      </c>
      <c r="D36" s="1">
        <f>_xlfn.XLOOKUP($A36,'2021'!B:B,'2021'!D:D,"",0)</f>
        <v>1</v>
      </c>
      <c r="E36" s="1">
        <f>_xlfn.XLOOKUP($A36,'2022'!B:B,'2022'!D:D,0)</f>
        <v>1</v>
      </c>
      <c r="F36" s="1">
        <f>_xlfn.XLOOKUP($A36,'2023'!B:B,'2023'!D:D,0)</f>
        <v>2</v>
      </c>
      <c r="G36" s="1">
        <f t="shared" si="0"/>
        <v>4</v>
      </c>
      <c r="I36" s="5">
        <f>_xlfn.XLOOKUP($A36,'2021'!B:B,'2021'!F:F,0)</f>
        <v>59.1</v>
      </c>
      <c r="J36" s="5">
        <f>_xlfn.XLOOKUP($A36,'2022'!B:B,'2022'!F:F,0)</f>
        <v>59.85</v>
      </c>
      <c r="K36" s="1">
        <f>_xlfn.XLOOKUP($A36,'2023'!B:B,'2023'!F:F,0)</f>
        <v>119.7</v>
      </c>
      <c r="N36" s="1">
        <f t="shared" si="1"/>
        <v>59.662500000000001</v>
      </c>
      <c r="O36" s="1">
        <v>41</v>
      </c>
    </row>
    <row r="37" spans="1:15" ht="13.2" x14ac:dyDescent="0.25">
      <c r="A37" s="4">
        <v>88121</v>
      </c>
      <c r="B37" s="1" t="str">
        <f>IFERROR(_xlfn.XLOOKUP(A37,'2021'!B:B,'2021'!A:A,"",0),IFERROR(_xlfn.XLOOKUP(A37,'2022'!B:B,'2022'!A:A,"",0),IFERROR(_xlfn.XLOOKUP(A37,'2023'!B:B,'2023'!A:A,"",0),0)))</f>
        <v>Preventive, prophylactic and bleaching services</v>
      </c>
      <c r="D37" s="1">
        <f>_xlfn.XLOOKUP($A37,'2021'!B:B,'2021'!D:D,"",0)</f>
        <v>214</v>
      </c>
      <c r="E37" s="1">
        <f>_xlfn.XLOOKUP($A37,'2022'!B:B,'2022'!D:D,0)</f>
        <v>207</v>
      </c>
      <c r="F37" s="1">
        <f>_xlfn.XLOOKUP($A37,'2023'!B:B,'2023'!D:D,0)</f>
        <v>115</v>
      </c>
      <c r="G37" s="1">
        <f t="shared" si="0"/>
        <v>536</v>
      </c>
      <c r="I37" s="5">
        <f>_xlfn.XLOOKUP($A37,'2021'!B:B,'2021'!F:F,0)</f>
        <v>7451.85</v>
      </c>
      <c r="J37" s="5">
        <f>_xlfn.XLOOKUP($A37,'2022'!B:B,'2022'!F:F,0)</f>
        <v>7285.95</v>
      </c>
      <c r="K37" s="1">
        <f>_xlfn.XLOOKUP($A37,'2023'!B:B,'2023'!F:F,0)</f>
        <v>4122.6499999999996</v>
      </c>
      <c r="N37" s="1">
        <f t="shared" si="1"/>
        <v>35.187406716417904</v>
      </c>
      <c r="O37" s="1">
        <v>50</v>
      </c>
    </row>
    <row r="38" spans="1:15" ht="13.2" x14ac:dyDescent="0.25">
      <c r="A38" s="4">
        <v>88161</v>
      </c>
      <c r="B38" s="1" t="str">
        <f>IFERROR(_xlfn.XLOOKUP(A38,'2021'!B:B,'2021'!A:A,"",0),IFERROR(_xlfn.XLOOKUP(A38,'2022'!B:B,'2022'!A:A,"",0),IFERROR(_xlfn.XLOOKUP(A38,'2023'!B:B,'2023'!A:A,"",0),0)))</f>
        <v>Preventive, prophylactic and bleaching services</v>
      </c>
      <c r="D38" s="1">
        <f>_xlfn.XLOOKUP($A38,'2021'!B:B,'2021'!D:D,"",0)</f>
        <v>29</v>
      </c>
      <c r="E38" s="1">
        <f>_xlfn.XLOOKUP($A38,'2022'!B:B,'2022'!D:D,0)</f>
        <v>70</v>
      </c>
      <c r="F38" s="1">
        <f>_xlfn.XLOOKUP($A38,'2023'!B:B,'2023'!D:D,0)</f>
        <v>11</v>
      </c>
      <c r="G38" s="1">
        <f t="shared" si="0"/>
        <v>110</v>
      </c>
      <c r="I38" s="5">
        <f>_xlfn.XLOOKUP($A38,'2021'!B:B,'2021'!F:F,0)</f>
        <v>1341.45</v>
      </c>
      <c r="J38" s="5">
        <f>_xlfn.XLOOKUP($A38,'2022'!B:B,'2022'!F:F,0)</f>
        <v>3282.9</v>
      </c>
      <c r="K38" s="1">
        <f>_xlfn.XLOOKUP($A38,'2023'!B:B,'2023'!F:F,0)</f>
        <v>529.35</v>
      </c>
      <c r="N38" s="1">
        <f t="shared" si="1"/>
        <v>46.851818181818189</v>
      </c>
      <c r="O38" s="1">
        <v>26</v>
      </c>
    </row>
    <row r="39" spans="1:15" ht="13.2" x14ac:dyDescent="0.25">
      <c r="A39" s="4">
        <v>88162</v>
      </c>
      <c r="B39" s="1" t="str">
        <f>IFERROR(_xlfn.XLOOKUP(A39,'2021'!B:B,'2021'!A:A,"",0),IFERROR(_xlfn.XLOOKUP(A39,'2022'!B:B,'2022'!A:A,"",0),IFERROR(_xlfn.XLOOKUP(A39,'2023'!B:B,'2023'!A:A,"",0),0)))</f>
        <v>Preventive, prophylactic and bleaching services</v>
      </c>
      <c r="D39" s="1">
        <f>_xlfn.XLOOKUP($A39,'2021'!B:B,'2021'!D:D,"",0)</f>
        <v>6</v>
      </c>
      <c r="E39" s="1">
        <f>_xlfn.XLOOKUP($A39,'2022'!B:B,'2022'!D:D,0)</f>
        <v>6</v>
      </c>
      <c r="F39" s="1">
        <f>_xlfn.XLOOKUP($A39,'2023'!B:B,'2023'!D:D,0)</f>
        <v>1</v>
      </c>
      <c r="G39" s="1">
        <f t="shared" si="0"/>
        <v>13</v>
      </c>
      <c r="I39" s="5">
        <f>_xlfn.XLOOKUP($A39,'2021'!B:B,'2021'!F:F,0)</f>
        <v>139.5</v>
      </c>
      <c r="J39" s="5">
        <f>_xlfn.XLOOKUP($A39,'2022'!B:B,'2022'!F:F,0)</f>
        <v>140.4</v>
      </c>
      <c r="K39" s="1">
        <f>_xlfn.XLOOKUP($A39,'2023'!B:B,'2023'!F:F,0)</f>
        <v>24.25</v>
      </c>
      <c r="N39" s="1">
        <f t="shared" si="1"/>
        <v>23.396153846153844</v>
      </c>
      <c r="O39" s="1">
        <v>18</v>
      </c>
    </row>
    <row r="40" spans="1:15" ht="13.2" x14ac:dyDescent="0.25">
      <c r="A40" s="4">
        <v>213</v>
      </c>
      <c r="B40" s="1" t="str">
        <f>IFERROR(_xlfn.XLOOKUP(A40,'2021'!B:B,'2021'!A:A,"",0),IFERROR(_xlfn.XLOOKUP(A40,'2022'!B:B,'2022'!A:A,"",0),IFERROR(_xlfn.XLOOKUP(A40,'2023'!B:B,'2023'!A:A,"",0),0)))</f>
        <v>Periodontics</v>
      </c>
      <c r="D40" s="1">
        <f>_xlfn.XLOOKUP($A40,'2021'!B:B,'2021'!D:D,"",0)</f>
        <v>11</v>
      </c>
      <c r="E40" s="1">
        <f>_xlfn.XLOOKUP($A40,'2022'!B:B,'2022'!D:D,0)</f>
        <v>6</v>
      </c>
      <c r="F40" s="1">
        <f>_xlfn.XLOOKUP($A40,'2023'!B:B,'2023'!D:D,0)</f>
        <v>1</v>
      </c>
      <c r="G40" s="1">
        <f t="shared" si="0"/>
        <v>18</v>
      </c>
      <c r="I40" s="5">
        <f>_xlfn.XLOOKUP($A40,'2021'!B:B,'2021'!F:F,0)</f>
        <v>1283.22</v>
      </c>
      <c r="J40" s="5">
        <f>_xlfn.XLOOKUP($A40,'2022'!B:B,'2022'!F:F,0)</f>
        <v>521.51</v>
      </c>
      <c r="K40" s="1">
        <f>_xlfn.XLOOKUP($A40,'2023'!B:B,'2023'!F:F,0)</f>
        <v>160</v>
      </c>
      <c r="N40" s="1">
        <f t="shared" si="1"/>
        <v>109.15166666666667</v>
      </c>
      <c r="O40" s="1">
        <v>34</v>
      </c>
    </row>
    <row r="41" spans="1:15" ht="13.2" x14ac:dyDescent="0.25">
      <c r="A41" s="4">
        <v>221</v>
      </c>
      <c r="B41" s="1" t="str">
        <f>IFERROR(_xlfn.XLOOKUP(A41,'2021'!B:B,'2021'!A:A,"",0),IFERROR(_xlfn.XLOOKUP(A41,'2022'!B:B,'2022'!A:A,"",0),IFERROR(_xlfn.XLOOKUP(A41,'2023'!B:B,'2023'!A:A,"",0),0)))</f>
        <v>Periodontics</v>
      </c>
      <c r="D41" s="1">
        <f>_xlfn.XLOOKUP($A41,'2021'!B:B,'2021'!D:D,"",0)</f>
        <v>52</v>
      </c>
      <c r="E41" s="1">
        <f>_xlfn.XLOOKUP($A41,'2022'!B:B,'2022'!D:D,0)</f>
        <v>76</v>
      </c>
      <c r="F41" s="1">
        <f>_xlfn.XLOOKUP($A41,'2023'!B:B,'2023'!D:D,0)</f>
        <v>81</v>
      </c>
      <c r="G41" s="1">
        <f t="shared" si="0"/>
        <v>209</v>
      </c>
      <c r="I41" s="5">
        <f>_xlfn.XLOOKUP($A41,'2021'!B:B,'2021'!F:F,0)</f>
        <v>2783.75</v>
      </c>
      <c r="J41" s="5">
        <f>_xlfn.XLOOKUP($A41,'2022'!B:B,'2022'!F:F,0)</f>
        <v>4078.45</v>
      </c>
      <c r="K41" s="1">
        <f>_xlfn.XLOOKUP($A41,'2023'!B:B,'2023'!F:F,0)</f>
        <v>4583.75</v>
      </c>
      <c r="N41" s="1">
        <f t="shared" si="1"/>
        <v>54.765311004784692</v>
      </c>
      <c r="O41" s="1">
        <v>58</v>
      </c>
    </row>
    <row r="42" spans="1:15" ht="13.2" x14ac:dyDescent="0.25">
      <c r="A42" s="4">
        <v>222</v>
      </c>
      <c r="B42" s="1" t="str">
        <f>IFERROR(_xlfn.XLOOKUP(A42,'2021'!B:B,'2021'!A:A,"",0),IFERROR(_xlfn.XLOOKUP(A42,'2022'!B:B,'2022'!A:A,"",0),IFERROR(_xlfn.XLOOKUP(A42,'2023'!B:B,'2023'!A:A,"",0),0)))</f>
        <v>Periodontics</v>
      </c>
      <c r="D42" s="1">
        <f>_xlfn.XLOOKUP($A42,'2021'!B:B,'2021'!D:D,"",0)</f>
        <v>45</v>
      </c>
      <c r="E42" s="1">
        <f>_xlfn.XLOOKUP($A42,'2022'!B:B,'2022'!D:D,0)</f>
        <v>243</v>
      </c>
      <c r="F42" s="1">
        <f>_xlfn.XLOOKUP($A42,'2023'!B:B,'2023'!D:D,0)</f>
        <v>178</v>
      </c>
      <c r="G42" s="1">
        <f t="shared" si="0"/>
        <v>466</v>
      </c>
      <c r="I42" s="5">
        <f>_xlfn.XLOOKUP($A42,'2021'!B:B,'2021'!F:F,0)</f>
        <v>2435.5500000000002</v>
      </c>
      <c r="J42" s="5">
        <f>_xlfn.XLOOKUP($A42,'2022'!B:B,'2022'!F:F,0)</f>
        <v>14395.4</v>
      </c>
      <c r="K42" s="1">
        <f>_xlfn.XLOOKUP($A42,'2023'!B:B,'2023'!F:F,0)</f>
        <v>10680.9</v>
      </c>
      <c r="N42" s="1">
        <f t="shared" si="1"/>
        <v>59.038304721030038</v>
      </c>
      <c r="O42" s="1">
        <v>24</v>
      </c>
    </row>
    <row r="43" spans="1:15" ht="13.2" x14ac:dyDescent="0.25">
      <c r="A43" s="4">
        <v>231</v>
      </c>
      <c r="B43" s="1" t="str">
        <f>IFERROR(_xlfn.XLOOKUP(A43,'2021'!B:B,'2021'!A:A,"",0),IFERROR(_xlfn.XLOOKUP(A43,'2022'!B:B,'2022'!A:A,"",0),IFERROR(_xlfn.XLOOKUP(A43,'2023'!B:B,'2023'!A:A,"",0),0)))</f>
        <v>Periodontics</v>
      </c>
      <c r="D43" s="1">
        <f>_xlfn.XLOOKUP($A43,'2021'!B:B,'2021'!D:D,"",0)</f>
        <v>21</v>
      </c>
      <c r="E43" s="1">
        <f>_xlfn.XLOOKUP($A43,'2022'!B:B,'2022'!D:D,0)</f>
        <v>13</v>
      </c>
      <c r="F43" s="1">
        <f>_xlfn.XLOOKUP($A43,'2023'!B:B,'2023'!D:D,0)</f>
        <v>20</v>
      </c>
      <c r="G43" s="1">
        <f t="shared" si="0"/>
        <v>54</v>
      </c>
      <c r="I43" s="5">
        <f>_xlfn.XLOOKUP($A43,'2021'!B:B,'2021'!F:F,0)</f>
        <v>2436.0500000000002</v>
      </c>
      <c r="J43" s="5">
        <f>_xlfn.XLOOKUP($A43,'2022'!B:B,'2022'!F:F,0)</f>
        <v>1379.3</v>
      </c>
      <c r="K43" s="1">
        <f>_xlfn.XLOOKUP($A43,'2023'!B:B,'2023'!F:F,0)</f>
        <v>939.75</v>
      </c>
      <c r="N43" s="1">
        <f t="shared" si="1"/>
        <v>88.05740740740741</v>
      </c>
      <c r="O43" s="1">
        <v>59</v>
      </c>
    </row>
    <row r="44" spans="1:15" ht="13.2" x14ac:dyDescent="0.25">
      <c r="A44" s="4">
        <v>250</v>
      </c>
      <c r="B44" s="1" t="str">
        <f>IFERROR(_xlfn.XLOOKUP(A44,'2021'!B:B,'2021'!A:A,"",0),IFERROR(_xlfn.XLOOKUP(A44,'2022'!B:B,'2022'!A:A,"",0),IFERROR(_xlfn.XLOOKUP(A44,'2023'!B:B,'2023'!A:A,"",0),0)))</f>
        <v>Periodontics</v>
      </c>
      <c r="D44" s="1">
        <f>_xlfn.XLOOKUP($A44,'2021'!B:B,'2021'!D:D,"",0)</f>
        <v>99</v>
      </c>
      <c r="E44" s="1">
        <f>_xlfn.XLOOKUP($A44,'2022'!B:B,'2022'!D:D,0)</f>
        <v>51</v>
      </c>
      <c r="F44" s="1">
        <f>_xlfn.XLOOKUP($A44,'2023'!B:B,'2023'!D:D,0)</f>
        <v>52</v>
      </c>
      <c r="G44" s="1">
        <f t="shared" si="0"/>
        <v>202</v>
      </c>
      <c r="I44" s="5">
        <f>_xlfn.XLOOKUP($A44,'2021'!B:B,'2021'!F:F,0)</f>
        <v>20854</v>
      </c>
      <c r="J44" s="5">
        <f>_xlfn.XLOOKUP($A44,'2022'!B:B,'2022'!F:F,0)</f>
        <v>10032</v>
      </c>
      <c r="K44" s="1">
        <f>_xlfn.XLOOKUP($A44,'2023'!B:B,'2023'!F:F,0)</f>
        <v>11803</v>
      </c>
      <c r="N44" s="1">
        <f t="shared" si="1"/>
        <v>211.33168316831683</v>
      </c>
      <c r="O44" s="1">
        <v>30</v>
      </c>
    </row>
    <row r="45" spans="1:15" ht="13.2" x14ac:dyDescent="0.25">
      <c r="A45" s="4">
        <v>251</v>
      </c>
      <c r="B45" s="1" t="str">
        <f>IFERROR(_xlfn.XLOOKUP(A45,'2021'!B:B,'2021'!A:A,"",0),IFERROR(_xlfn.XLOOKUP(A45,'2022'!B:B,'2022'!A:A,"",0),IFERROR(_xlfn.XLOOKUP(A45,'2023'!B:B,'2023'!A:A,"",0),0)))</f>
        <v>Periodontics</v>
      </c>
      <c r="D45" s="1">
        <f>_xlfn.XLOOKUP($A45,'2021'!B:B,'2021'!D:D,"",0)</f>
        <v>1</v>
      </c>
      <c r="E45" s="1">
        <f>_xlfn.XLOOKUP($A45,'2022'!B:B,'2022'!D:D,0)</f>
        <v>0</v>
      </c>
      <c r="F45" s="1">
        <f>_xlfn.XLOOKUP($A45,'2023'!B:B,'2023'!D:D,0)</f>
        <v>0</v>
      </c>
      <c r="G45" s="1">
        <f t="shared" si="0"/>
        <v>1</v>
      </c>
      <c r="I45" s="5">
        <f>_xlfn.XLOOKUP($A45,'2021'!B:B,'2021'!F:F,0)</f>
        <v>265</v>
      </c>
      <c r="J45" s="5">
        <f>_xlfn.XLOOKUP($A45,'2022'!B:B,'2022'!F:F,0)</f>
        <v>0</v>
      </c>
      <c r="K45" s="1">
        <f>_xlfn.XLOOKUP($A45,'2023'!B:B,'2023'!F:F,0)</f>
        <v>0</v>
      </c>
      <c r="N45" s="1">
        <f t="shared" si="1"/>
        <v>265</v>
      </c>
      <c r="O45" s="1">
        <v>49</v>
      </c>
    </row>
    <row r="46" spans="1:15" ht="13.2" x14ac:dyDescent="0.25">
      <c r="A46" s="4">
        <v>311</v>
      </c>
      <c r="B46" s="1" t="str">
        <f>IFERROR(_xlfn.XLOOKUP(A46,'2021'!B:B,'2021'!A:A,"",0),IFERROR(_xlfn.XLOOKUP(A46,'2022'!B:B,'2022'!A:A,"",0),IFERROR(_xlfn.XLOOKUP(A46,'2023'!B:B,'2023'!A:A,"",0),0)))</f>
        <v>Oral surgery</v>
      </c>
      <c r="D46" s="1">
        <f>_xlfn.XLOOKUP($A46,'2021'!B:B,'2021'!D:D,"",0)</f>
        <v>396</v>
      </c>
      <c r="E46" s="1">
        <f>_xlfn.XLOOKUP($A46,'2022'!B:B,'2022'!D:D,0)</f>
        <v>354</v>
      </c>
      <c r="F46" s="1">
        <f>_xlfn.XLOOKUP($A46,'2023'!B:B,'2023'!D:D,0)</f>
        <v>138</v>
      </c>
      <c r="G46" s="1">
        <f t="shared" si="0"/>
        <v>888</v>
      </c>
      <c r="I46" s="5">
        <f>_xlfn.XLOOKUP($A46,'2021'!B:B,'2021'!F:F,0)</f>
        <v>89324.77</v>
      </c>
      <c r="J46" s="5">
        <f>_xlfn.XLOOKUP($A46,'2022'!B:B,'2022'!F:F,0)</f>
        <v>76309.759999999995</v>
      </c>
      <c r="K46" s="1">
        <f>_xlfn.XLOOKUP($A46,'2023'!B:B,'2023'!F:F,0)</f>
        <v>31921.1</v>
      </c>
      <c r="N46" s="1">
        <f t="shared" si="1"/>
        <v>222.4725563063063</v>
      </c>
      <c r="O46" s="1">
        <v>56</v>
      </c>
    </row>
    <row r="47" spans="1:15" ht="13.2" x14ac:dyDescent="0.25">
      <c r="A47" s="4">
        <v>314</v>
      </c>
      <c r="B47" s="1" t="str">
        <f>IFERROR(_xlfn.XLOOKUP(A47,'2021'!B:B,'2021'!A:A,"",0),IFERROR(_xlfn.XLOOKUP(A47,'2022'!B:B,'2022'!A:A,"",0),IFERROR(_xlfn.XLOOKUP(A47,'2023'!B:B,'2023'!A:A,"",0),0)))</f>
        <v>Oral surgery</v>
      </c>
      <c r="D47" s="1">
        <f>_xlfn.XLOOKUP($A47,'2021'!B:B,'2021'!D:D,"",0)</f>
        <v>34</v>
      </c>
      <c r="E47" s="1">
        <f>_xlfn.XLOOKUP($A47,'2022'!B:B,'2022'!D:D,0)</f>
        <v>42</v>
      </c>
      <c r="F47" s="1">
        <f>_xlfn.XLOOKUP($A47,'2023'!B:B,'2023'!D:D,0)</f>
        <v>17</v>
      </c>
      <c r="G47" s="1">
        <f t="shared" si="0"/>
        <v>93</v>
      </c>
      <c r="I47" s="5">
        <f>_xlfn.XLOOKUP($A47,'2021'!B:B,'2021'!F:F,0)</f>
        <v>8317.77</v>
      </c>
      <c r="J47" s="5">
        <f>_xlfn.XLOOKUP($A47,'2022'!B:B,'2022'!F:F,0)</f>
        <v>10833.04</v>
      </c>
      <c r="K47" s="1">
        <f>_xlfn.XLOOKUP($A47,'2023'!B:B,'2023'!F:F,0)</f>
        <v>4764.3500000000004</v>
      </c>
      <c r="N47" s="1">
        <f t="shared" si="1"/>
        <v>257.15225806451616</v>
      </c>
      <c r="O47" s="1">
        <v>38</v>
      </c>
    </row>
    <row r="48" spans="1:15" ht="13.2" x14ac:dyDescent="0.25">
      <c r="A48" s="4">
        <v>322</v>
      </c>
      <c r="B48" s="1" t="str">
        <f>IFERROR(_xlfn.XLOOKUP(A48,'2021'!B:B,'2021'!A:A,"",0),IFERROR(_xlfn.XLOOKUP(A48,'2022'!B:B,'2022'!A:A,"",0),IFERROR(_xlfn.XLOOKUP(A48,'2023'!B:B,'2023'!A:A,"",0),0)))</f>
        <v>Oral surgery</v>
      </c>
      <c r="D48" s="1">
        <f>_xlfn.XLOOKUP($A48,'2021'!B:B,'2021'!D:D,"",0)</f>
        <v>19</v>
      </c>
      <c r="E48" s="1">
        <f>_xlfn.XLOOKUP($A48,'2022'!B:B,'2022'!D:D,0)</f>
        <v>22</v>
      </c>
      <c r="F48" s="1">
        <f>_xlfn.XLOOKUP($A48,'2023'!B:B,'2023'!D:D,0)</f>
        <v>7</v>
      </c>
      <c r="G48" s="1">
        <f t="shared" si="0"/>
        <v>48</v>
      </c>
      <c r="I48" s="5">
        <f>_xlfn.XLOOKUP($A48,'2021'!B:B,'2021'!F:F,0)</f>
        <v>5830.2</v>
      </c>
      <c r="J48" s="5">
        <f>_xlfn.XLOOKUP($A48,'2022'!B:B,'2022'!F:F,0)</f>
        <v>6889.46</v>
      </c>
      <c r="K48" s="1">
        <f>_xlfn.XLOOKUP($A48,'2023'!B:B,'2023'!F:F,0)</f>
        <v>2716.9</v>
      </c>
      <c r="N48" s="1">
        <f t="shared" si="1"/>
        <v>321.59499999999997</v>
      </c>
      <c r="O48" s="1">
        <v>27</v>
      </c>
    </row>
    <row r="49" spans="1:15" ht="13.2" x14ac:dyDescent="0.25">
      <c r="A49" s="4">
        <v>323</v>
      </c>
      <c r="B49" s="1" t="str">
        <f>IFERROR(_xlfn.XLOOKUP(A49,'2021'!B:B,'2021'!A:A,"",0),IFERROR(_xlfn.XLOOKUP(A49,'2022'!B:B,'2022'!A:A,"",0),IFERROR(_xlfn.XLOOKUP(A49,'2023'!B:B,'2023'!A:A,"",0),0)))</f>
        <v>Oral surgery</v>
      </c>
      <c r="D49" s="1">
        <f>_xlfn.XLOOKUP($A49,'2021'!B:B,'2021'!D:D,"",0)</f>
        <v>17</v>
      </c>
      <c r="E49" s="1">
        <f>_xlfn.XLOOKUP($A49,'2022'!B:B,'2022'!D:D,0)</f>
        <v>16</v>
      </c>
      <c r="F49" s="1">
        <f>_xlfn.XLOOKUP($A49,'2023'!B:B,'2023'!D:D,0)</f>
        <v>5</v>
      </c>
      <c r="G49" s="1">
        <f t="shared" si="0"/>
        <v>38</v>
      </c>
      <c r="I49" s="5">
        <f>_xlfn.XLOOKUP($A49,'2021'!B:B,'2021'!F:F,0)</f>
        <v>7028.55</v>
      </c>
      <c r="J49" s="5">
        <f>_xlfn.XLOOKUP($A49,'2022'!B:B,'2022'!F:F,0)</f>
        <v>6294</v>
      </c>
      <c r="K49" s="1">
        <f>_xlfn.XLOOKUP($A49,'2023'!B:B,'2023'!F:F,0)</f>
        <v>1945</v>
      </c>
      <c r="N49" s="1">
        <f t="shared" si="1"/>
        <v>401.77763157894736</v>
      </c>
      <c r="O49" s="1">
        <v>16</v>
      </c>
    </row>
    <row r="50" spans="1:15" ht="13.2" x14ac:dyDescent="0.25">
      <c r="A50" s="4">
        <v>324</v>
      </c>
      <c r="B50" s="1" t="str">
        <f>IFERROR(_xlfn.XLOOKUP(A50,'2021'!B:B,'2021'!A:A,"",0),IFERROR(_xlfn.XLOOKUP(A50,'2022'!B:B,'2022'!A:A,"",0),IFERROR(_xlfn.XLOOKUP(A50,'2023'!B:B,'2023'!A:A,"",0),0)))</f>
        <v>Oral surgery</v>
      </c>
      <c r="D50" s="1">
        <f>_xlfn.XLOOKUP($A50,'2021'!B:B,'2021'!D:D,"",0)</f>
        <v>34</v>
      </c>
      <c r="E50" s="1">
        <f>_xlfn.XLOOKUP($A50,'2022'!B:B,'2022'!D:D,0)</f>
        <v>29</v>
      </c>
      <c r="F50" s="1">
        <f>_xlfn.XLOOKUP($A50,'2023'!B:B,'2023'!D:D,0)</f>
        <v>19</v>
      </c>
      <c r="G50" s="1">
        <f t="shared" si="0"/>
        <v>82</v>
      </c>
      <c r="I50" s="5">
        <f>_xlfn.XLOOKUP($A50,'2021'!B:B,'2021'!F:F,0)</f>
        <v>14333</v>
      </c>
      <c r="J50" s="5">
        <f>_xlfn.XLOOKUP($A50,'2022'!B:B,'2022'!F:F,0)</f>
        <v>12603.35</v>
      </c>
      <c r="K50" s="1">
        <f>_xlfn.XLOOKUP($A50,'2023'!B:B,'2023'!F:F,0)</f>
        <v>7884</v>
      </c>
      <c r="N50" s="1">
        <f t="shared" si="1"/>
        <v>424.63841463414633</v>
      </c>
      <c r="O50" s="1">
        <v>43</v>
      </c>
    </row>
    <row r="51" spans="1:15" ht="13.2" x14ac:dyDescent="0.25">
      <c r="A51" s="4">
        <v>391</v>
      </c>
      <c r="B51" s="1" t="str">
        <f>IFERROR(_xlfn.XLOOKUP(A51,'2021'!B:B,'2021'!A:A,"",0),IFERROR(_xlfn.XLOOKUP(A51,'2022'!B:B,'2022'!A:A,"",0),IFERROR(_xlfn.XLOOKUP(A51,'2023'!B:B,'2023'!A:A,"",0),0)))</f>
        <v>Oral surgery</v>
      </c>
      <c r="D51" s="1">
        <f>_xlfn.XLOOKUP($A51,'2021'!B:B,'2021'!D:D,"",0)</f>
        <v>2</v>
      </c>
      <c r="E51" s="1">
        <f>_xlfn.XLOOKUP($A51,'2022'!B:B,'2022'!D:D,0)</f>
        <v>3</v>
      </c>
      <c r="F51" s="1">
        <f>_xlfn.XLOOKUP($A51,'2023'!B:B,'2023'!D:D,0)</f>
        <v>1</v>
      </c>
      <c r="G51" s="1">
        <f t="shared" si="0"/>
        <v>6</v>
      </c>
      <c r="I51" s="5">
        <f>_xlfn.XLOOKUP($A51,'2021'!B:B,'2021'!F:F,0)</f>
        <v>882</v>
      </c>
      <c r="J51" s="5">
        <f>_xlfn.XLOOKUP($A51,'2022'!B:B,'2022'!F:F,0)</f>
        <v>1389</v>
      </c>
      <c r="K51" s="1">
        <f>_xlfn.XLOOKUP($A51,'2023'!B:B,'2023'!F:F,0)</f>
        <v>463</v>
      </c>
      <c r="N51" s="1">
        <f t="shared" si="1"/>
        <v>455.66666666666669</v>
      </c>
      <c r="O51" s="1">
        <v>34</v>
      </c>
    </row>
    <row r="52" spans="1:15" ht="13.2" x14ac:dyDescent="0.25">
      <c r="A52" s="4">
        <v>88311</v>
      </c>
      <c r="B52" s="1" t="str">
        <f>IFERROR(_xlfn.XLOOKUP(A52,'2021'!B:B,'2021'!A:A,"",0),IFERROR(_xlfn.XLOOKUP(A52,'2022'!B:B,'2022'!A:A,"",0),IFERROR(_xlfn.XLOOKUP(A52,'2023'!B:B,'2023'!A:A,"",0),0)))</f>
        <v>Oral surgery</v>
      </c>
      <c r="D52" s="1">
        <f>_xlfn.XLOOKUP($A52,'2021'!B:B,'2021'!D:D,"",0)</f>
        <v>16</v>
      </c>
      <c r="E52" s="1">
        <f>_xlfn.XLOOKUP($A52,'2022'!B:B,'2022'!D:D,0)</f>
        <v>18</v>
      </c>
      <c r="F52" s="1">
        <f>_xlfn.XLOOKUP($A52,'2023'!B:B,'2023'!D:D,0)</f>
        <v>6</v>
      </c>
      <c r="G52" s="1">
        <f t="shared" si="0"/>
        <v>40</v>
      </c>
      <c r="I52" s="5">
        <f>_xlfn.XLOOKUP($A52,'2021'!B:B,'2021'!F:F,0)</f>
        <v>2111</v>
      </c>
      <c r="J52" s="5">
        <f>_xlfn.XLOOKUP($A52,'2022'!B:B,'2022'!F:F,0)</f>
        <v>2416.75</v>
      </c>
      <c r="K52" s="1">
        <f>_xlfn.XLOOKUP($A52,'2023'!B:B,'2023'!F:F,0)</f>
        <v>818.55</v>
      </c>
      <c r="N52" s="1">
        <f t="shared" si="1"/>
        <v>133.6575</v>
      </c>
      <c r="O52" s="1">
        <v>18</v>
      </c>
    </row>
    <row r="53" spans="1:15" ht="13.2" x14ac:dyDescent="0.25">
      <c r="A53" s="4">
        <v>88314</v>
      </c>
      <c r="B53" s="1" t="str">
        <f>IFERROR(_xlfn.XLOOKUP(A53,'2021'!B:B,'2021'!A:A,"",0),IFERROR(_xlfn.XLOOKUP(A53,'2022'!B:B,'2022'!A:A,"",0),IFERROR(_xlfn.XLOOKUP(A53,'2023'!B:B,'2023'!A:A,"",0),0)))</f>
        <v>Oral surgery</v>
      </c>
      <c r="D53" s="1">
        <f>_xlfn.XLOOKUP($A53,'2021'!B:B,'2021'!D:D,"",0)</f>
        <v>1</v>
      </c>
      <c r="E53" s="1">
        <f>_xlfn.XLOOKUP($A53,'2022'!B:B,'2022'!D:D,0)</f>
        <v>2</v>
      </c>
      <c r="F53" s="1">
        <f>_xlfn.XLOOKUP($A53,'2023'!B:B,'2023'!D:D,0)</f>
        <v>1</v>
      </c>
      <c r="G53" s="1">
        <f t="shared" si="0"/>
        <v>4</v>
      </c>
      <c r="I53" s="5">
        <f>_xlfn.XLOOKUP($A53,'2021'!B:B,'2021'!F:F,0)</f>
        <v>170</v>
      </c>
      <c r="J53" s="5">
        <f>_xlfn.XLOOKUP($A53,'2022'!B:B,'2022'!F:F,0)</f>
        <v>344.4</v>
      </c>
      <c r="K53" s="1">
        <f>_xlfn.XLOOKUP($A53,'2023'!B:B,'2023'!F:F,0)</f>
        <v>172.2</v>
      </c>
      <c r="N53" s="1">
        <f t="shared" si="1"/>
        <v>171.64999999999998</v>
      </c>
      <c r="O53" s="1">
        <v>49</v>
      </c>
    </row>
    <row r="54" spans="1:15" ht="13.2" x14ac:dyDescent="0.25">
      <c r="A54" s="4">
        <v>88316</v>
      </c>
      <c r="B54" s="1" t="str">
        <f>IFERROR(_xlfn.XLOOKUP(A54,'2021'!B:B,'2021'!A:A,"",0),IFERROR(_xlfn.XLOOKUP(A54,'2022'!B:B,'2022'!A:A,"",0),IFERROR(_xlfn.XLOOKUP(A54,'2023'!B:B,'2023'!A:A,"",0),0)))</f>
        <v>Oral surgery</v>
      </c>
      <c r="D54" s="1">
        <f>_xlfn.XLOOKUP($A54,'2021'!B:B,'2021'!D:D,"",0)</f>
        <v>4</v>
      </c>
      <c r="E54" s="1">
        <f>_xlfn.XLOOKUP($A54,'2022'!B:B,'2022'!D:D,0)</f>
        <v>8</v>
      </c>
      <c r="F54" s="1">
        <f>_xlfn.XLOOKUP($A54,'2023'!B:B,'2023'!D:D,0)</f>
        <v>1</v>
      </c>
      <c r="G54" s="1">
        <f t="shared" si="0"/>
        <v>13</v>
      </c>
      <c r="I54" s="5">
        <f>_xlfn.XLOOKUP($A54,'2021'!B:B,'2021'!F:F,0)</f>
        <v>334.3</v>
      </c>
      <c r="J54" s="5">
        <f>_xlfn.XLOOKUP($A54,'2022'!B:B,'2022'!F:F,0)</f>
        <v>678.5</v>
      </c>
      <c r="K54" s="1">
        <f>_xlfn.XLOOKUP($A54,'2023'!B:B,'2023'!F:F,0)</f>
        <v>87.05</v>
      </c>
      <c r="N54" s="1">
        <f t="shared" si="1"/>
        <v>84.603846153846149</v>
      </c>
      <c r="O54" s="1">
        <v>50</v>
      </c>
    </row>
    <row r="55" spans="1:15" ht="13.2" x14ac:dyDescent="0.25">
      <c r="A55" s="4">
        <v>88324</v>
      </c>
      <c r="B55" s="1" t="str">
        <f>IFERROR(_xlfn.XLOOKUP(A55,'2021'!B:B,'2021'!A:A,"",0),IFERROR(_xlfn.XLOOKUP(A55,'2022'!B:B,'2022'!A:A,"",0),IFERROR(_xlfn.XLOOKUP(A55,'2023'!B:B,'2023'!A:A,"",0),0)))</f>
        <v>Oral surgery</v>
      </c>
      <c r="D55" s="1">
        <f>_xlfn.XLOOKUP($A55,'2021'!B:B,'2021'!D:D,"",0)</f>
        <v>1</v>
      </c>
      <c r="E55" s="1">
        <f>_xlfn.XLOOKUP($A55,'2022'!B:B,'2022'!D:D,0)</f>
        <v>0</v>
      </c>
      <c r="F55" s="1">
        <f>_xlfn.XLOOKUP($A55,'2023'!B:B,'2023'!D:D,0)</f>
        <v>0</v>
      </c>
      <c r="G55" s="1">
        <f t="shared" si="0"/>
        <v>1</v>
      </c>
      <c r="I55" s="5">
        <f>_xlfn.XLOOKUP($A55,'2021'!B:B,'2021'!F:F,0)</f>
        <v>327.35000000000002</v>
      </c>
      <c r="J55" s="5">
        <f>_xlfn.XLOOKUP($A55,'2022'!B:B,'2022'!F:F,0)</f>
        <v>0</v>
      </c>
      <c r="K55" s="1">
        <f>_xlfn.XLOOKUP($A55,'2023'!B:B,'2023'!F:F,0)</f>
        <v>0</v>
      </c>
      <c r="N55" s="1">
        <f t="shared" si="1"/>
        <v>327.35000000000002</v>
      </c>
      <c r="O55" s="1">
        <v>53</v>
      </c>
    </row>
    <row r="56" spans="1:15" ht="13.2" x14ac:dyDescent="0.25">
      <c r="A56" s="4">
        <v>411</v>
      </c>
      <c r="B56" s="1" t="str">
        <f>IFERROR(_xlfn.XLOOKUP(A56,'2021'!B:B,'2021'!A:A,"",0),IFERROR(_xlfn.XLOOKUP(A56,'2022'!B:B,'2022'!A:A,"",0),IFERROR(_xlfn.XLOOKUP(A56,'2023'!B:B,'2023'!A:A,"",0),0)))</f>
        <v>Endodontics</v>
      </c>
      <c r="D56" s="1">
        <f>_xlfn.XLOOKUP($A56,'2021'!B:B,'2021'!D:D,"",0)</f>
        <v>8</v>
      </c>
      <c r="E56" s="1">
        <f>_xlfn.XLOOKUP($A56,'2022'!B:B,'2022'!D:D,0)</f>
        <v>3</v>
      </c>
      <c r="F56" s="1">
        <f>_xlfn.XLOOKUP($A56,'2023'!B:B,'2023'!D:D,0)</f>
        <v>1</v>
      </c>
      <c r="G56" s="1">
        <f t="shared" si="0"/>
        <v>12</v>
      </c>
      <c r="I56" s="5">
        <f>_xlfn.XLOOKUP($A56,'2021'!B:B,'2021'!F:F,0)</f>
        <v>400</v>
      </c>
      <c r="J56" s="5">
        <f>_xlfn.XLOOKUP($A56,'2022'!B:B,'2022'!F:F,0)</f>
        <v>98</v>
      </c>
      <c r="K56" s="1">
        <f>_xlfn.XLOOKUP($A56,'2023'!B:B,'2023'!F:F,0)</f>
        <v>0</v>
      </c>
      <c r="N56" s="1">
        <f t="shared" si="1"/>
        <v>41.5</v>
      </c>
      <c r="O56" s="1">
        <v>32</v>
      </c>
    </row>
    <row r="57" spans="1:15" ht="13.2" x14ac:dyDescent="0.25">
      <c r="A57" s="4">
        <v>414</v>
      </c>
      <c r="B57" s="1" t="str">
        <f>IFERROR(_xlfn.XLOOKUP(A57,'2021'!B:B,'2021'!A:A,"",0),IFERROR(_xlfn.XLOOKUP(A57,'2022'!B:B,'2022'!A:A,"",0),IFERROR(_xlfn.XLOOKUP(A57,'2023'!B:B,'2023'!A:A,"",0),0)))</f>
        <v>Endodontics</v>
      </c>
      <c r="D57" s="1">
        <f>_xlfn.XLOOKUP($A57,'2021'!B:B,'2021'!D:D,"",0)</f>
        <v>1</v>
      </c>
      <c r="E57" s="1">
        <f>_xlfn.XLOOKUP($A57,'2022'!B:B,'2022'!D:D,0)</f>
        <v>0</v>
      </c>
      <c r="F57" s="1">
        <f>_xlfn.XLOOKUP($A57,'2023'!B:B,'2023'!D:D,0)</f>
        <v>0</v>
      </c>
      <c r="G57" s="1">
        <f t="shared" si="0"/>
        <v>1</v>
      </c>
      <c r="I57" s="5">
        <f>_xlfn.XLOOKUP($A57,'2021'!B:B,'2021'!F:F,0)</f>
        <v>75.650000000000006</v>
      </c>
      <c r="J57" s="5">
        <f>_xlfn.XLOOKUP($A57,'2022'!B:B,'2022'!F:F,0)</f>
        <v>0</v>
      </c>
      <c r="K57" s="1">
        <f>_xlfn.XLOOKUP($A57,'2023'!B:B,'2023'!F:F,0)</f>
        <v>0</v>
      </c>
      <c r="N57" s="1">
        <f t="shared" si="1"/>
        <v>75.650000000000006</v>
      </c>
      <c r="O57" s="1">
        <v>47</v>
      </c>
    </row>
    <row r="58" spans="1:15" ht="13.2" x14ac:dyDescent="0.25">
      <c r="A58" s="4">
        <v>415</v>
      </c>
      <c r="B58" s="1" t="str">
        <f>IFERROR(_xlfn.XLOOKUP(A58,'2021'!B:B,'2021'!A:A,"",0),IFERROR(_xlfn.XLOOKUP(A58,'2022'!B:B,'2022'!A:A,"",0),IFERROR(_xlfn.XLOOKUP(A58,'2023'!B:B,'2023'!A:A,"",0),0)))</f>
        <v>Endodontics</v>
      </c>
      <c r="D58" s="1">
        <f>_xlfn.XLOOKUP($A58,'2021'!B:B,'2021'!D:D,"",0)</f>
        <v>31</v>
      </c>
      <c r="E58" s="1">
        <f>_xlfn.XLOOKUP($A58,'2022'!B:B,'2022'!D:D,0)</f>
        <v>19</v>
      </c>
      <c r="F58" s="1">
        <f>_xlfn.XLOOKUP($A58,'2023'!B:B,'2023'!D:D,0)</f>
        <v>10</v>
      </c>
      <c r="G58" s="1">
        <f t="shared" si="0"/>
        <v>60</v>
      </c>
      <c r="I58" s="5">
        <f>_xlfn.XLOOKUP($A58,'2021'!B:B,'2021'!F:F,0)</f>
        <v>10770.65</v>
      </c>
      <c r="J58" s="5">
        <f>_xlfn.XLOOKUP($A58,'2022'!B:B,'2022'!F:F,0)</f>
        <v>7339</v>
      </c>
      <c r="K58" s="1">
        <f>_xlfn.XLOOKUP($A58,'2023'!B:B,'2023'!F:F,0)</f>
        <v>3084</v>
      </c>
      <c r="N58" s="1">
        <f t="shared" si="1"/>
        <v>353.22750000000002</v>
      </c>
      <c r="O58" s="1">
        <v>57</v>
      </c>
    </row>
    <row r="59" spans="1:15" ht="13.2" x14ac:dyDescent="0.25">
      <c r="A59" s="4">
        <v>416</v>
      </c>
      <c r="B59" s="1" t="str">
        <f>IFERROR(_xlfn.XLOOKUP(A59,'2021'!B:B,'2021'!A:A,"",0),IFERROR(_xlfn.XLOOKUP(A59,'2022'!B:B,'2022'!A:A,"",0),IFERROR(_xlfn.XLOOKUP(A59,'2023'!B:B,'2023'!A:A,"",0),0)))</f>
        <v>Endodontics</v>
      </c>
      <c r="D59" s="1">
        <f>_xlfn.XLOOKUP($A59,'2021'!B:B,'2021'!D:D,"",0)</f>
        <v>33</v>
      </c>
      <c r="E59" s="1">
        <f>_xlfn.XLOOKUP($A59,'2022'!B:B,'2022'!D:D,0)</f>
        <v>18</v>
      </c>
      <c r="F59" s="1">
        <f>_xlfn.XLOOKUP($A59,'2023'!B:B,'2023'!D:D,0)</f>
        <v>11</v>
      </c>
      <c r="G59" s="1">
        <f t="shared" si="0"/>
        <v>62</v>
      </c>
      <c r="I59" s="5">
        <f>_xlfn.XLOOKUP($A59,'2021'!B:B,'2021'!F:F,0)</f>
        <v>5407.4</v>
      </c>
      <c r="J59" s="5">
        <f>_xlfn.XLOOKUP($A59,'2022'!B:B,'2022'!F:F,0)</f>
        <v>2866</v>
      </c>
      <c r="K59" s="1">
        <f>_xlfn.XLOOKUP($A59,'2023'!B:B,'2023'!F:F,0)</f>
        <v>1696.1</v>
      </c>
      <c r="N59" s="1">
        <f t="shared" si="1"/>
        <v>160.79838709677421</v>
      </c>
      <c r="O59" s="1">
        <v>51</v>
      </c>
    </row>
    <row r="60" spans="1:15" ht="13.2" x14ac:dyDescent="0.25">
      <c r="A60" s="4">
        <v>417</v>
      </c>
      <c r="B60" s="1" t="str">
        <f>IFERROR(_xlfn.XLOOKUP(A60,'2021'!B:B,'2021'!A:A,"",0),IFERROR(_xlfn.XLOOKUP(A60,'2022'!B:B,'2022'!A:A,"",0),IFERROR(_xlfn.XLOOKUP(A60,'2023'!B:B,'2023'!A:A,"",0),0)))</f>
        <v>Endodontics</v>
      </c>
      <c r="D60" s="1">
        <f>_xlfn.XLOOKUP($A60,'2021'!B:B,'2021'!D:D,"",0)</f>
        <v>31</v>
      </c>
      <c r="E60" s="1">
        <f>_xlfn.XLOOKUP($A60,'2022'!B:B,'2022'!D:D,0)</f>
        <v>21</v>
      </c>
      <c r="F60" s="1">
        <f>_xlfn.XLOOKUP($A60,'2023'!B:B,'2023'!D:D,0)</f>
        <v>7</v>
      </c>
      <c r="G60" s="1">
        <f t="shared" si="0"/>
        <v>59</v>
      </c>
      <c r="I60" s="5">
        <f>_xlfn.XLOOKUP($A60,'2021'!B:B,'2021'!F:F,0)</f>
        <v>10702.35</v>
      </c>
      <c r="J60" s="5">
        <f>_xlfn.XLOOKUP($A60,'2022'!B:B,'2022'!F:F,0)</f>
        <v>7957</v>
      </c>
      <c r="K60" s="1">
        <f>_xlfn.XLOOKUP($A60,'2023'!B:B,'2023'!F:F,0)</f>
        <v>2178</v>
      </c>
      <c r="N60" s="1">
        <f t="shared" si="1"/>
        <v>353.17542372881354</v>
      </c>
      <c r="O60" s="1">
        <v>51</v>
      </c>
    </row>
    <row r="61" spans="1:15" ht="13.2" x14ac:dyDescent="0.25">
      <c r="A61" s="4">
        <v>418</v>
      </c>
      <c r="B61" s="1" t="str">
        <f>IFERROR(_xlfn.XLOOKUP(A61,'2021'!B:B,'2021'!A:A,"",0),IFERROR(_xlfn.XLOOKUP(A61,'2022'!B:B,'2022'!A:A,"",0),IFERROR(_xlfn.XLOOKUP(A61,'2023'!B:B,'2023'!A:A,"",0),0)))</f>
        <v>Endodontics</v>
      </c>
      <c r="D61" s="1">
        <f>_xlfn.XLOOKUP($A61,'2021'!B:B,'2021'!D:D,"",0)</f>
        <v>31</v>
      </c>
      <c r="E61" s="1">
        <f>_xlfn.XLOOKUP($A61,'2022'!B:B,'2022'!D:D,0)</f>
        <v>20</v>
      </c>
      <c r="F61" s="1">
        <f>_xlfn.XLOOKUP($A61,'2023'!B:B,'2023'!D:D,0)</f>
        <v>8</v>
      </c>
      <c r="G61" s="1">
        <f t="shared" si="0"/>
        <v>59</v>
      </c>
      <c r="I61" s="5">
        <f>_xlfn.XLOOKUP($A61,'2021'!B:B,'2021'!F:F,0)</f>
        <v>4734.6000000000004</v>
      </c>
      <c r="J61" s="5">
        <f>_xlfn.XLOOKUP($A61,'2022'!B:B,'2022'!F:F,0)</f>
        <v>3101</v>
      </c>
      <c r="K61" s="1">
        <f>_xlfn.XLOOKUP($A61,'2023'!B:B,'2023'!F:F,0)</f>
        <v>1232</v>
      </c>
      <c r="N61" s="1">
        <f t="shared" si="1"/>
        <v>153.68813559322035</v>
      </c>
      <c r="O61" s="1">
        <v>46</v>
      </c>
    </row>
    <row r="62" spans="1:15" ht="13.2" x14ac:dyDescent="0.25">
      <c r="A62" s="4">
        <v>419</v>
      </c>
      <c r="B62" s="1" t="str">
        <f>IFERROR(_xlfn.XLOOKUP(A62,'2021'!B:B,'2021'!A:A,"",0),IFERROR(_xlfn.XLOOKUP(A62,'2022'!B:B,'2022'!A:A,"",0),IFERROR(_xlfn.XLOOKUP(A62,'2023'!B:B,'2023'!A:A,"",0),0)))</f>
        <v>Endodontics</v>
      </c>
      <c r="D62" s="1">
        <f>_xlfn.XLOOKUP($A62,'2021'!B:B,'2021'!D:D,"",0)</f>
        <v>37</v>
      </c>
      <c r="E62" s="1">
        <f>_xlfn.XLOOKUP($A62,'2022'!B:B,'2022'!D:D,0)</f>
        <v>31</v>
      </c>
      <c r="F62" s="1">
        <f>_xlfn.XLOOKUP($A62,'2023'!B:B,'2023'!D:D,0)</f>
        <v>6</v>
      </c>
      <c r="G62" s="1">
        <f t="shared" si="0"/>
        <v>74</v>
      </c>
      <c r="I62" s="5">
        <f>_xlfn.XLOOKUP($A62,'2021'!B:B,'2021'!F:F,0)</f>
        <v>10095.64</v>
      </c>
      <c r="J62" s="5">
        <f>_xlfn.XLOOKUP($A62,'2022'!B:B,'2022'!F:F,0)</f>
        <v>8133.26</v>
      </c>
      <c r="K62" s="1">
        <f>_xlfn.XLOOKUP($A62,'2023'!B:B,'2023'!F:F,0)</f>
        <v>1702.45</v>
      </c>
      <c r="N62" s="1">
        <f t="shared" si="1"/>
        <v>269.34256756756758</v>
      </c>
      <c r="O62" s="1">
        <v>27</v>
      </c>
    </row>
    <row r="63" spans="1:15" ht="13.2" x14ac:dyDescent="0.25">
      <c r="A63" s="4">
        <v>431</v>
      </c>
      <c r="B63" s="1" t="str">
        <f>IFERROR(_xlfn.XLOOKUP(A63,'2021'!B:B,'2021'!A:A,"",0),IFERROR(_xlfn.XLOOKUP(A63,'2022'!B:B,'2022'!A:A,"",0),IFERROR(_xlfn.XLOOKUP(A63,'2023'!B:B,'2023'!A:A,"",0),0)))</f>
        <v>Endodontics</v>
      </c>
      <c r="D63" s="1">
        <f>_xlfn.XLOOKUP($A63,'2021'!B:B,'2021'!D:D,"",0)</f>
        <v>1</v>
      </c>
      <c r="E63" s="1">
        <f>_xlfn.XLOOKUP($A63,'2022'!B:B,'2022'!D:D,0)</f>
        <v>0</v>
      </c>
      <c r="F63" s="1">
        <f>_xlfn.XLOOKUP($A63,'2023'!B:B,'2023'!D:D,0)</f>
        <v>0</v>
      </c>
      <c r="G63" s="1">
        <f t="shared" si="0"/>
        <v>1</v>
      </c>
      <c r="I63" s="5">
        <f>_xlfn.XLOOKUP($A63,'2021'!B:B,'2021'!F:F,0)</f>
        <v>100</v>
      </c>
      <c r="J63" s="5">
        <f>_xlfn.XLOOKUP($A63,'2022'!B:B,'2022'!F:F,0)</f>
        <v>0</v>
      </c>
      <c r="K63" s="1">
        <f>_xlfn.XLOOKUP($A63,'2023'!B:B,'2023'!F:F,0)</f>
        <v>0</v>
      </c>
      <c r="N63" s="1">
        <f t="shared" si="1"/>
        <v>100</v>
      </c>
      <c r="O63" s="1">
        <v>58</v>
      </c>
    </row>
    <row r="64" spans="1:15" ht="13.2" x14ac:dyDescent="0.25">
      <c r="A64" s="4">
        <v>455</v>
      </c>
      <c r="B64" s="1" t="str">
        <f>IFERROR(_xlfn.XLOOKUP(A64,'2021'!B:B,'2021'!A:A,"",0),IFERROR(_xlfn.XLOOKUP(A64,'2022'!B:B,'2022'!A:A,"",0),IFERROR(_xlfn.XLOOKUP(A64,'2023'!B:B,'2023'!A:A,"",0),0)))</f>
        <v>Endodontics</v>
      </c>
      <c r="D64" s="1">
        <f>_xlfn.XLOOKUP($A64,'2021'!B:B,'2021'!D:D,"",0)</f>
        <v>6</v>
      </c>
      <c r="E64" s="1">
        <f>_xlfn.XLOOKUP($A64,'2022'!B:B,'2022'!D:D,0)</f>
        <v>9</v>
      </c>
      <c r="F64" s="1">
        <f>_xlfn.XLOOKUP($A64,'2023'!B:B,'2023'!D:D,0)</f>
        <v>3</v>
      </c>
      <c r="G64" s="1">
        <f t="shared" si="0"/>
        <v>18</v>
      </c>
      <c r="I64" s="5">
        <f>_xlfn.XLOOKUP($A64,'2021'!B:B,'2021'!F:F,0)</f>
        <v>1109</v>
      </c>
      <c r="J64" s="5">
        <f>_xlfn.XLOOKUP($A64,'2022'!B:B,'2022'!F:F,0)</f>
        <v>1695.2</v>
      </c>
      <c r="K64" s="1">
        <f>_xlfn.XLOOKUP($A64,'2023'!B:B,'2023'!F:F,0)</f>
        <v>431.6</v>
      </c>
      <c r="N64" s="1">
        <f t="shared" si="1"/>
        <v>179.76666666666665</v>
      </c>
      <c r="O64" s="1">
        <v>19</v>
      </c>
    </row>
    <row r="65" spans="1:15" ht="13.2" x14ac:dyDescent="0.25">
      <c r="A65" s="4">
        <v>88414</v>
      </c>
      <c r="B65" s="1" t="str">
        <f>IFERROR(_xlfn.XLOOKUP(A65,'2021'!B:B,'2021'!A:A,"",0),IFERROR(_xlfn.XLOOKUP(A65,'2022'!B:B,'2022'!A:A,"",0),IFERROR(_xlfn.XLOOKUP(A65,'2023'!B:B,'2023'!A:A,"",0),0)))</f>
        <v>Endodontics</v>
      </c>
      <c r="D65" s="1">
        <f>_xlfn.XLOOKUP($A65,'2021'!B:B,'2021'!D:D,"",0)</f>
        <v>2</v>
      </c>
      <c r="E65" s="1">
        <f>_xlfn.XLOOKUP($A65,'2022'!B:B,'2022'!D:D,0)</f>
        <v>1</v>
      </c>
      <c r="F65" s="1">
        <f>_xlfn.XLOOKUP($A65,'2023'!B:B,'2023'!D:D,0)</f>
        <v>0</v>
      </c>
      <c r="G65" s="1">
        <f t="shared" si="0"/>
        <v>3</v>
      </c>
      <c r="I65" s="5">
        <f>_xlfn.XLOOKUP($A65,'2021'!B:B,'2021'!F:F,0)</f>
        <v>153.1</v>
      </c>
      <c r="J65" s="5">
        <f>_xlfn.XLOOKUP($A65,'2022'!B:B,'2022'!F:F,0)</f>
        <v>77.05</v>
      </c>
      <c r="K65" s="1">
        <f>_xlfn.XLOOKUP($A65,'2023'!B:B,'2023'!F:F,0)</f>
        <v>0</v>
      </c>
      <c r="N65" s="1">
        <f t="shared" si="1"/>
        <v>76.716666666666654</v>
      </c>
      <c r="O65" s="1">
        <v>19</v>
      </c>
    </row>
    <row r="66" spans="1:15" ht="13.2" x14ac:dyDescent="0.25">
      <c r="A66" s="4">
        <v>521</v>
      </c>
      <c r="B66" s="1" t="str">
        <f>IFERROR(_xlfn.XLOOKUP(A66,'2021'!B:B,'2021'!A:A,"",0),IFERROR(_xlfn.XLOOKUP(A66,'2022'!B:B,'2022'!A:A,"",0),IFERROR(_xlfn.XLOOKUP(A66,'2023'!B:B,'2023'!A:A,"",0),0)))</f>
        <v>Restorative services</v>
      </c>
      <c r="D66" s="1">
        <f>_xlfn.XLOOKUP($A66,'2021'!B:B,'2021'!D:D,"",0)</f>
        <v>59</v>
      </c>
      <c r="E66" s="1">
        <f>_xlfn.XLOOKUP($A66,'2022'!B:B,'2022'!D:D,0)</f>
        <v>47</v>
      </c>
      <c r="F66" s="1">
        <f>_xlfn.XLOOKUP($A66,'2023'!B:B,'2023'!D:D,0)</f>
        <v>28</v>
      </c>
      <c r="G66" s="1">
        <f t="shared" si="0"/>
        <v>134</v>
      </c>
      <c r="I66" s="5">
        <f>_xlfn.XLOOKUP($A66,'2021'!B:B,'2021'!F:F,0)</f>
        <v>11332.83</v>
      </c>
      <c r="J66" s="5">
        <f>_xlfn.XLOOKUP($A66,'2022'!B:B,'2022'!F:F,0)</f>
        <v>8864.52</v>
      </c>
      <c r="K66" s="1">
        <f>_xlfn.XLOOKUP($A66,'2023'!B:B,'2023'!F:F,0)</f>
        <v>5341</v>
      </c>
      <c r="N66" s="1">
        <f t="shared" si="1"/>
        <v>190.58470149253731</v>
      </c>
      <c r="O66" s="1">
        <v>34</v>
      </c>
    </row>
    <row r="67" spans="1:15" ht="13.2" x14ac:dyDescent="0.25">
      <c r="A67" s="4">
        <v>522</v>
      </c>
      <c r="B67" s="1" t="str">
        <f>IFERROR(_xlfn.XLOOKUP(A67,'2021'!B:B,'2021'!A:A,"",0),IFERROR(_xlfn.XLOOKUP(A67,'2022'!B:B,'2022'!A:A,"",0),IFERROR(_xlfn.XLOOKUP(A67,'2023'!B:B,'2023'!A:A,"",0),0)))</f>
        <v>Restorative services</v>
      </c>
      <c r="D67" s="1">
        <f>_xlfn.XLOOKUP($A67,'2021'!B:B,'2021'!D:D,"",0)</f>
        <v>61</v>
      </c>
      <c r="E67" s="1">
        <f>_xlfn.XLOOKUP($A67,'2022'!B:B,'2022'!D:D,0)</f>
        <v>48</v>
      </c>
      <c r="F67" s="1">
        <f>_xlfn.XLOOKUP($A67,'2023'!B:B,'2023'!D:D,0)</f>
        <v>12</v>
      </c>
      <c r="G67" s="1">
        <f t="shared" si="0"/>
        <v>121</v>
      </c>
      <c r="I67" s="5">
        <f>_xlfn.XLOOKUP($A67,'2021'!B:B,'2021'!F:F,0)</f>
        <v>12389</v>
      </c>
      <c r="J67" s="5">
        <f>_xlfn.XLOOKUP($A67,'2022'!B:B,'2022'!F:F,0)</f>
        <v>10114.700000000001</v>
      </c>
      <c r="K67" s="1">
        <f>_xlfn.XLOOKUP($A67,'2023'!B:B,'2023'!F:F,0)</f>
        <v>2502</v>
      </c>
      <c r="N67" s="1">
        <f t="shared" si="1"/>
        <v>206.65867768595041</v>
      </c>
      <c r="O67" s="1">
        <v>30</v>
      </c>
    </row>
    <row r="68" spans="1:15" ht="13.2" x14ac:dyDescent="0.25">
      <c r="A68" s="4">
        <v>523</v>
      </c>
      <c r="B68" s="1" t="str">
        <f>IFERROR(_xlfn.XLOOKUP(A68,'2021'!B:B,'2021'!A:A,"",0),IFERROR(_xlfn.XLOOKUP(A68,'2022'!B:B,'2022'!A:A,"",0),IFERROR(_xlfn.XLOOKUP(A68,'2023'!B:B,'2023'!A:A,"",0),0)))</f>
        <v>Restorative services</v>
      </c>
      <c r="D68" s="1">
        <f>_xlfn.XLOOKUP($A68,'2021'!B:B,'2021'!D:D,"",0)</f>
        <v>103</v>
      </c>
      <c r="E68" s="1">
        <f>_xlfn.XLOOKUP($A68,'2022'!B:B,'2022'!D:D,0)</f>
        <v>73</v>
      </c>
      <c r="F68" s="1">
        <f>_xlfn.XLOOKUP($A68,'2023'!B:B,'2023'!D:D,0)</f>
        <v>58</v>
      </c>
      <c r="G68" s="1">
        <f t="shared" si="0"/>
        <v>234</v>
      </c>
      <c r="I68" s="5">
        <f>_xlfn.XLOOKUP($A68,'2021'!B:B,'2021'!F:F,0)</f>
        <v>24173.68</v>
      </c>
      <c r="J68" s="5">
        <f>_xlfn.XLOOKUP($A68,'2022'!B:B,'2022'!F:F,0)</f>
        <v>16991</v>
      </c>
      <c r="K68" s="1">
        <f>_xlfn.XLOOKUP($A68,'2023'!B:B,'2023'!F:F,0)</f>
        <v>12981.5</v>
      </c>
      <c r="N68" s="1">
        <f t="shared" si="1"/>
        <v>231.39393162393162</v>
      </c>
      <c r="O68" s="1">
        <v>36</v>
      </c>
    </row>
    <row r="69" spans="1:15" ht="13.2" x14ac:dyDescent="0.25">
      <c r="A69" s="4">
        <v>524</v>
      </c>
      <c r="B69" s="1" t="str">
        <f>IFERROR(_xlfn.XLOOKUP(A69,'2021'!B:B,'2021'!A:A,"",0),IFERROR(_xlfn.XLOOKUP(A69,'2022'!B:B,'2022'!A:A,"",0),IFERROR(_xlfn.XLOOKUP(A69,'2023'!B:B,'2023'!A:A,"",0),0)))</f>
        <v>Restorative services</v>
      </c>
      <c r="D69" s="1">
        <f>_xlfn.XLOOKUP($A69,'2021'!B:B,'2021'!D:D,"",0)</f>
        <v>91</v>
      </c>
      <c r="E69" s="1">
        <f>_xlfn.XLOOKUP($A69,'2022'!B:B,'2022'!D:D,0)</f>
        <v>63</v>
      </c>
      <c r="F69" s="1">
        <f>_xlfn.XLOOKUP($A69,'2023'!B:B,'2023'!D:D,0)</f>
        <v>64</v>
      </c>
      <c r="G69" s="1">
        <f t="shared" si="0"/>
        <v>218</v>
      </c>
      <c r="I69" s="5">
        <f>_xlfn.XLOOKUP($A69,'2021'!B:B,'2021'!F:F,0)</f>
        <v>23345.96</v>
      </c>
      <c r="J69" s="5">
        <f>_xlfn.XLOOKUP($A69,'2022'!B:B,'2022'!F:F,0)</f>
        <v>15974.56</v>
      </c>
      <c r="K69" s="1">
        <f>_xlfn.XLOOKUP($A69,'2023'!B:B,'2023'!F:F,0)</f>
        <v>16403</v>
      </c>
      <c r="N69" s="1">
        <f t="shared" si="1"/>
        <v>255.61247706422017</v>
      </c>
      <c r="O69" s="1">
        <v>20</v>
      </c>
    </row>
    <row r="70" spans="1:15" ht="13.2" x14ac:dyDescent="0.25">
      <c r="A70" s="4">
        <v>525</v>
      </c>
      <c r="B70" s="1" t="str">
        <f>IFERROR(_xlfn.XLOOKUP(A70,'2021'!B:B,'2021'!A:A,"",0),IFERROR(_xlfn.XLOOKUP(A70,'2022'!B:B,'2022'!A:A,"",0),IFERROR(_xlfn.XLOOKUP(A70,'2023'!B:B,'2023'!A:A,"",0),0)))</f>
        <v>Restorative services</v>
      </c>
      <c r="D70" s="1">
        <f>_xlfn.XLOOKUP($A70,'2021'!B:B,'2021'!D:D,"",0)</f>
        <v>45</v>
      </c>
      <c r="E70" s="1">
        <f>_xlfn.XLOOKUP($A70,'2022'!B:B,'2022'!D:D,0)</f>
        <v>64</v>
      </c>
      <c r="F70" s="1">
        <f>_xlfn.XLOOKUP($A70,'2023'!B:B,'2023'!D:D,0)</f>
        <v>28</v>
      </c>
      <c r="G70" s="1">
        <f t="shared" si="0"/>
        <v>137</v>
      </c>
      <c r="I70" s="5">
        <f>_xlfn.XLOOKUP($A70,'2021'!B:B,'2021'!F:F,0)</f>
        <v>13445</v>
      </c>
      <c r="J70" s="5">
        <f>_xlfn.XLOOKUP($A70,'2022'!B:B,'2022'!F:F,0)</f>
        <v>21817.360000000001</v>
      </c>
      <c r="K70" s="1">
        <f>_xlfn.XLOOKUP($A70,'2023'!B:B,'2023'!F:F,0)</f>
        <v>8405</v>
      </c>
      <c r="N70" s="1">
        <f t="shared" si="1"/>
        <v>318.73985401459856</v>
      </c>
      <c r="O70" s="1">
        <v>32</v>
      </c>
    </row>
    <row r="71" spans="1:15" ht="13.2" x14ac:dyDescent="0.25">
      <c r="A71" s="4">
        <v>526</v>
      </c>
      <c r="B71" s="1" t="str">
        <f>IFERROR(_xlfn.XLOOKUP(A71,'2021'!B:B,'2021'!A:A,"",0),IFERROR(_xlfn.XLOOKUP(A71,'2022'!B:B,'2022'!A:A,"",0),IFERROR(_xlfn.XLOOKUP(A71,'2023'!B:B,'2023'!A:A,"",0),0)))</f>
        <v>Restorative services</v>
      </c>
      <c r="D71" s="1">
        <f>_xlfn.XLOOKUP($A71,'2021'!B:B,'2021'!D:D,"",0)</f>
        <v>15</v>
      </c>
      <c r="E71" s="1">
        <f>_xlfn.XLOOKUP($A71,'2022'!B:B,'2022'!D:D,0)</f>
        <v>4</v>
      </c>
      <c r="F71" s="1">
        <f>_xlfn.XLOOKUP($A71,'2023'!B:B,'2023'!D:D,0)</f>
        <v>8</v>
      </c>
      <c r="G71" s="1">
        <f t="shared" si="0"/>
        <v>27</v>
      </c>
      <c r="I71" s="5">
        <f>_xlfn.XLOOKUP($A71,'2021'!B:B,'2021'!F:F,0)</f>
        <v>6495</v>
      </c>
      <c r="J71" s="5">
        <f>_xlfn.XLOOKUP($A71,'2022'!B:B,'2022'!F:F,0)</f>
        <v>1280</v>
      </c>
      <c r="K71" s="1">
        <f>_xlfn.XLOOKUP($A71,'2023'!B:B,'2023'!F:F,0)</f>
        <v>3034</v>
      </c>
      <c r="N71" s="1">
        <f t="shared" si="1"/>
        <v>400.33333333333331</v>
      </c>
      <c r="O71" s="1">
        <v>60</v>
      </c>
    </row>
    <row r="72" spans="1:15" ht="13.2" x14ac:dyDescent="0.25">
      <c r="A72" s="4">
        <v>531</v>
      </c>
      <c r="B72" s="1" t="str">
        <f>IFERROR(_xlfn.XLOOKUP(A72,'2021'!B:B,'2021'!A:A,"",0),IFERROR(_xlfn.XLOOKUP(A72,'2022'!B:B,'2022'!A:A,"",0),IFERROR(_xlfn.XLOOKUP(A72,'2023'!B:B,'2023'!A:A,"",0),0)))</f>
        <v>Restorative services</v>
      </c>
      <c r="D72" s="1">
        <f>_xlfn.XLOOKUP($A72,'2021'!B:B,'2021'!D:D,"",0)</f>
        <v>338</v>
      </c>
      <c r="E72" s="1">
        <f>_xlfn.XLOOKUP($A72,'2022'!B:B,'2022'!D:D,0)</f>
        <v>254</v>
      </c>
      <c r="F72" s="1">
        <f>_xlfn.XLOOKUP($A72,'2023'!B:B,'2023'!D:D,0)</f>
        <v>55</v>
      </c>
      <c r="G72" s="1">
        <f t="shared" si="0"/>
        <v>647</v>
      </c>
      <c r="I72" s="5">
        <f>_xlfn.XLOOKUP($A72,'2021'!B:B,'2021'!F:F,0)</f>
        <v>62281.9</v>
      </c>
      <c r="J72" s="5">
        <f>_xlfn.XLOOKUP($A72,'2022'!B:B,'2022'!F:F,0)</f>
        <v>47957.14</v>
      </c>
      <c r="K72" s="1">
        <f>_xlfn.XLOOKUP($A72,'2023'!B:B,'2023'!F:F,0)</f>
        <v>9932</v>
      </c>
      <c r="N72" s="1">
        <f t="shared" si="1"/>
        <v>185.7357650695518</v>
      </c>
      <c r="O72" s="1">
        <v>60</v>
      </c>
    </row>
    <row r="73" spans="1:15" ht="13.2" x14ac:dyDescent="0.25">
      <c r="A73" s="4">
        <v>532</v>
      </c>
      <c r="B73" s="1" t="str">
        <f>IFERROR(_xlfn.XLOOKUP(A73,'2021'!B:B,'2021'!A:A,"",0),IFERROR(_xlfn.XLOOKUP(A73,'2022'!B:B,'2022'!A:A,"",0),IFERROR(_xlfn.XLOOKUP(A73,'2023'!B:B,'2023'!A:A,"",0),0)))</f>
        <v>Restorative services</v>
      </c>
      <c r="D73" s="1">
        <f>_xlfn.XLOOKUP($A73,'2021'!B:B,'2021'!D:D,"",0)</f>
        <v>526</v>
      </c>
      <c r="E73" s="1">
        <f>_xlfn.XLOOKUP($A73,'2022'!B:B,'2022'!D:D,0)</f>
        <v>461</v>
      </c>
      <c r="F73" s="1">
        <f>_xlfn.XLOOKUP($A73,'2023'!B:B,'2023'!D:D,0)</f>
        <v>307</v>
      </c>
      <c r="G73" s="1">
        <f t="shared" si="0"/>
        <v>1294</v>
      </c>
      <c r="I73" s="5">
        <f>_xlfn.XLOOKUP($A73,'2021'!B:B,'2021'!F:F,0)</f>
        <v>116870.69</v>
      </c>
      <c r="J73" s="5">
        <f>_xlfn.XLOOKUP($A73,'2022'!B:B,'2022'!F:F,0)</f>
        <v>104869.54</v>
      </c>
      <c r="K73" s="1">
        <f>_xlfn.XLOOKUP($A73,'2023'!B:B,'2023'!F:F,0)</f>
        <v>70784.2</v>
      </c>
      <c r="N73" s="1">
        <f t="shared" si="1"/>
        <v>226.06215610510046</v>
      </c>
      <c r="O73" s="1">
        <v>29</v>
      </c>
    </row>
    <row r="74" spans="1:15" ht="13.2" x14ac:dyDescent="0.25">
      <c r="A74" s="4">
        <v>533</v>
      </c>
      <c r="B74" s="1" t="str">
        <f>IFERROR(_xlfn.XLOOKUP(A74,'2021'!B:B,'2021'!A:A,"",0),IFERROR(_xlfn.XLOOKUP(A74,'2022'!B:B,'2022'!A:A,"",0),IFERROR(_xlfn.XLOOKUP(A74,'2023'!B:B,'2023'!A:A,"",0),0)))</f>
        <v>Restorative services</v>
      </c>
      <c r="D74" s="1">
        <f>_xlfn.XLOOKUP($A74,'2021'!B:B,'2021'!D:D,"",0)</f>
        <v>352</v>
      </c>
      <c r="E74" s="1">
        <f>_xlfn.XLOOKUP($A74,'2022'!B:B,'2022'!D:D,0)</f>
        <v>413</v>
      </c>
      <c r="F74" s="1">
        <f>_xlfn.XLOOKUP($A74,'2023'!B:B,'2023'!D:D,0)</f>
        <v>216</v>
      </c>
      <c r="G74" s="1">
        <f t="shared" si="0"/>
        <v>981</v>
      </c>
      <c r="I74" s="5">
        <f>_xlfn.XLOOKUP($A74,'2021'!B:B,'2021'!F:F,0)</f>
        <v>88707.65</v>
      </c>
      <c r="J74" s="5">
        <f>_xlfn.XLOOKUP($A74,'2022'!B:B,'2022'!F:F,0)</f>
        <v>103160.26</v>
      </c>
      <c r="K74" s="1">
        <f>_xlfn.XLOOKUP($A74,'2023'!B:B,'2023'!F:F,0)</f>
        <v>55093.4</v>
      </c>
      <c r="N74" s="1">
        <f t="shared" si="1"/>
        <v>251.74445463812432</v>
      </c>
      <c r="O74" s="1">
        <v>52</v>
      </c>
    </row>
    <row r="75" spans="1:15" ht="13.2" x14ac:dyDescent="0.25">
      <c r="A75" s="4">
        <v>534</v>
      </c>
      <c r="B75" s="1" t="str">
        <f>IFERROR(_xlfn.XLOOKUP(A75,'2021'!B:B,'2021'!A:A,"",0),IFERROR(_xlfn.XLOOKUP(A75,'2022'!B:B,'2022'!A:A,"",0),IFERROR(_xlfn.XLOOKUP(A75,'2023'!B:B,'2023'!A:A,"",0),0)))</f>
        <v>Restorative services</v>
      </c>
      <c r="D75" s="1">
        <f>_xlfn.XLOOKUP($A75,'2021'!B:B,'2021'!D:D,"",0)</f>
        <v>200</v>
      </c>
      <c r="E75" s="1">
        <f>_xlfn.XLOOKUP($A75,'2022'!B:B,'2022'!D:D,0)</f>
        <v>198</v>
      </c>
      <c r="F75" s="1">
        <f>_xlfn.XLOOKUP($A75,'2023'!B:B,'2023'!D:D,0)</f>
        <v>130</v>
      </c>
      <c r="G75" s="1">
        <f t="shared" si="0"/>
        <v>528</v>
      </c>
      <c r="I75" s="5">
        <f>_xlfn.XLOOKUP($A75,'2021'!B:B,'2021'!F:F,0)</f>
        <v>56911.43</v>
      </c>
      <c r="J75" s="5">
        <f>_xlfn.XLOOKUP($A75,'2022'!B:B,'2022'!F:F,0)</f>
        <v>55191.3</v>
      </c>
      <c r="K75" s="1">
        <f>_xlfn.XLOOKUP($A75,'2023'!B:B,'2023'!F:F,0)</f>
        <v>37813.599999999999</v>
      </c>
      <c r="N75" s="1">
        <f t="shared" si="1"/>
        <v>283.9324431818182</v>
      </c>
      <c r="O75" s="1">
        <v>58</v>
      </c>
    </row>
    <row r="76" spans="1:15" ht="13.2" x14ac:dyDescent="0.25">
      <c r="A76" s="4">
        <v>535</v>
      </c>
      <c r="B76" s="1" t="str">
        <f>IFERROR(_xlfn.XLOOKUP(A76,'2021'!B:B,'2021'!A:A,"",0),IFERROR(_xlfn.XLOOKUP(A76,'2022'!B:B,'2022'!A:A,"",0),IFERROR(_xlfn.XLOOKUP(A76,'2023'!B:B,'2023'!A:A,"",0),0)))</f>
        <v>Restorative services</v>
      </c>
      <c r="D76" s="1">
        <f>_xlfn.XLOOKUP($A76,'2021'!B:B,'2021'!D:D,"",0)</f>
        <v>69</v>
      </c>
      <c r="E76" s="1">
        <f>_xlfn.XLOOKUP($A76,'2022'!B:B,'2022'!D:D,0)</f>
        <v>95</v>
      </c>
      <c r="F76" s="1">
        <f>_xlfn.XLOOKUP($A76,'2023'!B:B,'2023'!D:D,0)</f>
        <v>52</v>
      </c>
      <c r="G76" s="1">
        <f t="shared" si="0"/>
        <v>216</v>
      </c>
      <c r="I76" s="5">
        <f>_xlfn.XLOOKUP($A76,'2021'!B:B,'2021'!F:F,0)</f>
        <v>23928.21</v>
      </c>
      <c r="J76" s="5">
        <f>_xlfn.XLOOKUP($A76,'2022'!B:B,'2022'!F:F,0)</f>
        <v>29083.61</v>
      </c>
      <c r="K76" s="1">
        <f>_xlfn.XLOOKUP($A76,'2023'!B:B,'2023'!F:F,0)</f>
        <v>17929</v>
      </c>
      <c r="N76" s="1">
        <f t="shared" si="1"/>
        <v>328.42972222222227</v>
      </c>
      <c r="O76" s="1">
        <v>22</v>
      </c>
    </row>
    <row r="77" spans="1:15" ht="13.2" x14ac:dyDescent="0.25">
      <c r="A77" s="4">
        <v>572</v>
      </c>
      <c r="B77" s="1" t="str">
        <f>IFERROR(_xlfn.XLOOKUP(A77,'2021'!B:B,'2021'!A:A,"",0),IFERROR(_xlfn.XLOOKUP(A77,'2022'!B:B,'2022'!A:A,"",0),IFERROR(_xlfn.XLOOKUP(A77,'2023'!B:B,'2023'!A:A,"",0),0)))</f>
        <v>Restorative services</v>
      </c>
      <c r="D77" s="1">
        <f>_xlfn.XLOOKUP($A77,'2021'!B:B,'2021'!D:D,"",0)</f>
        <v>15</v>
      </c>
      <c r="E77" s="1">
        <f>_xlfn.XLOOKUP($A77,'2022'!B:B,'2022'!D:D,0)</f>
        <v>17</v>
      </c>
      <c r="F77" s="1">
        <f>_xlfn.XLOOKUP($A77,'2023'!B:B,'2023'!D:D,0)</f>
        <v>4</v>
      </c>
      <c r="G77" s="1">
        <f t="shared" si="0"/>
        <v>36</v>
      </c>
      <c r="I77" s="5">
        <f>_xlfn.XLOOKUP($A77,'2021'!B:B,'2021'!F:F,0)</f>
        <v>1659.15</v>
      </c>
      <c r="J77" s="5">
        <f>_xlfn.XLOOKUP($A77,'2022'!B:B,'2022'!F:F,0)</f>
        <v>1814.92</v>
      </c>
      <c r="K77" s="1">
        <f>_xlfn.XLOOKUP($A77,'2023'!B:B,'2023'!F:F,0)</f>
        <v>265.2</v>
      </c>
      <c r="N77" s="1">
        <f t="shared" si="1"/>
        <v>103.86861111111111</v>
      </c>
      <c r="O77" s="1">
        <v>32</v>
      </c>
    </row>
    <row r="78" spans="1:15" ht="13.2" x14ac:dyDescent="0.25">
      <c r="A78" s="4">
        <v>574</v>
      </c>
      <c r="B78" s="1" t="str">
        <f>IFERROR(_xlfn.XLOOKUP(A78,'2021'!B:B,'2021'!A:A,"",0),IFERROR(_xlfn.XLOOKUP(A78,'2022'!B:B,'2022'!A:A,"",0),IFERROR(_xlfn.XLOOKUP(A78,'2023'!B:B,'2023'!A:A,"",0),0)))</f>
        <v>Restorative services</v>
      </c>
      <c r="D78" s="1">
        <f>_xlfn.XLOOKUP($A78,'2021'!B:B,'2021'!D:D,"",0)</f>
        <v>5</v>
      </c>
      <c r="E78" s="1">
        <f>_xlfn.XLOOKUP($A78,'2022'!B:B,'2022'!D:D,0)</f>
        <v>1</v>
      </c>
      <c r="F78" s="1">
        <f>_xlfn.XLOOKUP($A78,'2023'!B:B,'2023'!D:D,0)</f>
        <v>1</v>
      </c>
      <c r="G78" s="1">
        <f t="shared" si="0"/>
        <v>7</v>
      </c>
      <c r="I78" s="5">
        <f>_xlfn.XLOOKUP($A78,'2021'!B:B,'2021'!F:F,0)</f>
        <v>578.1</v>
      </c>
      <c r="J78" s="5">
        <f>_xlfn.XLOOKUP($A78,'2022'!B:B,'2022'!F:F,0)</f>
        <v>123</v>
      </c>
      <c r="K78" s="1">
        <f>_xlfn.XLOOKUP($A78,'2023'!B:B,'2023'!F:F,0)</f>
        <v>123</v>
      </c>
      <c r="N78" s="1">
        <f t="shared" si="1"/>
        <v>117.72857142857143</v>
      </c>
      <c r="O78" s="1">
        <v>35</v>
      </c>
    </row>
    <row r="79" spans="1:15" ht="13.2" x14ac:dyDescent="0.25">
      <c r="A79" s="4">
        <v>576</v>
      </c>
      <c r="B79" s="1" t="str">
        <f>IFERROR(_xlfn.XLOOKUP(A79,'2021'!B:B,'2021'!A:A,"",0),IFERROR(_xlfn.XLOOKUP(A79,'2022'!B:B,'2022'!A:A,"",0),IFERROR(_xlfn.XLOOKUP(A79,'2023'!B:B,'2023'!A:A,"",0),0)))</f>
        <v>Restorative services</v>
      </c>
      <c r="D79" s="1">
        <f>_xlfn.XLOOKUP($A79,'2021'!B:B,'2021'!D:D,"",0)</f>
        <v>1</v>
      </c>
      <c r="E79" s="1">
        <f>_xlfn.XLOOKUP($A79,'2022'!B:B,'2022'!D:D,0)</f>
        <v>0</v>
      </c>
      <c r="F79" s="1">
        <f>_xlfn.XLOOKUP($A79,'2023'!B:B,'2023'!D:D,0)</f>
        <v>0</v>
      </c>
      <c r="G79" s="1">
        <f t="shared" si="0"/>
        <v>1</v>
      </c>
      <c r="I79" s="5">
        <f>_xlfn.XLOOKUP($A79,'2021'!B:B,'2021'!F:F,0)</f>
        <v>208.25</v>
      </c>
      <c r="J79" s="5">
        <f>_xlfn.XLOOKUP($A79,'2022'!B:B,'2022'!F:F,0)</f>
        <v>0</v>
      </c>
      <c r="K79" s="1">
        <f>_xlfn.XLOOKUP($A79,'2023'!B:B,'2023'!F:F,0)</f>
        <v>0</v>
      </c>
      <c r="N79" s="1">
        <f t="shared" si="1"/>
        <v>208.25</v>
      </c>
      <c r="O79" s="1">
        <v>26</v>
      </c>
    </row>
    <row r="80" spans="1:15" ht="13.2" x14ac:dyDescent="0.25">
      <c r="A80" s="4">
        <v>577</v>
      </c>
      <c r="B80" s="1" t="str">
        <f>IFERROR(_xlfn.XLOOKUP(A80,'2021'!B:B,'2021'!A:A,"",0),IFERROR(_xlfn.XLOOKUP(A80,'2022'!B:B,'2022'!A:A,"",0),IFERROR(_xlfn.XLOOKUP(A80,'2023'!B:B,'2023'!A:A,"",0),0)))</f>
        <v>Restorative services</v>
      </c>
      <c r="D80" s="1">
        <f>_xlfn.XLOOKUP($A80,'2021'!B:B,'2021'!D:D,"",0)</f>
        <v>98</v>
      </c>
      <c r="E80" s="1">
        <f>_xlfn.XLOOKUP($A80,'2022'!B:B,'2022'!D:D,0)</f>
        <v>188</v>
      </c>
      <c r="F80" s="1">
        <f>_xlfn.XLOOKUP($A80,'2023'!B:B,'2023'!D:D,0)</f>
        <v>287</v>
      </c>
      <c r="G80" s="1">
        <f t="shared" si="0"/>
        <v>573</v>
      </c>
      <c r="I80" s="5">
        <f>_xlfn.XLOOKUP($A80,'2021'!B:B,'2021'!F:F,0)</f>
        <v>4092.48</v>
      </c>
      <c r="J80" s="5">
        <f>_xlfn.XLOOKUP($A80,'2022'!B:B,'2022'!F:F,0)</f>
        <v>6507.96</v>
      </c>
      <c r="K80" s="1">
        <f>_xlfn.XLOOKUP($A80,'2023'!B:B,'2023'!F:F,0)</f>
        <v>7757</v>
      </c>
      <c r="N80" s="1">
        <f t="shared" si="1"/>
        <v>32.037417102966842</v>
      </c>
      <c r="O80" s="1">
        <v>33</v>
      </c>
    </row>
    <row r="81" spans="1:15" ht="13.2" x14ac:dyDescent="0.25">
      <c r="A81" s="4">
        <v>578</v>
      </c>
      <c r="B81" s="1" t="str">
        <f>IFERROR(_xlfn.XLOOKUP(A81,'2021'!B:B,'2021'!A:A,"",0),IFERROR(_xlfn.XLOOKUP(A81,'2022'!B:B,'2022'!A:A,"",0),IFERROR(_xlfn.XLOOKUP(A81,'2023'!B:B,'2023'!A:A,"",0),0)))</f>
        <v>Restorative services</v>
      </c>
      <c r="D81" s="1">
        <f>_xlfn.XLOOKUP($A81,'2021'!B:B,'2021'!D:D,"",0)</f>
        <v>15</v>
      </c>
      <c r="E81" s="1">
        <f>_xlfn.XLOOKUP($A81,'2022'!B:B,'2022'!D:D,0)</f>
        <v>28</v>
      </c>
      <c r="F81" s="1">
        <f>_xlfn.XLOOKUP($A81,'2023'!B:B,'2023'!D:D,0)</f>
        <v>50</v>
      </c>
      <c r="G81" s="1">
        <f t="shared" si="0"/>
        <v>93</v>
      </c>
      <c r="I81" s="5">
        <f>_xlfn.XLOOKUP($A81,'2021'!B:B,'2021'!F:F,0)</f>
        <v>589</v>
      </c>
      <c r="J81" s="5">
        <f>_xlfn.XLOOKUP($A81,'2022'!B:B,'2022'!F:F,0)</f>
        <v>1301.55</v>
      </c>
      <c r="K81" s="1">
        <f>_xlfn.XLOOKUP($A81,'2023'!B:B,'2023'!F:F,0)</f>
        <v>2125</v>
      </c>
      <c r="N81" s="1">
        <f t="shared" si="1"/>
        <v>43.177956989247313</v>
      </c>
      <c r="O81" s="1">
        <v>30</v>
      </c>
    </row>
    <row r="82" spans="1:15" ht="13.2" x14ac:dyDescent="0.25">
      <c r="A82" s="4">
        <v>88521</v>
      </c>
      <c r="B82" s="1" t="str">
        <f>IFERROR(_xlfn.XLOOKUP(A82,'2021'!B:B,'2021'!A:A,"",0),IFERROR(_xlfn.XLOOKUP(A82,'2022'!B:B,'2022'!A:A,"",0),IFERROR(_xlfn.XLOOKUP(A82,'2023'!B:B,'2023'!A:A,"",0),0)))</f>
        <v>Restorative services</v>
      </c>
      <c r="D82" s="1">
        <f>_xlfn.XLOOKUP($A82,'2021'!B:B,'2021'!D:D,"",0)</f>
        <v>2</v>
      </c>
      <c r="E82" s="1">
        <f>_xlfn.XLOOKUP($A82,'2022'!B:B,'2022'!D:D,0)</f>
        <v>2</v>
      </c>
      <c r="F82" s="1">
        <f>_xlfn.XLOOKUP($A82,'2023'!B:B,'2023'!D:D,0)</f>
        <v>2</v>
      </c>
      <c r="G82" s="1">
        <f t="shared" si="0"/>
        <v>6</v>
      </c>
      <c r="I82" s="5">
        <f>_xlfn.XLOOKUP($A82,'2021'!B:B,'2021'!F:F,0)</f>
        <v>230.9</v>
      </c>
      <c r="J82" s="5">
        <f>_xlfn.XLOOKUP($A82,'2022'!B:B,'2022'!F:F,0)</f>
        <v>233.9</v>
      </c>
      <c r="K82" s="1">
        <f>_xlfn.XLOOKUP($A82,'2023'!B:B,'2023'!F:F,0)</f>
        <v>239.85</v>
      </c>
      <c r="N82" s="1">
        <f t="shared" si="1"/>
        <v>117.44166666666666</v>
      </c>
      <c r="O82" s="1">
        <v>51</v>
      </c>
    </row>
    <row r="83" spans="1:15" ht="13.2" x14ac:dyDescent="0.25">
      <c r="A83" s="4">
        <v>88523</v>
      </c>
      <c r="B83" s="1" t="str">
        <f>IFERROR(_xlfn.XLOOKUP(A83,'2021'!B:B,'2021'!A:A,"",0),IFERROR(_xlfn.XLOOKUP(A83,'2022'!B:B,'2022'!A:A,"",0),IFERROR(_xlfn.XLOOKUP(A83,'2023'!B:B,'2023'!A:A,"",0),0)))</f>
        <v>Restorative services</v>
      </c>
      <c r="D83" s="1">
        <f>_xlfn.XLOOKUP($A83,'2021'!B:B,'2021'!D:D,"",0)</f>
        <v>2</v>
      </c>
      <c r="E83" s="1">
        <f>_xlfn.XLOOKUP($A83,'2022'!B:B,'2022'!D:D,0)</f>
        <v>2</v>
      </c>
      <c r="F83" s="1">
        <f>_xlfn.XLOOKUP($A83,'2023'!B:B,'2023'!D:D,0)</f>
        <v>1</v>
      </c>
      <c r="G83" s="1">
        <f t="shared" si="0"/>
        <v>5</v>
      </c>
      <c r="I83" s="5">
        <f>_xlfn.XLOOKUP($A83,'2021'!B:B,'2021'!F:F,0)</f>
        <v>336.3</v>
      </c>
      <c r="J83" s="5">
        <f>_xlfn.XLOOKUP($A83,'2022'!B:B,'2022'!F:F,0)</f>
        <v>338.5</v>
      </c>
      <c r="K83" s="1">
        <f>_xlfn.XLOOKUP($A83,'2023'!B:B,'2023'!F:F,0)</f>
        <v>170.35</v>
      </c>
      <c r="N83" s="1">
        <f t="shared" si="1"/>
        <v>169.03</v>
      </c>
      <c r="O83" s="1">
        <v>57</v>
      </c>
    </row>
    <row r="84" spans="1:15" ht="13.2" x14ac:dyDescent="0.25">
      <c r="A84" s="4">
        <v>88524</v>
      </c>
      <c r="B84" s="1" t="str">
        <f>IFERROR(_xlfn.XLOOKUP(A84,'2021'!B:B,'2021'!A:A,"",0),IFERROR(_xlfn.XLOOKUP(A84,'2022'!B:B,'2022'!A:A,"",0),IFERROR(_xlfn.XLOOKUP(A84,'2023'!B:B,'2023'!A:A,"",0),0)))</f>
        <v>Restorative services</v>
      </c>
      <c r="D84" s="1">
        <f>_xlfn.XLOOKUP($A84,'2021'!B:B,'2021'!D:D,"",0)</f>
        <v>2</v>
      </c>
      <c r="E84" s="1">
        <f>_xlfn.XLOOKUP($A84,'2022'!B:B,'2022'!D:D,0)</f>
        <v>4</v>
      </c>
      <c r="F84" s="1">
        <f>_xlfn.XLOOKUP($A84,'2023'!B:B,'2023'!D:D,0)</f>
        <v>2</v>
      </c>
      <c r="G84" s="1">
        <f t="shared" si="0"/>
        <v>8</v>
      </c>
      <c r="I84" s="5">
        <f>_xlfn.XLOOKUP($A84,'2021'!B:B,'2021'!F:F,0)</f>
        <v>383.7</v>
      </c>
      <c r="J84" s="5">
        <f>_xlfn.XLOOKUP($A84,'2022'!B:B,'2022'!F:F,0)</f>
        <v>782.5</v>
      </c>
      <c r="K84" s="1">
        <f>_xlfn.XLOOKUP($A84,'2023'!B:B,'2023'!F:F,0)</f>
        <v>398.7</v>
      </c>
      <c r="N84" s="1">
        <f t="shared" si="1"/>
        <v>195.61250000000001</v>
      </c>
      <c r="O84" s="1">
        <v>44</v>
      </c>
    </row>
    <row r="85" spans="1:15" ht="13.2" x14ac:dyDescent="0.25">
      <c r="A85" s="4">
        <v>88525</v>
      </c>
      <c r="B85" s="1" t="str">
        <f>IFERROR(_xlfn.XLOOKUP(A85,'2021'!B:B,'2021'!A:A,"",0),IFERROR(_xlfn.XLOOKUP(A85,'2022'!B:B,'2022'!A:A,"",0),IFERROR(_xlfn.XLOOKUP(A85,'2023'!B:B,'2023'!A:A,"",0),0)))</f>
        <v>Restorative services</v>
      </c>
      <c r="D85" s="1">
        <f>_xlfn.XLOOKUP($A85,'2021'!B:B,'2021'!D:D,"",0)</f>
        <v>3</v>
      </c>
      <c r="E85" s="1">
        <f>_xlfn.XLOOKUP($A85,'2022'!B:B,'2022'!D:D,0)</f>
        <v>0</v>
      </c>
      <c r="F85" s="1">
        <f>_xlfn.XLOOKUP($A85,'2023'!B:B,'2023'!D:D,0)</f>
        <v>1</v>
      </c>
      <c r="G85" s="1">
        <f t="shared" si="0"/>
        <v>4</v>
      </c>
      <c r="I85" s="5">
        <f>_xlfn.XLOOKUP($A85,'2021'!B:B,'2021'!F:F,0)</f>
        <v>682.25</v>
      </c>
      <c r="J85" s="5">
        <f>_xlfn.XLOOKUP($A85,'2022'!B:B,'2022'!F:F,0)</f>
        <v>0</v>
      </c>
      <c r="K85" s="1">
        <f>_xlfn.XLOOKUP($A85,'2023'!B:B,'2023'!F:F,0)</f>
        <v>237.15</v>
      </c>
      <c r="N85" s="1">
        <f t="shared" si="1"/>
        <v>229.85</v>
      </c>
      <c r="O85" s="1">
        <v>20</v>
      </c>
    </row>
    <row r="86" spans="1:15" ht="13.2" x14ac:dyDescent="0.25">
      <c r="A86" s="4">
        <v>88531</v>
      </c>
      <c r="B86" s="1" t="str">
        <f>IFERROR(_xlfn.XLOOKUP(A86,'2021'!B:B,'2021'!A:A,"",0),IFERROR(_xlfn.XLOOKUP(A86,'2022'!B:B,'2022'!A:A,"",0),IFERROR(_xlfn.XLOOKUP(A86,'2023'!B:B,'2023'!A:A,"",0),0)))</f>
        <v>Restorative services</v>
      </c>
      <c r="D86" s="1">
        <f>_xlfn.XLOOKUP($A86,'2021'!B:B,'2021'!D:D,"",0)</f>
        <v>32</v>
      </c>
      <c r="E86" s="1">
        <f>_xlfn.XLOOKUP($A86,'2022'!B:B,'2022'!D:D,0)</f>
        <v>16</v>
      </c>
      <c r="F86" s="1">
        <f>_xlfn.XLOOKUP($A86,'2023'!B:B,'2023'!D:D,0)</f>
        <v>7</v>
      </c>
      <c r="G86" s="1">
        <f t="shared" si="0"/>
        <v>55</v>
      </c>
      <c r="I86" s="5">
        <f>_xlfn.XLOOKUP($A86,'2021'!B:B,'2021'!F:F,0)</f>
        <v>3955.2</v>
      </c>
      <c r="J86" s="5">
        <f>_xlfn.XLOOKUP($A86,'2022'!B:B,'2022'!F:F,0)</f>
        <v>2006.4</v>
      </c>
      <c r="K86" s="1">
        <f>_xlfn.XLOOKUP($A86,'2023'!B:B,'2023'!F:F,0)</f>
        <v>896.5</v>
      </c>
      <c r="N86" s="1">
        <f t="shared" si="1"/>
        <v>124.69272727272728</v>
      </c>
      <c r="O86" s="1">
        <v>23</v>
      </c>
    </row>
    <row r="87" spans="1:15" ht="13.2" x14ac:dyDescent="0.25">
      <c r="A87" s="4">
        <v>88532</v>
      </c>
      <c r="B87" s="1" t="str">
        <f>IFERROR(_xlfn.XLOOKUP(A87,'2021'!B:B,'2021'!A:A,"",0),IFERROR(_xlfn.XLOOKUP(A87,'2022'!B:B,'2022'!A:A,"",0),IFERROR(_xlfn.XLOOKUP(A87,'2023'!B:B,'2023'!A:A,"",0),0)))</f>
        <v>Restorative services</v>
      </c>
      <c r="D87" s="1">
        <f>_xlfn.XLOOKUP($A87,'2021'!B:B,'2021'!D:D,"",0)</f>
        <v>68</v>
      </c>
      <c r="E87" s="1">
        <f>_xlfn.XLOOKUP($A87,'2022'!B:B,'2022'!D:D,0)</f>
        <v>57</v>
      </c>
      <c r="F87" s="1">
        <f>_xlfn.XLOOKUP($A87,'2023'!B:B,'2023'!D:D,0)</f>
        <v>40</v>
      </c>
      <c r="G87" s="1">
        <f t="shared" si="0"/>
        <v>165</v>
      </c>
      <c r="I87" s="5">
        <f>_xlfn.XLOOKUP($A87,'2021'!B:B,'2021'!F:F,0)</f>
        <v>10578.4</v>
      </c>
      <c r="J87" s="5">
        <f>_xlfn.XLOOKUP($A87,'2022'!B:B,'2022'!F:F,0)</f>
        <v>8982.7000000000007</v>
      </c>
      <c r="K87" s="1">
        <f>_xlfn.XLOOKUP($A87,'2023'!B:B,'2023'!F:F,0)</f>
        <v>6295.8</v>
      </c>
      <c r="N87" s="1">
        <f t="shared" si="1"/>
        <v>156.70848484848483</v>
      </c>
      <c r="O87" s="1">
        <v>22</v>
      </c>
    </row>
    <row r="88" spans="1:15" ht="13.2" x14ac:dyDescent="0.25">
      <c r="A88" s="4">
        <v>88533</v>
      </c>
      <c r="B88" s="1" t="str">
        <f>IFERROR(_xlfn.XLOOKUP(A88,'2021'!B:B,'2021'!A:A,"",0),IFERROR(_xlfn.XLOOKUP(A88,'2022'!B:B,'2022'!A:A,"",0),IFERROR(_xlfn.XLOOKUP(A88,'2023'!B:B,'2023'!A:A,"",0),0)))</f>
        <v>Restorative services</v>
      </c>
      <c r="D88" s="1">
        <f>_xlfn.XLOOKUP($A88,'2021'!B:B,'2021'!D:D,"",0)</f>
        <v>15</v>
      </c>
      <c r="E88" s="1">
        <f>_xlfn.XLOOKUP($A88,'2022'!B:B,'2022'!D:D,0)</f>
        <v>21</v>
      </c>
      <c r="F88" s="1">
        <f>_xlfn.XLOOKUP($A88,'2023'!B:B,'2023'!D:D,0)</f>
        <v>15</v>
      </c>
      <c r="G88" s="1">
        <f t="shared" si="0"/>
        <v>51</v>
      </c>
      <c r="I88" s="5">
        <f>_xlfn.XLOOKUP($A88,'2021'!B:B,'2021'!F:F,0)</f>
        <v>2822.7</v>
      </c>
      <c r="J88" s="5">
        <f>_xlfn.XLOOKUP($A88,'2022'!B:B,'2022'!F:F,0)</f>
        <v>3975.65</v>
      </c>
      <c r="K88" s="1">
        <f>_xlfn.XLOOKUP($A88,'2023'!B:B,'2023'!F:F,0)</f>
        <v>2902.25</v>
      </c>
      <c r="N88" s="1">
        <f t="shared" si="1"/>
        <v>190.20784313725491</v>
      </c>
      <c r="O88" s="1">
        <v>45</v>
      </c>
    </row>
    <row r="89" spans="1:15" ht="13.2" x14ac:dyDescent="0.25">
      <c r="A89" s="4">
        <v>88534</v>
      </c>
      <c r="B89" s="1" t="str">
        <f>IFERROR(_xlfn.XLOOKUP(A89,'2021'!B:B,'2021'!A:A,"",0),IFERROR(_xlfn.XLOOKUP(A89,'2022'!B:B,'2022'!A:A,"",0),IFERROR(_xlfn.XLOOKUP(A89,'2023'!B:B,'2023'!A:A,"",0),0)))</f>
        <v>Restorative services</v>
      </c>
      <c r="D89" s="1">
        <f>_xlfn.XLOOKUP($A89,'2021'!B:B,'2021'!D:D,"",0)</f>
        <v>6</v>
      </c>
      <c r="E89" s="1">
        <f>_xlfn.XLOOKUP($A89,'2022'!B:B,'2022'!D:D,0)</f>
        <v>1</v>
      </c>
      <c r="F89" s="1">
        <f>_xlfn.XLOOKUP($A89,'2023'!B:B,'2023'!D:D,0)</f>
        <v>2</v>
      </c>
      <c r="G89" s="1">
        <f t="shared" si="0"/>
        <v>9</v>
      </c>
      <c r="I89" s="5">
        <f>_xlfn.XLOOKUP($A89,'2021'!B:B,'2021'!F:F,0)</f>
        <v>1269.2</v>
      </c>
      <c r="J89" s="5">
        <f>_xlfn.XLOOKUP($A89,'2022'!B:B,'2022'!F:F,0)</f>
        <v>215.2</v>
      </c>
      <c r="K89" s="1">
        <f>_xlfn.XLOOKUP($A89,'2023'!B:B,'2023'!F:F,0)</f>
        <v>435.8</v>
      </c>
      <c r="N89" s="1">
        <f t="shared" si="1"/>
        <v>213.35555555555555</v>
      </c>
      <c r="O89" s="1">
        <v>24</v>
      </c>
    </row>
    <row r="90" spans="1:15" ht="13.2" x14ac:dyDescent="0.25">
      <c r="A90" s="4">
        <v>88586</v>
      </c>
      <c r="B90" s="1" t="str">
        <f>IFERROR(_xlfn.XLOOKUP(A90,'2021'!B:B,'2021'!A:A,"",0),IFERROR(_xlfn.XLOOKUP(A90,'2022'!B:B,'2022'!A:A,"",0),IFERROR(_xlfn.XLOOKUP(A90,'2023'!B:B,'2023'!A:A,"",0),0)))</f>
        <v>Restorative services</v>
      </c>
      <c r="D90" s="1">
        <f>_xlfn.XLOOKUP($A90,'2021'!B:B,'2021'!D:D,"",0)</f>
        <v>2</v>
      </c>
      <c r="E90" s="1">
        <f>_xlfn.XLOOKUP($A90,'2022'!B:B,'2022'!D:D,0)</f>
        <v>3</v>
      </c>
      <c r="F90" s="1">
        <f>_xlfn.XLOOKUP($A90,'2023'!B:B,'2023'!D:D,0)</f>
        <v>0</v>
      </c>
      <c r="G90" s="1">
        <f t="shared" si="0"/>
        <v>5</v>
      </c>
      <c r="I90" s="5">
        <f>_xlfn.XLOOKUP($A90,'2021'!B:B,'2021'!F:F,0)</f>
        <v>517.45000000000005</v>
      </c>
      <c r="J90" s="5">
        <f>_xlfn.XLOOKUP($A90,'2022'!B:B,'2022'!F:F,0)</f>
        <v>781.2</v>
      </c>
      <c r="K90" s="1">
        <f>_xlfn.XLOOKUP($A90,'2023'!B:B,'2023'!F:F,0)</f>
        <v>0</v>
      </c>
      <c r="N90" s="1">
        <f t="shared" si="1"/>
        <v>259.73</v>
      </c>
      <c r="O90" s="1">
        <v>33</v>
      </c>
    </row>
    <row r="91" spans="1:15" ht="13.2" x14ac:dyDescent="0.25">
      <c r="A91" s="4">
        <v>613</v>
      </c>
      <c r="B91" s="1" t="str">
        <f>IFERROR(_xlfn.XLOOKUP(A91,'2021'!B:B,'2021'!A:A,"",0),IFERROR(_xlfn.XLOOKUP(A91,'2022'!B:B,'2022'!A:A,"",0),IFERROR(_xlfn.XLOOKUP(A91,'2023'!B:B,'2023'!A:A,"",0),0)))</f>
        <v>Prosthodontics</v>
      </c>
      <c r="D91" s="1">
        <f>_xlfn.XLOOKUP($A91,'2021'!B:B,'2021'!D:D,"",0)</f>
        <v>104</v>
      </c>
      <c r="E91" s="1">
        <f>_xlfn.XLOOKUP($A91,'2022'!B:B,'2022'!D:D,0)</f>
        <v>93</v>
      </c>
      <c r="F91" s="1">
        <f>_xlfn.XLOOKUP($A91,'2023'!B:B,'2023'!D:D,0)</f>
        <v>73</v>
      </c>
      <c r="G91" s="1">
        <f t="shared" si="0"/>
        <v>270</v>
      </c>
      <c r="I91" s="5">
        <f>_xlfn.XLOOKUP($A91,'2021'!B:B,'2021'!F:F,0)</f>
        <v>155968.79999999999</v>
      </c>
      <c r="J91" s="5">
        <f>_xlfn.XLOOKUP($A91,'2022'!B:B,'2022'!F:F,0)</f>
        <v>143647.20000000001</v>
      </c>
      <c r="K91" s="1">
        <f>_xlfn.XLOOKUP($A91,'2023'!B:B,'2023'!F:F,0)</f>
        <v>112616.1</v>
      </c>
      <c r="N91" s="1">
        <f t="shared" si="1"/>
        <v>1526.7855555555554</v>
      </c>
      <c r="O91" s="1">
        <v>25</v>
      </c>
    </row>
    <row r="92" spans="1:15" ht="13.2" x14ac:dyDescent="0.25">
      <c r="A92" s="4">
        <v>627</v>
      </c>
      <c r="B92" s="1" t="str">
        <f>IFERROR(_xlfn.XLOOKUP(A92,'2021'!B:B,'2021'!A:A,"",0),IFERROR(_xlfn.XLOOKUP(A92,'2022'!B:B,'2022'!A:A,"",0),IFERROR(_xlfn.XLOOKUP(A92,'2023'!B:B,'2023'!A:A,"",0),0)))</f>
        <v>Prosthodontics</v>
      </c>
      <c r="D92" s="1">
        <f>_xlfn.XLOOKUP($A92,'2021'!B:B,'2021'!D:D,"",0)</f>
        <v>80</v>
      </c>
      <c r="E92" s="1">
        <f>_xlfn.XLOOKUP($A92,'2022'!B:B,'2022'!D:D,0)</f>
        <v>67</v>
      </c>
      <c r="F92" s="1">
        <f>_xlfn.XLOOKUP($A92,'2023'!B:B,'2023'!D:D,0)</f>
        <v>50</v>
      </c>
      <c r="G92" s="1">
        <f t="shared" si="0"/>
        <v>197</v>
      </c>
      <c r="I92" s="5">
        <f>_xlfn.XLOOKUP($A92,'2021'!B:B,'2021'!F:F,0)</f>
        <v>17821.05</v>
      </c>
      <c r="J92" s="5">
        <f>_xlfn.XLOOKUP($A92,'2022'!B:B,'2022'!F:F,0)</f>
        <v>14697.05</v>
      </c>
      <c r="K92" s="1">
        <f>_xlfn.XLOOKUP($A92,'2023'!B:B,'2023'!F:F,0)</f>
        <v>12697</v>
      </c>
      <c r="N92" s="1">
        <f t="shared" si="1"/>
        <v>229.51827411167511</v>
      </c>
      <c r="O92" s="1">
        <v>53</v>
      </c>
    </row>
    <row r="93" spans="1:15" ht="13.2" x14ac:dyDescent="0.25">
      <c r="A93" s="4">
        <v>642</v>
      </c>
      <c r="B93" s="1" t="str">
        <f>IFERROR(_xlfn.XLOOKUP(A93,'2021'!B:B,'2021'!A:A,"",0),IFERROR(_xlfn.XLOOKUP(A93,'2022'!B:B,'2022'!A:A,"",0),IFERROR(_xlfn.XLOOKUP(A93,'2023'!B:B,'2023'!A:A,"",0),0)))</f>
        <v>Prosthodontics</v>
      </c>
      <c r="D93" s="1">
        <f>_xlfn.XLOOKUP($A93,'2021'!B:B,'2021'!D:D,"",0)</f>
        <v>1</v>
      </c>
      <c r="E93" s="1">
        <f>_xlfn.XLOOKUP($A93,'2022'!B:B,'2022'!D:D,0)</f>
        <v>0</v>
      </c>
      <c r="F93" s="1">
        <f>_xlfn.XLOOKUP($A93,'2023'!B:B,'2023'!D:D,0)</f>
        <v>0</v>
      </c>
      <c r="G93" s="1">
        <f t="shared" si="0"/>
        <v>1</v>
      </c>
      <c r="I93" s="5">
        <f>_xlfn.XLOOKUP($A93,'2021'!B:B,'2021'!F:F,0)</f>
        <v>415</v>
      </c>
      <c r="J93" s="5">
        <f>_xlfn.XLOOKUP($A93,'2022'!B:B,'2022'!F:F,0)</f>
        <v>0</v>
      </c>
      <c r="K93" s="1">
        <f>_xlfn.XLOOKUP($A93,'2023'!B:B,'2023'!F:F,0)</f>
        <v>0</v>
      </c>
      <c r="N93" s="1">
        <f t="shared" si="1"/>
        <v>415</v>
      </c>
      <c r="O93" s="1">
        <v>47</v>
      </c>
    </row>
    <row r="94" spans="1:15" ht="13.2" x14ac:dyDescent="0.25">
      <c r="A94" s="4">
        <v>643</v>
      </c>
      <c r="B94" s="1" t="str">
        <f>IFERROR(_xlfn.XLOOKUP(A94,'2021'!B:B,'2021'!A:A,"",0),IFERROR(_xlfn.XLOOKUP(A94,'2022'!B:B,'2022'!A:A,"",0),IFERROR(_xlfn.XLOOKUP(A94,'2023'!B:B,'2023'!A:A,"",0),0)))</f>
        <v>Prosthodontics</v>
      </c>
      <c r="D94" s="1">
        <f>_xlfn.XLOOKUP($A94,'2021'!B:B,'2021'!D:D,"",0)</f>
        <v>7</v>
      </c>
      <c r="E94" s="1">
        <f>_xlfn.XLOOKUP($A94,'2022'!B:B,'2022'!D:D,0)</f>
        <v>7</v>
      </c>
      <c r="F94" s="1">
        <f>_xlfn.XLOOKUP($A94,'2023'!B:B,'2023'!D:D,0)</f>
        <v>3</v>
      </c>
      <c r="G94" s="1">
        <f t="shared" si="0"/>
        <v>17</v>
      </c>
      <c r="I94" s="5">
        <f>_xlfn.XLOOKUP($A94,'2021'!B:B,'2021'!F:F,0)</f>
        <v>7978</v>
      </c>
      <c r="J94" s="5">
        <f>_xlfn.XLOOKUP($A94,'2022'!B:B,'2022'!F:F,0)</f>
        <v>8768</v>
      </c>
      <c r="K94" s="1">
        <f>_xlfn.XLOOKUP($A94,'2023'!B:B,'2023'!F:F,0)</f>
        <v>3331</v>
      </c>
      <c r="N94" s="1">
        <f t="shared" si="1"/>
        <v>1181</v>
      </c>
      <c r="O94" s="1">
        <v>56</v>
      </c>
    </row>
    <row r="95" spans="1:15" ht="13.2" x14ac:dyDescent="0.25">
      <c r="A95" s="4">
        <v>651</v>
      </c>
      <c r="B95" s="1" t="str">
        <f>IFERROR(_xlfn.XLOOKUP(A95,'2021'!B:B,'2021'!A:A,"",0),IFERROR(_xlfn.XLOOKUP(A95,'2022'!B:B,'2022'!A:A,"",0),IFERROR(_xlfn.XLOOKUP(A95,'2023'!B:B,'2023'!A:A,"",0),0)))</f>
        <v>Prosthodontics</v>
      </c>
      <c r="D95" s="1">
        <f>_xlfn.XLOOKUP($A95,'2021'!B:B,'2021'!D:D,"",0)</f>
        <v>1</v>
      </c>
      <c r="E95" s="1">
        <f>_xlfn.XLOOKUP($A95,'2022'!B:B,'2022'!D:D,0)</f>
        <v>4</v>
      </c>
      <c r="F95" s="1">
        <f>_xlfn.XLOOKUP($A95,'2023'!B:B,'2023'!D:D,0)</f>
        <v>0</v>
      </c>
      <c r="G95" s="1">
        <f t="shared" si="0"/>
        <v>5</v>
      </c>
      <c r="I95" s="5">
        <f>_xlfn.XLOOKUP($A95,'2021'!B:B,'2021'!F:F,0)</f>
        <v>193</v>
      </c>
      <c r="J95" s="5">
        <f>_xlfn.XLOOKUP($A95,'2022'!B:B,'2022'!F:F,0)</f>
        <v>750</v>
      </c>
      <c r="K95" s="1">
        <f>_xlfn.XLOOKUP($A95,'2023'!B:B,'2023'!F:F,0)</f>
        <v>0</v>
      </c>
      <c r="N95" s="1">
        <f t="shared" si="1"/>
        <v>188.6</v>
      </c>
      <c r="O95" s="1">
        <v>58</v>
      </c>
    </row>
    <row r="96" spans="1:15" ht="13.2" x14ac:dyDescent="0.25">
      <c r="A96" s="4">
        <v>652</v>
      </c>
      <c r="B96" s="1" t="str">
        <f>IFERROR(_xlfn.XLOOKUP(A96,'2021'!B:B,'2021'!A:A,"",0),IFERROR(_xlfn.XLOOKUP(A96,'2022'!B:B,'2022'!A:A,"",0),IFERROR(_xlfn.XLOOKUP(A96,'2023'!B:B,'2023'!A:A,"",0),0)))</f>
        <v>Prosthodontics</v>
      </c>
      <c r="D96" s="1">
        <f>_xlfn.XLOOKUP($A96,'2021'!B:B,'2021'!D:D,"",0)</f>
        <v>1</v>
      </c>
      <c r="E96" s="1">
        <f>_xlfn.XLOOKUP($A96,'2022'!B:B,'2022'!D:D,0)</f>
        <v>0</v>
      </c>
      <c r="F96" s="1">
        <f>_xlfn.XLOOKUP($A96,'2023'!B:B,'2023'!D:D,0)</f>
        <v>0</v>
      </c>
      <c r="G96" s="1">
        <f t="shared" si="0"/>
        <v>1</v>
      </c>
      <c r="I96" s="5">
        <f>_xlfn.XLOOKUP($A96,'2021'!B:B,'2021'!F:F,0)</f>
        <v>167</v>
      </c>
      <c r="J96" s="5">
        <f>_xlfn.XLOOKUP($A96,'2022'!B:B,'2022'!F:F,0)</f>
        <v>0</v>
      </c>
      <c r="K96" s="1">
        <f>_xlfn.XLOOKUP($A96,'2023'!B:B,'2023'!F:F,0)</f>
        <v>0</v>
      </c>
      <c r="N96" s="1">
        <f t="shared" si="1"/>
        <v>167</v>
      </c>
      <c r="O96" s="1">
        <v>44</v>
      </c>
    </row>
    <row r="97" spans="1:15" ht="13.2" x14ac:dyDescent="0.25">
      <c r="A97" s="4">
        <v>655</v>
      </c>
      <c r="B97" s="1" t="str">
        <f>IFERROR(_xlfn.XLOOKUP(A97,'2021'!B:B,'2021'!A:A,"",0),IFERROR(_xlfn.XLOOKUP(A97,'2022'!B:B,'2022'!A:A,"",0),IFERROR(_xlfn.XLOOKUP(A97,'2023'!B:B,'2023'!A:A,"",0),0)))</f>
        <v>Prosthodontics</v>
      </c>
      <c r="D97" s="1">
        <f>_xlfn.XLOOKUP($A97,'2021'!B:B,'2021'!D:D,"",0)</f>
        <v>4</v>
      </c>
      <c r="E97" s="1">
        <f>_xlfn.XLOOKUP($A97,'2022'!B:B,'2022'!D:D,0)</f>
        <v>1</v>
      </c>
      <c r="F97" s="1">
        <f>_xlfn.XLOOKUP($A97,'2023'!B:B,'2023'!D:D,0)</f>
        <v>6</v>
      </c>
      <c r="G97" s="1">
        <f t="shared" si="0"/>
        <v>11</v>
      </c>
      <c r="I97" s="5">
        <f>_xlfn.XLOOKUP($A97,'2021'!B:B,'2021'!F:F,0)</f>
        <v>253.65</v>
      </c>
      <c r="J97" s="5">
        <f>_xlfn.XLOOKUP($A97,'2022'!B:B,'2022'!F:F,0)</f>
        <v>93</v>
      </c>
      <c r="K97" s="1">
        <f>_xlfn.XLOOKUP($A97,'2023'!B:B,'2023'!F:F,0)</f>
        <v>342.65</v>
      </c>
      <c r="N97" s="1">
        <f t="shared" si="1"/>
        <v>62.663636363636357</v>
      </c>
      <c r="O97" s="1">
        <v>48</v>
      </c>
    </row>
    <row r="98" spans="1:15" ht="13.2" x14ac:dyDescent="0.25">
      <c r="A98" s="4">
        <v>711</v>
      </c>
      <c r="B98" s="1" t="str">
        <f>IFERROR(_xlfn.XLOOKUP(A98,'2021'!B:B,'2021'!A:A,"",0),IFERROR(_xlfn.XLOOKUP(A98,'2022'!B:B,'2022'!A:A,"",0),IFERROR(_xlfn.XLOOKUP(A98,'2023'!B:B,'2023'!A:A,"",0),0)))</f>
        <v>Prosthodontics</v>
      </c>
      <c r="D98" s="1">
        <f>_xlfn.XLOOKUP($A98,'2021'!B:B,'2021'!D:D,"",0)</f>
        <v>9</v>
      </c>
      <c r="E98" s="1">
        <f>_xlfn.XLOOKUP($A98,'2022'!B:B,'2022'!D:D,0)</f>
        <v>3</v>
      </c>
      <c r="F98" s="1">
        <f>_xlfn.XLOOKUP($A98,'2023'!B:B,'2023'!D:D,0)</f>
        <v>2</v>
      </c>
      <c r="G98" s="1">
        <f t="shared" si="0"/>
        <v>14</v>
      </c>
      <c r="I98" s="5">
        <f>_xlfn.XLOOKUP($A98,'2021'!B:B,'2021'!F:F,0)</f>
        <v>12425</v>
      </c>
      <c r="J98" s="5">
        <f>_xlfn.XLOOKUP($A98,'2022'!B:B,'2022'!F:F,0)</f>
        <v>3790</v>
      </c>
      <c r="K98" s="1">
        <f>_xlfn.XLOOKUP($A98,'2023'!B:B,'2023'!F:F,0)</f>
        <v>3000</v>
      </c>
      <c r="N98" s="1">
        <f t="shared" si="1"/>
        <v>1372.5</v>
      </c>
      <c r="O98" s="1">
        <v>48</v>
      </c>
    </row>
    <row r="99" spans="1:15" ht="13.2" x14ac:dyDescent="0.25">
      <c r="A99" s="4">
        <v>712</v>
      </c>
      <c r="B99" s="1" t="str">
        <f>IFERROR(_xlfn.XLOOKUP(A99,'2021'!B:B,'2021'!A:A,"",0),IFERROR(_xlfn.XLOOKUP(A99,'2022'!B:B,'2022'!A:A,"",0),IFERROR(_xlfn.XLOOKUP(A99,'2023'!B:B,'2023'!A:A,"",0),0)))</f>
        <v>Prosthodontics</v>
      </c>
      <c r="D99" s="1">
        <f>_xlfn.XLOOKUP($A99,'2021'!B:B,'2021'!D:D,"",0)</f>
        <v>2</v>
      </c>
      <c r="E99" s="1">
        <f>_xlfn.XLOOKUP($A99,'2022'!B:B,'2022'!D:D,0)</f>
        <v>3</v>
      </c>
      <c r="F99" s="1">
        <f>_xlfn.XLOOKUP($A99,'2023'!B:B,'2023'!D:D,0)</f>
        <v>1</v>
      </c>
      <c r="G99" s="1">
        <f t="shared" si="0"/>
        <v>6</v>
      </c>
      <c r="I99" s="5">
        <f>_xlfn.XLOOKUP($A99,'2021'!B:B,'2021'!F:F,0)</f>
        <v>2828</v>
      </c>
      <c r="J99" s="5">
        <f>_xlfn.XLOOKUP($A99,'2022'!B:B,'2022'!F:F,0)</f>
        <v>4021</v>
      </c>
      <c r="K99" s="1">
        <f>_xlfn.XLOOKUP($A99,'2023'!B:B,'2023'!F:F,0)</f>
        <v>1500</v>
      </c>
      <c r="N99" s="1">
        <f t="shared" si="1"/>
        <v>1391.5</v>
      </c>
      <c r="O99" s="1">
        <v>56</v>
      </c>
    </row>
    <row r="100" spans="1:15" ht="13.2" x14ac:dyDescent="0.25">
      <c r="A100" s="4">
        <v>721</v>
      </c>
      <c r="B100" s="1" t="str">
        <f>IFERROR(_xlfn.XLOOKUP(A100,'2021'!B:B,'2021'!A:A,"",0),IFERROR(_xlfn.XLOOKUP(A100,'2022'!B:B,'2022'!A:A,"",0),IFERROR(_xlfn.XLOOKUP(A100,'2023'!B:B,'2023'!A:A,"",0),0)))</f>
        <v>Prosthodontics</v>
      </c>
      <c r="D100" s="1">
        <f>_xlfn.XLOOKUP($A100,'2021'!B:B,'2021'!D:D,"",0)</f>
        <v>3</v>
      </c>
      <c r="E100" s="1">
        <f>_xlfn.XLOOKUP($A100,'2022'!B:B,'2022'!D:D,0)</f>
        <v>4</v>
      </c>
      <c r="F100" s="1">
        <f>_xlfn.XLOOKUP($A100,'2023'!B:B,'2023'!D:D,0)</f>
        <v>2</v>
      </c>
      <c r="G100" s="1">
        <f t="shared" si="0"/>
        <v>9</v>
      </c>
      <c r="I100" s="5">
        <f>_xlfn.XLOOKUP($A100,'2021'!B:B,'2021'!F:F,0)</f>
        <v>2419.75</v>
      </c>
      <c r="J100" s="5">
        <f>_xlfn.XLOOKUP($A100,'2022'!B:B,'2022'!F:F,0)</f>
        <v>3440</v>
      </c>
      <c r="K100" s="1">
        <f>_xlfn.XLOOKUP($A100,'2023'!B:B,'2023'!F:F,0)</f>
        <v>1670</v>
      </c>
      <c r="N100" s="1">
        <f t="shared" si="1"/>
        <v>836.63888888888891</v>
      </c>
      <c r="O100" s="1">
        <v>43</v>
      </c>
    </row>
    <row r="101" spans="1:15" ht="13.2" x14ac:dyDescent="0.25">
      <c r="A101" s="4">
        <v>722</v>
      </c>
      <c r="B101" s="1" t="str">
        <f>IFERROR(_xlfn.XLOOKUP(A101,'2021'!B:B,'2021'!A:A,"",0),IFERROR(_xlfn.XLOOKUP(A101,'2022'!B:B,'2022'!A:A,"",0),IFERROR(_xlfn.XLOOKUP(A101,'2023'!B:B,'2023'!A:A,"",0),0)))</f>
        <v>Prosthodontics</v>
      </c>
      <c r="D101" s="1">
        <f>_xlfn.XLOOKUP($A101,'2021'!B:B,'2021'!D:D,"",0)</f>
        <v>2</v>
      </c>
      <c r="E101" s="1">
        <f>_xlfn.XLOOKUP($A101,'2022'!B:B,'2022'!D:D,0)</f>
        <v>0</v>
      </c>
      <c r="F101" s="1">
        <f>_xlfn.XLOOKUP($A101,'2023'!B:B,'2023'!D:D,0)</f>
        <v>1</v>
      </c>
      <c r="G101" s="1">
        <f t="shared" si="0"/>
        <v>3</v>
      </c>
      <c r="I101" s="5">
        <f>_xlfn.XLOOKUP($A101,'2021'!B:B,'2021'!F:F,0)</f>
        <v>1785</v>
      </c>
      <c r="J101" s="5">
        <f>_xlfn.XLOOKUP($A101,'2022'!B:B,'2022'!F:F,0)</f>
        <v>0</v>
      </c>
      <c r="K101" s="1">
        <f>_xlfn.XLOOKUP($A101,'2023'!B:B,'2023'!F:F,0)</f>
        <v>980</v>
      </c>
      <c r="N101" s="1">
        <f t="shared" si="1"/>
        <v>921.66666666666663</v>
      </c>
      <c r="O101" s="1">
        <v>39</v>
      </c>
    </row>
    <row r="102" spans="1:15" ht="13.2" x14ac:dyDescent="0.25">
      <c r="A102" s="4">
        <v>727</v>
      </c>
      <c r="B102" s="1" t="str">
        <f>IFERROR(_xlfn.XLOOKUP(A102,'2021'!B:B,'2021'!A:A,"",0),IFERROR(_xlfn.XLOOKUP(A102,'2022'!B:B,'2022'!A:A,"",0),IFERROR(_xlfn.XLOOKUP(A102,'2023'!B:B,'2023'!A:A,"",0),0)))</f>
        <v>Prosthodontics</v>
      </c>
      <c r="D102" s="1">
        <f>_xlfn.XLOOKUP($A102,'2021'!B:B,'2021'!D:D,"",0)</f>
        <v>1</v>
      </c>
      <c r="E102" s="1">
        <f>_xlfn.XLOOKUP($A102,'2022'!B:B,'2022'!D:D,0)</f>
        <v>2</v>
      </c>
      <c r="F102" s="1">
        <f>_xlfn.XLOOKUP($A102,'2023'!B:B,'2023'!D:D,0)</f>
        <v>2</v>
      </c>
      <c r="G102" s="1">
        <f t="shared" si="0"/>
        <v>5</v>
      </c>
      <c r="I102" s="5">
        <f>_xlfn.XLOOKUP($A102,'2021'!B:B,'2021'!F:F,0)</f>
        <v>1229.95</v>
      </c>
      <c r="J102" s="5">
        <f>_xlfn.XLOOKUP($A102,'2022'!B:B,'2022'!F:F,0)</f>
        <v>2559.9499999999998</v>
      </c>
      <c r="K102" s="1">
        <f>_xlfn.XLOOKUP($A102,'2023'!B:B,'2023'!F:F,0)</f>
        <v>3109</v>
      </c>
      <c r="N102" s="1">
        <f t="shared" si="1"/>
        <v>1379.78</v>
      </c>
      <c r="O102" s="1">
        <v>48</v>
      </c>
    </row>
    <row r="103" spans="1:15" ht="13.2" x14ac:dyDescent="0.25">
      <c r="A103" s="4">
        <v>728</v>
      </c>
      <c r="B103" s="1" t="str">
        <f>IFERROR(_xlfn.XLOOKUP(A103,'2021'!B:B,'2021'!A:A,"",0),IFERROR(_xlfn.XLOOKUP(A103,'2022'!B:B,'2022'!A:A,"",0),IFERROR(_xlfn.XLOOKUP(A103,'2023'!B:B,'2023'!A:A,"",0),0)))</f>
        <v>Prosthodontics</v>
      </c>
      <c r="D103" s="1">
        <f>_xlfn.XLOOKUP($A103,'2021'!B:B,'2021'!D:D,"",0)</f>
        <v>2</v>
      </c>
      <c r="E103" s="1">
        <f>_xlfn.XLOOKUP($A103,'2022'!B:B,'2022'!D:D,0)</f>
        <v>2</v>
      </c>
      <c r="F103" s="1">
        <f>_xlfn.XLOOKUP($A103,'2023'!B:B,'2023'!D:D,0)</f>
        <v>1</v>
      </c>
      <c r="G103" s="1">
        <f t="shared" si="0"/>
        <v>5</v>
      </c>
      <c r="I103" s="5">
        <f>_xlfn.XLOOKUP($A103,'2021'!B:B,'2021'!F:F,0)</f>
        <v>3044</v>
      </c>
      <c r="J103" s="5">
        <f>_xlfn.XLOOKUP($A103,'2022'!B:B,'2022'!F:F,0)</f>
        <v>3547</v>
      </c>
      <c r="K103" s="1">
        <f>_xlfn.XLOOKUP($A103,'2023'!B:B,'2023'!F:F,0)</f>
        <v>1229.95</v>
      </c>
      <c r="N103" s="1">
        <f t="shared" si="1"/>
        <v>1564.19</v>
      </c>
      <c r="O103" s="1">
        <v>44</v>
      </c>
    </row>
    <row r="104" spans="1:15" ht="13.2" x14ac:dyDescent="0.25">
      <c r="A104" s="4">
        <v>731</v>
      </c>
      <c r="B104" s="1" t="str">
        <f>IFERROR(_xlfn.XLOOKUP(A104,'2021'!B:B,'2021'!A:A,"",0),IFERROR(_xlfn.XLOOKUP(A104,'2022'!B:B,'2022'!A:A,"",0),IFERROR(_xlfn.XLOOKUP(A104,'2023'!B:B,'2023'!A:A,"",0),0)))</f>
        <v>Prosthodontics</v>
      </c>
      <c r="D104" s="1">
        <f>_xlfn.XLOOKUP($A104,'2021'!B:B,'2021'!D:D,"",0)</f>
        <v>11</v>
      </c>
      <c r="E104" s="1">
        <f>_xlfn.XLOOKUP($A104,'2022'!B:B,'2022'!D:D,0)</f>
        <v>9</v>
      </c>
      <c r="F104" s="1">
        <f>_xlfn.XLOOKUP($A104,'2023'!B:B,'2023'!D:D,0)</f>
        <v>9</v>
      </c>
      <c r="G104" s="1">
        <f t="shared" si="0"/>
        <v>29</v>
      </c>
      <c r="I104" s="5">
        <f>_xlfn.XLOOKUP($A104,'2021'!B:B,'2021'!F:F,0)</f>
        <v>539.4</v>
      </c>
      <c r="J104" s="5">
        <f>_xlfn.XLOOKUP($A104,'2022'!B:B,'2022'!F:F,0)</f>
        <v>513</v>
      </c>
      <c r="K104" s="1">
        <f>_xlfn.XLOOKUP($A104,'2023'!B:B,'2023'!F:F,0)</f>
        <v>513</v>
      </c>
      <c r="N104" s="1">
        <f t="shared" si="1"/>
        <v>53.979310344827589</v>
      </c>
      <c r="O104" s="1">
        <v>24</v>
      </c>
    </row>
    <row r="105" spans="1:15" ht="13.2" x14ac:dyDescent="0.25">
      <c r="A105" s="4">
        <v>732</v>
      </c>
      <c r="B105" s="1" t="str">
        <f>IFERROR(_xlfn.XLOOKUP(A105,'2021'!B:B,'2021'!A:A,"",0),IFERROR(_xlfn.XLOOKUP(A105,'2022'!B:B,'2022'!A:A,"",0),IFERROR(_xlfn.XLOOKUP(A105,'2023'!B:B,'2023'!A:A,"",0),0)))</f>
        <v>Prosthodontics</v>
      </c>
      <c r="D105" s="1">
        <f>_xlfn.XLOOKUP($A105,'2021'!B:B,'2021'!D:D,"",0)</f>
        <v>4</v>
      </c>
      <c r="E105" s="1">
        <f>_xlfn.XLOOKUP($A105,'2022'!B:B,'2022'!D:D,0)</f>
        <v>4</v>
      </c>
      <c r="F105" s="1">
        <f>_xlfn.XLOOKUP($A105,'2023'!B:B,'2023'!D:D,0)</f>
        <v>1</v>
      </c>
      <c r="G105" s="1">
        <f t="shared" si="0"/>
        <v>9</v>
      </c>
      <c r="I105" s="5">
        <f>_xlfn.XLOOKUP($A105,'2021'!B:B,'2021'!F:F,0)</f>
        <v>193.8</v>
      </c>
      <c r="J105" s="5">
        <f>_xlfn.XLOOKUP($A105,'2022'!B:B,'2022'!F:F,0)</f>
        <v>228</v>
      </c>
      <c r="K105" s="1">
        <f>_xlfn.XLOOKUP($A105,'2023'!B:B,'2023'!F:F,0)</f>
        <v>57</v>
      </c>
      <c r="N105" s="1">
        <f t="shared" si="1"/>
        <v>53.2</v>
      </c>
      <c r="O105" s="1">
        <v>22</v>
      </c>
    </row>
    <row r="106" spans="1:15" ht="13.2" x14ac:dyDescent="0.25">
      <c r="A106" s="4">
        <v>733</v>
      </c>
      <c r="B106" s="1" t="str">
        <f>IFERROR(_xlfn.XLOOKUP(A106,'2021'!B:B,'2021'!A:A,"",0),IFERROR(_xlfn.XLOOKUP(A106,'2022'!B:B,'2022'!A:A,"",0),IFERROR(_xlfn.XLOOKUP(A106,'2023'!B:B,'2023'!A:A,"",0),0)))</f>
        <v>Prosthodontics</v>
      </c>
      <c r="D106" s="1">
        <f>_xlfn.XLOOKUP($A106,'2021'!B:B,'2021'!D:D,"",0)</f>
        <v>20</v>
      </c>
      <c r="E106" s="1">
        <f>_xlfn.XLOOKUP($A106,'2022'!B:B,'2022'!D:D,0)</f>
        <v>27</v>
      </c>
      <c r="F106" s="1">
        <f>_xlfn.XLOOKUP($A106,'2023'!B:B,'2023'!D:D,0)</f>
        <v>16</v>
      </c>
      <c r="G106" s="1">
        <f t="shared" si="0"/>
        <v>63</v>
      </c>
      <c r="I106" s="5">
        <f>_xlfn.XLOOKUP($A106,'2021'!B:B,'2021'!F:F,0)</f>
        <v>905</v>
      </c>
      <c r="J106" s="5">
        <f>_xlfn.XLOOKUP($A106,'2022'!B:B,'2022'!F:F,0)</f>
        <v>1326</v>
      </c>
      <c r="K106" s="1">
        <f>_xlfn.XLOOKUP($A106,'2023'!B:B,'2023'!F:F,0)</f>
        <v>864</v>
      </c>
      <c r="N106" s="1">
        <f t="shared" si="1"/>
        <v>49.126984126984127</v>
      </c>
      <c r="O106" s="1">
        <v>24</v>
      </c>
    </row>
    <row r="107" spans="1:15" ht="13.2" x14ac:dyDescent="0.25">
      <c r="A107" s="4">
        <v>736</v>
      </c>
      <c r="B107" s="1" t="str">
        <f>IFERROR(_xlfn.XLOOKUP(A107,'2021'!B:B,'2021'!A:A,"",0),IFERROR(_xlfn.XLOOKUP(A107,'2022'!B:B,'2022'!A:A,"",0),IFERROR(_xlfn.XLOOKUP(A107,'2023'!B:B,'2023'!A:A,"",0),0)))</f>
        <v>Prosthodontics</v>
      </c>
      <c r="D107" s="1">
        <f>_xlfn.XLOOKUP($A107,'2021'!B:B,'2021'!D:D,"",0)</f>
        <v>7</v>
      </c>
      <c r="E107" s="1">
        <f>_xlfn.XLOOKUP($A107,'2022'!B:B,'2022'!D:D,0)</f>
        <v>25</v>
      </c>
      <c r="F107" s="1">
        <f>_xlfn.XLOOKUP($A107,'2023'!B:B,'2023'!D:D,0)</f>
        <v>0</v>
      </c>
      <c r="G107" s="1">
        <f t="shared" si="0"/>
        <v>32</v>
      </c>
      <c r="I107" s="5">
        <f>_xlfn.XLOOKUP($A107,'2021'!B:B,'2021'!F:F,0)</f>
        <v>315.35000000000002</v>
      </c>
      <c r="J107" s="5">
        <f>_xlfn.XLOOKUP($A107,'2022'!B:B,'2022'!F:F,0)</f>
        <v>1198.4000000000001</v>
      </c>
      <c r="K107" s="1">
        <f>_xlfn.XLOOKUP($A107,'2023'!B:B,'2023'!F:F,0)</f>
        <v>0</v>
      </c>
      <c r="N107" s="1">
        <f t="shared" si="1"/>
        <v>47.3046875</v>
      </c>
      <c r="O107" s="1">
        <v>27</v>
      </c>
    </row>
    <row r="108" spans="1:15" ht="13.2" x14ac:dyDescent="0.25">
      <c r="A108" s="4">
        <v>741</v>
      </c>
      <c r="B108" s="1" t="str">
        <f>IFERROR(_xlfn.XLOOKUP(A108,'2021'!B:B,'2021'!A:A,"",0),IFERROR(_xlfn.XLOOKUP(A108,'2022'!B:B,'2022'!A:A,"",0),IFERROR(_xlfn.XLOOKUP(A108,'2023'!B:B,'2023'!A:A,"",0),0)))</f>
        <v>Prosthodontics</v>
      </c>
      <c r="D108" s="1">
        <f>_xlfn.XLOOKUP($A108,'2021'!B:B,'2021'!D:D,"",0)</f>
        <v>2</v>
      </c>
      <c r="E108" s="1">
        <f>_xlfn.XLOOKUP($A108,'2022'!B:B,'2022'!D:D,0)</f>
        <v>1</v>
      </c>
      <c r="F108" s="1">
        <f>_xlfn.XLOOKUP($A108,'2023'!B:B,'2023'!D:D,0)</f>
        <v>1</v>
      </c>
      <c r="G108" s="1">
        <f t="shared" si="0"/>
        <v>4</v>
      </c>
      <c r="I108" s="5">
        <f>_xlfn.XLOOKUP($A108,'2021'!B:B,'2021'!F:F,0)</f>
        <v>114.55</v>
      </c>
      <c r="J108" s="5">
        <f>_xlfn.XLOOKUP($A108,'2022'!B:B,'2022'!F:F,0)</f>
        <v>78</v>
      </c>
      <c r="K108" s="1">
        <f>_xlfn.XLOOKUP($A108,'2023'!B:B,'2023'!F:F,0)</f>
        <v>0</v>
      </c>
      <c r="N108" s="1">
        <f t="shared" si="1"/>
        <v>48.137500000000003</v>
      </c>
      <c r="O108" s="1">
        <v>26</v>
      </c>
    </row>
    <row r="109" spans="1:15" ht="13.2" x14ac:dyDescent="0.25">
      <c r="A109" s="4">
        <v>743</v>
      </c>
      <c r="B109" s="1" t="str">
        <f>IFERROR(_xlfn.XLOOKUP(A109,'2021'!B:B,'2021'!A:A,"",0),IFERROR(_xlfn.XLOOKUP(A109,'2022'!B:B,'2022'!A:A,"",0),IFERROR(_xlfn.XLOOKUP(A109,'2023'!B:B,'2023'!A:A,"",0),0)))</f>
        <v>Prosthodontics</v>
      </c>
      <c r="D109" s="1">
        <f>_xlfn.XLOOKUP($A109,'2021'!B:B,'2021'!D:D,"",0)</f>
        <v>5</v>
      </c>
      <c r="E109" s="1">
        <f>_xlfn.XLOOKUP($A109,'2022'!B:B,'2022'!D:D,0)</f>
        <v>2</v>
      </c>
      <c r="F109" s="1">
        <f>_xlfn.XLOOKUP($A109,'2023'!B:B,'2023'!D:D,0)</f>
        <v>3</v>
      </c>
      <c r="G109" s="1">
        <f t="shared" si="0"/>
        <v>10</v>
      </c>
      <c r="I109" s="5">
        <f>_xlfn.XLOOKUP($A109,'2021'!B:B,'2021'!F:F,0)</f>
        <v>2137</v>
      </c>
      <c r="J109" s="5">
        <f>_xlfn.XLOOKUP($A109,'2022'!B:B,'2022'!F:F,0)</f>
        <v>894</v>
      </c>
      <c r="K109" s="1">
        <f>_xlfn.XLOOKUP($A109,'2023'!B:B,'2023'!F:F,0)</f>
        <v>1371</v>
      </c>
      <c r="N109" s="1">
        <f t="shared" si="1"/>
        <v>440.2</v>
      </c>
      <c r="O109" s="1">
        <v>38</v>
      </c>
    </row>
    <row r="110" spans="1:15" ht="13.2" x14ac:dyDescent="0.25">
      <c r="A110" s="4">
        <v>744</v>
      </c>
      <c r="B110" s="1" t="str">
        <f>IFERROR(_xlfn.XLOOKUP(A110,'2021'!B:B,'2021'!A:A,"",0),IFERROR(_xlfn.XLOOKUP(A110,'2022'!B:B,'2022'!A:A,"",0),IFERROR(_xlfn.XLOOKUP(A110,'2023'!B:B,'2023'!A:A,"",0),0)))</f>
        <v>Prosthodontics</v>
      </c>
      <c r="D110" s="1">
        <f>_xlfn.XLOOKUP($A110,'2021'!B:B,'2021'!D:D,"",0)</f>
        <v>1</v>
      </c>
      <c r="E110" s="1">
        <f>_xlfn.XLOOKUP($A110,'2022'!B:B,'2022'!D:D,0)</f>
        <v>0</v>
      </c>
      <c r="F110" s="1">
        <f>_xlfn.XLOOKUP($A110,'2023'!B:B,'2023'!D:D,0)</f>
        <v>1</v>
      </c>
      <c r="G110" s="1">
        <f t="shared" si="0"/>
        <v>2</v>
      </c>
      <c r="I110" s="5">
        <f>_xlfn.XLOOKUP($A110,'2021'!B:B,'2021'!F:F,0)</f>
        <v>410</v>
      </c>
      <c r="J110" s="5">
        <f>_xlfn.XLOOKUP($A110,'2022'!B:B,'2022'!F:F,0)</f>
        <v>0</v>
      </c>
      <c r="K110" s="1">
        <f>_xlfn.XLOOKUP($A110,'2023'!B:B,'2023'!F:F,0)</f>
        <v>477</v>
      </c>
      <c r="N110" s="1">
        <f t="shared" si="1"/>
        <v>443.5</v>
      </c>
      <c r="O110" s="1">
        <v>34</v>
      </c>
    </row>
    <row r="111" spans="1:15" ht="13.2" x14ac:dyDescent="0.25">
      <c r="A111" s="4">
        <v>811</v>
      </c>
      <c r="B111" s="1" t="str">
        <f>IFERROR(_xlfn.XLOOKUP(A111,'2021'!B:B,'2021'!A:A,"",0),IFERROR(_xlfn.XLOOKUP(A111,'2022'!B:B,'2022'!A:A,"",0),IFERROR(_xlfn.XLOOKUP(A111,'2023'!B:B,'2023'!A:A,"",0),0)))</f>
        <v>Orthodontics</v>
      </c>
      <c r="D111" s="1">
        <f>_xlfn.XLOOKUP($A111,'2021'!B:B,'2021'!D:D,"",0)</f>
        <v>25</v>
      </c>
      <c r="E111" s="1">
        <f>_xlfn.XLOOKUP($A111,'2022'!B:B,'2022'!D:D,0)</f>
        <v>40</v>
      </c>
      <c r="F111" s="1">
        <f>_xlfn.XLOOKUP($A111,'2023'!B:B,'2023'!D:D,0)</f>
        <v>44</v>
      </c>
      <c r="G111" s="1">
        <f t="shared" si="0"/>
        <v>109</v>
      </c>
      <c r="I111" s="5">
        <f>_xlfn.XLOOKUP($A111,'2021'!B:B,'2021'!F:F,0)</f>
        <v>7545</v>
      </c>
      <c r="J111" s="5">
        <f>_xlfn.XLOOKUP($A111,'2022'!B:B,'2022'!F:F,0)</f>
        <v>10742.5</v>
      </c>
      <c r="K111" s="1">
        <f>_xlfn.XLOOKUP($A111,'2023'!B:B,'2023'!F:F,0)</f>
        <v>10610.5</v>
      </c>
      <c r="N111" s="1">
        <f t="shared" si="1"/>
        <v>265.1192660550459</v>
      </c>
      <c r="O111" s="1">
        <v>43</v>
      </c>
    </row>
    <row r="112" spans="1:15" ht="13.2" x14ac:dyDescent="0.25">
      <c r="A112" s="4">
        <v>825</v>
      </c>
      <c r="B112" s="1" t="str">
        <f>IFERROR(_xlfn.XLOOKUP(A112,'2021'!B:B,'2021'!A:A,"",0),IFERROR(_xlfn.XLOOKUP(A112,'2022'!B:B,'2022'!A:A,"",0),IFERROR(_xlfn.XLOOKUP(A112,'2023'!B:B,'2023'!A:A,"",0),0)))</f>
        <v>Orthodontics</v>
      </c>
      <c r="D112" s="1">
        <f>_xlfn.XLOOKUP($A112,'2021'!B:B,'2021'!D:D,"",0)</f>
        <v>32</v>
      </c>
      <c r="E112" s="1">
        <f>_xlfn.XLOOKUP($A112,'2022'!B:B,'2022'!D:D,0)</f>
        <v>48</v>
      </c>
      <c r="F112" s="1">
        <f>_xlfn.XLOOKUP($A112,'2023'!B:B,'2023'!D:D,0)</f>
        <v>39</v>
      </c>
      <c r="G112" s="1">
        <f t="shared" si="0"/>
        <v>119</v>
      </c>
      <c r="I112" s="5">
        <f>_xlfn.XLOOKUP($A112,'2021'!B:B,'2021'!F:F,0)</f>
        <v>84342.45</v>
      </c>
      <c r="J112" s="5">
        <f>_xlfn.XLOOKUP($A112,'2022'!B:B,'2022'!F:F,0)</f>
        <v>84176</v>
      </c>
      <c r="K112" s="1">
        <f>_xlfn.XLOOKUP($A112,'2023'!B:B,'2023'!F:F,0)</f>
        <v>52840</v>
      </c>
      <c r="N112" s="1">
        <f t="shared" si="1"/>
        <v>1860.1550420168069</v>
      </c>
      <c r="O112" s="1">
        <v>16</v>
      </c>
    </row>
    <row r="113" spans="1:15" ht="13.2" x14ac:dyDescent="0.25">
      <c r="A113" s="4">
        <v>833</v>
      </c>
      <c r="B113" s="1" t="str">
        <f>IFERROR(_xlfn.XLOOKUP(A113,'2021'!B:B,'2021'!A:A,"",0),IFERROR(_xlfn.XLOOKUP(A113,'2022'!B:B,'2022'!A:A,"",0),IFERROR(_xlfn.XLOOKUP(A113,'2023'!B:B,'2023'!A:A,"",0),0)))</f>
        <v>Orthodontics</v>
      </c>
      <c r="D113" s="1">
        <f>_xlfn.XLOOKUP($A113,'2021'!B:B,'2021'!D:D,"",0)</f>
        <v>2</v>
      </c>
      <c r="E113" s="1">
        <f>_xlfn.XLOOKUP($A113,'2022'!B:B,'2022'!D:D,0)</f>
        <v>0</v>
      </c>
      <c r="F113" s="1">
        <f>_xlfn.XLOOKUP($A113,'2023'!B:B,'2023'!D:D,0)</f>
        <v>0</v>
      </c>
      <c r="G113" s="1">
        <f t="shared" si="0"/>
        <v>2</v>
      </c>
      <c r="I113" s="5">
        <f>_xlfn.XLOOKUP($A113,'2021'!B:B,'2021'!F:F,0)</f>
        <v>1450</v>
      </c>
      <c r="J113" s="5">
        <f>_xlfn.XLOOKUP($A113,'2022'!B:B,'2022'!F:F,0)</f>
        <v>0</v>
      </c>
      <c r="K113" s="1">
        <f>_xlfn.XLOOKUP($A113,'2023'!B:B,'2023'!F:F,0)</f>
        <v>0</v>
      </c>
      <c r="N113" s="1">
        <f t="shared" si="1"/>
        <v>725</v>
      </c>
      <c r="O113" s="1">
        <v>18</v>
      </c>
    </row>
    <row r="114" spans="1:15" ht="13.2" x14ac:dyDescent="0.25">
      <c r="A114" s="4">
        <v>845</v>
      </c>
      <c r="B114" s="1" t="str">
        <f>IFERROR(_xlfn.XLOOKUP(A114,'2021'!B:B,'2021'!A:A,"",0),IFERROR(_xlfn.XLOOKUP(A114,'2022'!B:B,'2022'!A:A,"",0),IFERROR(_xlfn.XLOOKUP(A114,'2023'!B:B,'2023'!A:A,"",0),0)))</f>
        <v>Orthodontics</v>
      </c>
      <c r="D114" s="1">
        <f>_xlfn.XLOOKUP($A114,'2021'!B:B,'2021'!D:D,"",0)</f>
        <v>2</v>
      </c>
      <c r="E114" s="1">
        <f>_xlfn.XLOOKUP($A114,'2022'!B:B,'2022'!D:D,0)</f>
        <v>9</v>
      </c>
      <c r="F114" s="1">
        <f>_xlfn.XLOOKUP($A114,'2023'!B:B,'2023'!D:D,0)</f>
        <v>4</v>
      </c>
      <c r="G114" s="1">
        <f t="shared" si="0"/>
        <v>15</v>
      </c>
      <c r="I114" s="5">
        <f>_xlfn.XLOOKUP($A114,'2021'!B:B,'2021'!F:F,0)</f>
        <v>740</v>
      </c>
      <c r="J114" s="5">
        <f>_xlfn.XLOOKUP($A114,'2022'!B:B,'2022'!F:F,0)</f>
        <v>3060</v>
      </c>
      <c r="K114" s="1">
        <f>_xlfn.XLOOKUP($A114,'2023'!B:B,'2023'!F:F,0)</f>
        <v>1360</v>
      </c>
      <c r="N114" s="1">
        <f t="shared" si="1"/>
        <v>344</v>
      </c>
      <c r="O114" s="1">
        <v>52</v>
      </c>
    </row>
    <row r="115" spans="1:15" ht="13.2" x14ac:dyDescent="0.25">
      <c r="A115" s="4">
        <v>846</v>
      </c>
      <c r="B115" s="1" t="str">
        <f>IFERROR(_xlfn.XLOOKUP(A115,'2021'!B:B,'2021'!A:A,"",0),IFERROR(_xlfn.XLOOKUP(A115,'2022'!B:B,'2022'!A:A,"",0),IFERROR(_xlfn.XLOOKUP(A115,'2023'!B:B,'2023'!A:A,"",0),0)))</f>
        <v>Orthodontics</v>
      </c>
      <c r="D115" s="1">
        <f>_xlfn.XLOOKUP($A115,'2021'!B:B,'2021'!D:D,"",0)</f>
        <v>2</v>
      </c>
      <c r="E115" s="1">
        <f>_xlfn.XLOOKUP($A115,'2022'!B:B,'2022'!D:D,0)</f>
        <v>0</v>
      </c>
      <c r="F115" s="1">
        <f>_xlfn.XLOOKUP($A115,'2023'!B:B,'2023'!D:D,0)</f>
        <v>0</v>
      </c>
      <c r="G115" s="1">
        <f t="shared" si="0"/>
        <v>2</v>
      </c>
      <c r="I115" s="5">
        <f>_xlfn.XLOOKUP($A115,'2021'!B:B,'2021'!F:F,0)</f>
        <v>405</v>
      </c>
      <c r="J115" s="5">
        <f>_xlfn.XLOOKUP($A115,'2022'!B:B,'2022'!F:F,0)</f>
        <v>0</v>
      </c>
      <c r="K115" s="1">
        <f>_xlfn.XLOOKUP($A115,'2023'!B:B,'2023'!F:F,0)</f>
        <v>0</v>
      </c>
      <c r="N115" s="1">
        <f t="shared" si="1"/>
        <v>202.5</v>
      </c>
      <c r="O115" s="1">
        <v>46</v>
      </c>
    </row>
    <row r="116" spans="1:15" ht="13.2" x14ac:dyDescent="0.25">
      <c r="A116" s="4">
        <v>872</v>
      </c>
      <c r="B116" s="1" t="str">
        <f>IFERROR(_xlfn.XLOOKUP(A116,'2021'!B:B,'2021'!A:A,"",0),IFERROR(_xlfn.XLOOKUP(A116,'2022'!B:B,'2022'!A:A,"",0),IFERROR(_xlfn.XLOOKUP(A116,'2023'!B:B,'2023'!A:A,"",0),0)))</f>
        <v>Orthodontics</v>
      </c>
      <c r="D116" s="1">
        <f>_xlfn.XLOOKUP($A116,'2021'!B:B,'2021'!D:D,"",0)</f>
        <v>1</v>
      </c>
      <c r="E116" s="1">
        <f>_xlfn.XLOOKUP($A116,'2022'!B:B,'2022'!D:D,0)</f>
        <v>0</v>
      </c>
      <c r="F116" s="1">
        <f>_xlfn.XLOOKUP($A116,'2023'!B:B,'2023'!D:D,0)</f>
        <v>0</v>
      </c>
      <c r="G116" s="1">
        <f t="shared" si="0"/>
        <v>1</v>
      </c>
      <c r="I116" s="5">
        <f>_xlfn.XLOOKUP($A116,'2021'!B:B,'2021'!F:F,0)</f>
        <v>179</v>
      </c>
      <c r="J116" s="5">
        <f>_xlfn.XLOOKUP($A116,'2022'!B:B,'2022'!F:F,0)</f>
        <v>0</v>
      </c>
      <c r="K116" s="1">
        <f>_xlfn.XLOOKUP($A116,'2023'!B:B,'2023'!F:F,0)</f>
        <v>0</v>
      </c>
      <c r="N116" s="1">
        <f t="shared" si="1"/>
        <v>179</v>
      </c>
      <c r="O116" s="1">
        <v>28</v>
      </c>
    </row>
    <row r="117" spans="1:15" ht="13.2" x14ac:dyDescent="0.25">
      <c r="A117" s="4">
        <v>874</v>
      </c>
      <c r="B117" s="1" t="str">
        <f>IFERROR(_xlfn.XLOOKUP(A117,'2021'!B:B,'2021'!A:A,"",0),IFERROR(_xlfn.XLOOKUP(A117,'2022'!B:B,'2022'!A:A,"",0),IFERROR(_xlfn.XLOOKUP(A117,'2023'!B:B,'2023'!A:A,"",0),0)))</f>
        <v>Orthodontics</v>
      </c>
      <c r="D117" s="1">
        <f>_xlfn.XLOOKUP($A117,'2021'!B:B,'2021'!D:D,"",0)</f>
        <v>2</v>
      </c>
      <c r="E117" s="1">
        <f>_xlfn.XLOOKUP($A117,'2022'!B:B,'2022'!D:D,0)</f>
        <v>3</v>
      </c>
      <c r="F117" s="1">
        <f>_xlfn.XLOOKUP($A117,'2023'!B:B,'2023'!D:D,0)</f>
        <v>4</v>
      </c>
      <c r="G117" s="1">
        <f t="shared" si="0"/>
        <v>9</v>
      </c>
      <c r="I117" s="5">
        <f>_xlfn.XLOOKUP($A117,'2021'!B:B,'2021'!F:F,0)</f>
        <v>314</v>
      </c>
      <c r="J117" s="5">
        <f>_xlfn.XLOOKUP($A117,'2022'!B:B,'2022'!F:F,0)</f>
        <v>510.15</v>
      </c>
      <c r="K117" s="1">
        <f>_xlfn.XLOOKUP($A117,'2023'!B:B,'2023'!F:F,0)</f>
        <v>443</v>
      </c>
      <c r="N117" s="1">
        <f t="shared" si="1"/>
        <v>140.79444444444445</v>
      </c>
      <c r="O117" s="1">
        <v>60</v>
      </c>
    </row>
    <row r="118" spans="1:15" ht="13.2" x14ac:dyDescent="0.25">
      <c r="A118" s="4">
        <v>88943</v>
      </c>
      <c r="B118" s="1" t="str">
        <f>IFERROR(_xlfn.XLOOKUP(A118,'2021'!B:B,'2021'!A:A,"",0),IFERROR(_xlfn.XLOOKUP(A118,'2022'!B:B,'2022'!A:A,"",0),IFERROR(_xlfn.XLOOKUP(A118,'2023'!B:B,'2023'!A:A,"",0),0)))</f>
        <v>General services</v>
      </c>
      <c r="D118" s="1">
        <f>_xlfn.XLOOKUP($A118,'2021'!B:B,'2021'!D:D,"",0)</f>
        <v>25</v>
      </c>
      <c r="E118" s="1">
        <f>_xlfn.XLOOKUP($A118,'2022'!B:B,'2022'!D:D,0)</f>
        <v>19</v>
      </c>
      <c r="F118" s="1">
        <f>_xlfn.XLOOKUP($A118,'2023'!B:B,'2023'!D:D,0)</f>
        <v>5</v>
      </c>
      <c r="G118" s="1">
        <f t="shared" si="0"/>
        <v>49</v>
      </c>
      <c r="I118" s="5">
        <f>_xlfn.XLOOKUP($A118,'2021'!B:B,'2021'!F:F,0)</f>
        <v>1684.35</v>
      </c>
      <c r="J118" s="5">
        <f>_xlfn.XLOOKUP($A118,'2022'!B:B,'2022'!F:F,0)</f>
        <v>1297.25</v>
      </c>
      <c r="K118" s="1">
        <f>_xlfn.XLOOKUP($A118,'2023'!B:B,'2023'!F:F,0)</f>
        <v>343.75</v>
      </c>
      <c r="N118" s="1">
        <f t="shared" si="1"/>
        <v>67.864285714285714</v>
      </c>
      <c r="O118" s="1">
        <v>47</v>
      </c>
    </row>
    <row r="119" spans="1:15" ht="13.2" x14ac:dyDescent="0.25">
      <c r="A119" s="4">
        <v>915</v>
      </c>
      <c r="B119" s="1" t="str">
        <f>IFERROR(_xlfn.XLOOKUP(A119,'2021'!B:B,'2021'!A:A,"",0),IFERROR(_xlfn.XLOOKUP(A119,'2022'!B:B,'2022'!A:A,"",0),IFERROR(_xlfn.XLOOKUP(A119,'2023'!B:B,'2023'!A:A,"",0),0)))</f>
        <v>General services</v>
      </c>
      <c r="D119" s="1">
        <f>_xlfn.XLOOKUP($A119,'2021'!B:B,'2021'!D:D,"",0)</f>
        <v>1</v>
      </c>
      <c r="E119" s="1">
        <f>_xlfn.XLOOKUP($A119,'2022'!B:B,'2022'!D:D,0)</f>
        <v>0</v>
      </c>
      <c r="F119" s="1">
        <f>_xlfn.XLOOKUP($A119,'2023'!B:B,'2023'!D:D,0)</f>
        <v>0</v>
      </c>
      <c r="G119" s="1">
        <f t="shared" si="0"/>
        <v>1</v>
      </c>
      <c r="I119" s="5">
        <f>_xlfn.XLOOKUP($A119,'2021'!B:B,'2021'!F:F,0)</f>
        <v>187</v>
      </c>
      <c r="J119" s="5">
        <f>_xlfn.XLOOKUP($A119,'2022'!B:B,'2022'!F:F,0)</f>
        <v>0</v>
      </c>
      <c r="K119" s="1">
        <f>_xlfn.XLOOKUP($A119,'2023'!B:B,'2023'!F:F,0)</f>
        <v>0</v>
      </c>
      <c r="N119" s="1">
        <f t="shared" si="1"/>
        <v>187</v>
      </c>
      <c r="O119" s="1">
        <v>45</v>
      </c>
    </row>
    <row r="120" spans="1:15" ht="13.2" x14ac:dyDescent="0.25">
      <c r="A120" s="4">
        <v>916</v>
      </c>
      <c r="B120" s="1" t="str">
        <f>IFERROR(_xlfn.XLOOKUP(A120,'2021'!B:B,'2021'!A:A,"",0),IFERROR(_xlfn.XLOOKUP(A120,'2022'!B:B,'2022'!A:A,"",0),IFERROR(_xlfn.XLOOKUP(A120,'2023'!B:B,'2023'!A:A,"",0),0)))</f>
        <v>General services</v>
      </c>
      <c r="D120" s="1">
        <f>_xlfn.XLOOKUP($A120,'2021'!B:B,'2021'!D:D,"",0)</f>
        <v>2</v>
      </c>
      <c r="E120" s="1">
        <f>_xlfn.XLOOKUP($A120,'2022'!B:B,'2022'!D:D,0)</f>
        <v>0</v>
      </c>
      <c r="F120" s="1">
        <f>_xlfn.XLOOKUP($A120,'2023'!B:B,'2023'!D:D,0)</f>
        <v>0</v>
      </c>
      <c r="G120" s="1">
        <f t="shared" si="0"/>
        <v>2</v>
      </c>
      <c r="I120" s="5">
        <f>_xlfn.XLOOKUP($A120,'2021'!B:B,'2021'!F:F,0)</f>
        <v>218</v>
      </c>
      <c r="J120" s="5">
        <f>_xlfn.XLOOKUP($A120,'2022'!B:B,'2022'!F:F,0)</f>
        <v>0</v>
      </c>
      <c r="K120" s="1">
        <f>_xlfn.XLOOKUP($A120,'2023'!B:B,'2023'!F:F,0)</f>
        <v>0</v>
      </c>
      <c r="N120" s="1">
        <f t="shared" si="1"/>
        <v>109</v>
      </c>
      <c r="O120" s="1">
        <v>35</v>
      </c>
    </row>
    <row r="121" spans="1:15" ht="13.2" x14ac:dyDescent="0.25">
      <c r="A121" s="4">
        <v>926</v>
      </c>
      <c r="B121" s="1" t="str">
        <f>IFERROR(_xlfn.XLOOKUP(A121,'2021'!B:B,'2021'!A:A,"",0),IFERROR(_xlfn.XLOOKUP(A121,'2022'!B:B,'2022'!A:A,"",0),IFERROR(_xlfn.XLOOKUP(A121,'2023'!B:B,'2023'!A:A,"",0),0)))</f>
        <v>General services</v>
      </c>
      <c r="D121" s="1">
        <f>_xlfn.XLOOKUP($A121,'2021'!B:B,'2021'!D:D,"",0)</f>
        <v>64</v>
      </c>
      <c r="E121" s="1">
        <f>_xlfn.XLOOKUP($A121,'2022'!B:B,'2022'!D:D,0)</f>
        <v>108</v>
      </c>
      <c r="F121" s="1">
        <f>_xlfn.XLOOKUP($A121,'2023'!B:B,'2023'!D:D,0)</f>
        <v>28</v>
      </c>
      <c r="G121" s="1">
        <f t="shared" si="0"/>
        <v>200</v>
      </c>
      <c r="I121" s="5">
        <f>_xlfn.XLOOKUP($A121,'2021'!B:B,'2021'!F:F,0)</f>
        <v>9533</v>
      </c>
      <c r="J121" s="5">
        <f>_xlfn.XLOOKUP($A121,'2022'!B:B,'2022'!F:F,0)</f>
        <v>17169</v>
      </c>
      <c r="K121" s="1">
        <f>_xlfn.XLOOKUP($A121,'2023'!B:B,'2023'!F:F,0)</f>
        <v>3880</v>
      </c>
      <c r="N121" s="1">
        <f t="shared" si="1"/>
        <v>152.91</v>
      </c>
      <c r="O121" s="1">
        <v>57</v>
      </c>
    </row>
    <row r="122" spans="1:15" ht="13.2" x14ac:dyDescent="0.25">
      <c r="A122" s="4">
        <v>927</v>
      </c>
      <c r="B122" s="1" t="str">
        <f>IFERROR(_xlfn.XLOOKUP(A122,'2021'!B:B,'2021'!A:A,"",0),IFERROR(_xlfn.XLOOKUP(A122,'2022'!B:B,'2022'!A:A,"",0),IFERROR(_xlfn.XLOOKUP(A122,'2023'!B:B,'2023'!A:A,"",0),0)))</f>
        <v>General services</v>
      </c>
      <c r="D122" s="1">
        <f>_xlfn.XLOOKUP($A122,'2021'!B:B,'2021'!D:D,"",0)</f>
        <v>123</v>
      </c>
      <c r="E122" s="1">
        <f>_xlfn.XLOOKUP($A122,'2022'!B:B,'2022'!D:D,0)</f>
        <v>164</v>
      </c>
      <c r="F122" s="1">
        <f>_xlfn.XLOOKUP($A122,'2023'!B:B,'2023'!D:D,0)</f>
        <v>118</v>
      </c>
      <c r="G122" s="1">
        <f t="shared" si="0"/>
        <v>405</v>
      </c>
      <c r="I122" s="5">
        <f>_xlfn.XLOOKUP($A122,'2021'!B:B,'2021'!F:F,0)</f>
        <v>1518.5</v>
      </c>
      <c r="J122" s="5">
        <f>_xlfn.XLOOKUP($A122,'2022'!B:B,'2022'!F:F,0)</f>
        <v>1744</v>
      </c>
      <c r="K122" s="1">
        <f>_xlfn.XLOOKUP($A122,'2023'!B:B,'2023'!F:F,0)</f>
        <v>2013.45</v>
      </c>
      <c r="N122" s="1">
        <f t="shared" si="1"/>
        <v>13.027037037037037</v>
      </c>
      <c r="O122" s="1">
        <v>16</v>
      </c>
    </row>
    <row r="123" spans="1:15" ht="13.2" x14ac:dyDescent="0.25">
      <c r="A123" s="4">
        <v>943</v>
      </c>
      <c r="B123" s="1" t="str">
        <f>IFERROR(_xlfn.XLOOKUP(A123,'2021'!B:B,'2021'!A:A,"",0),IFERROR(_xlfn.XLOOKUP(A123,'2022'!B:B,'2022'!A:A,"",0),IFERROR(_xlfn.XLOOKUP(A123,'2023'!B:B,'2023'!A:A,"",0),0)))</f>
        <v>General services</v>
      </c>
      <c r="D123" s="1">
        <f>_xlfn.XLOOKUP($A123,'2021'!B:B,'2021'!D:D,"",0)</f>
        <v>36</v>
      </c>
      <c r="E123" s="1">
        <f>_xlfn.XLOOKUP($A123,'2022'!B:B,'2022'!D:D,0)</f>
        <v>59</v>
      </c>
      <c r="F123" s="1">
        <f>_xlfn.XLOOKUP($A123,'2023'!B:B,'2023'!D:D,0)</f>
        <v>19</v>
      </c>
      <c r="G123" s="1">
        <f t="shared" si="0"/>
        <v>114</v>
      </c>
      <c r="I123" s="5">
        <f>_xlfn.XLOOKUP($A123,'2021'!B:B,'2021'!F:F,0)</f>
        <v>2818.6</v>
      </c>
      <c r="J123" s="5">
        <f>_xlfn.XLOOKUP($A123,'2022'!B:B,'2022'!F:F,0)</f>
        <v>5186.95</v>
      </c>
      <c r="K123" s="1">
        <f>_xlfn.XLOOKUP($A123,'2023'!B:B,'2023'!F:F,0)</f>
        <v>1622.45</v>
      </c>
      <c r="N123" s="1">
        <f t="shared" si="1"/>
        <v>84.456140350877192</v>
      </c>
      <c r="O123" s="1">
        <v>27</v>
      </c>
    </row>
    <row r="124" spans="1:15" ht="13.2" x14ac:dyDescent="0.25">
      <c r="A124" s="4">
        <v>945</v>
      </c>
      <c r="B124" s="1" t="str">
        <f>IFERROR(_xlfn.XLOOKUP(A124,'2021'!B:B,'2021'!A:A,"",0),IFERROR(_xlfn.XLOOKUP(A124,'2022'!B:B,'2022'!A:A,"",0),IFERROR(_xlfn.XLOOKUP(A124,'2023'!B:B,'2023'!A:A,"",0),0)))</f>
        <v>General services</v>
      </c>
      <c r="D124" s="1">
        <f>_xlfn.XLOOKUP($A124,'2021'!B:B,'2021'!D:D,"",0)</f>
        <v>1</v>
      </c>
      <c r="E124" s="1">
        <f>_xlfn.XLOOKUP($A124,'2022'!B:B,'2022'!D:D,0)</f>
        <v>0</v>
      </c>
      <c r="F124" s="1">
        <f>_xlfn.XLOOKUP($A124,'2023'!B:B,'2023'!D:D,0)</f>
        <v>0</v>
      </c>
      <c r="G124" s="1">
        <f t="shared" si="0"/>
        <v>1</v>
      </c>
      <c r="I124" s="5">
        <f>_xlfn.XLOOKUP($A124,'2021'!B:B,'2021'!F:F,0)</f>
        <v>200</v>
      </c>
      <c r="J124" s="5">
        <f>_xlfn.XLOOKUP($A124,'2022'!B:B,'2022'!F:F,0)</f>
        <v>0</v>
      </c>
      <c r="K124" s="1">
        <f>_xlfn.XLOOKUP($A124,'2023'!B:B,'2023'!F:F,0)</f>
        <v>0</v>
      </c>
      <c r="N124" s="1">
        <f t="shared" si="1"/>
        <v>200</v>
      </c>
      <c r="O124" s="1">
        <v>36</v>
      </c>
    </row>
    <row r="125" spans="1:15" ht="13.2" x14ac:dyDescent="0.25">
      <c r="A125" s="4">
        <v>949</v>
      </c>
      <c r="B125" s="1" t="str">
        <f>IFERROR(_xlfn.XLOOKUP(A125,'2021'!B:B,'2021'!A:A,"",0),IFERROR(_xlfn.XLOOKUP(A125,'2022'!B:B,'2022'!A:A,"",0),IFERROR(_xlfn.XLOOKUP(A125,'2023'!B:B,'2023'!A:A,"",0),0)))</f>
        <v>General services</v>
      </c>
      <c r="D125" s="1">
        <f>_xlfn.XLOOKUP($A125,'2021'!B:B,'2021'!D:D,"",0)</f>
        <v>2</v>
      </c>
      <c r="E125" s="1">
        <f>_xlfn.XLOOKUP($A125,'2022'!B:B,'2022'!D:D,0)</f>
        <v>0</v>
      </c>
      <c r="F125" s="1">
        <f>_xlfn.XLOOKUP($A125,'2023'!B:B,'2023'!D:D,0)</f>
        <v>0</v>
      </c>
      <c r="G125" s="1">
        <f t="shared" si="0"/>
        <v>2</v>
      </c>
      <c r="I125" s="5">
        <f>_xlfn.XLOOKUP($A125,'2021'!B:B,'2021'!F:F,0)</f>
        <v>448</v>
      </c>
      <c r="J125" s="5">
        <f>_xlfn.XLOOKUP($A125,'2022'!B:B,'2022'!F:F,0)</f>
        <v>0</v>
      </c>
      <c r="K125" s="1">
        <f>_xlfn.XLOOKUP($A125,'2023'!B:B,'2023'!F:F,0)</f>
        <v>0</v>
      </c>
      <c r="N125" s="1">
        <f t="shared" si="1"/>
        <v>224</v>
      </c>
      <c r="O125" s="1">
        <v>19</v>
      </c>
    </row>
    <row r="126" spans="1:15" ht="13.2" x14ac:dyDescent="0.25">
      <c r="A126" s="4">
        <v>965</v>
      </c>
      <c r="B126" s="1" t="str">
        <f>IFERROR(_xlfn.XLOOKUP(A126,'2021'!B:B,'2021'!A:A,"",0),IFERROR(_xlfn.XLOOKUP(A126,'2022'!B:B,'2022'!A:A,"",0),IFERROR(_xlfn.XLOOKUP(A126,'2023'!B:B,'2023'!A:A,"",0),0)))</f>
        <v>General services</v>
      </c>
      <c r="D126" s="1">
        <f>_xlfn.XLOOKUP($A126,'2021'!B:B,'2021'!D:D,"",0)</f>
        <v>27</v>
      </c>
      <c r="E126" s="1">
        <f>_xlfn.XLOOKUP($A126,'2022'!B:B,'2022'!D:D,0)</f>
        <v>37</v>
      </c>
      <c r="F126" s="1">
        <f>_xlfn.XLOOKUP($A126,'2023'!B:B,'2023'!D:D,0)</f>
        <v>7</v>
      </c>
      <c r="G126" s="1">
        <f t="shared" si="0"/>
        <v>71</v>
      </c>
      <c r="I126" s="5">
        <f>_xlfn.XLOOKUP($A126,'2021'!B:B,'2021'!F:F,0)</f>
        <v>14531</v>
      </c>
      <c r="J126" s="5">
        <f>_xlfn.XLOOKUP($A126,'2022'!B:B,'2022'!F:F,0)</f>
        <v>19918.349999999999</v>
      </c>
      <c r="K126" s="1">
        <f>_xlfn.XLOOKUP($A126,'2023'!B:B,'2023'!F:F,0)</f>
        <v>3960</v>
      </c>
      <c r="N126" s="1">
        <f t="shared" si="1"/>
        <v>540.97676056338025</v>
      </c>
      <c r="O126" s="1">
        <v>35</v>
      </c>
    </row>
    <row r="127" spans="1:15" ht="13.2" x14ac:dyDescent="0.25">
      <c r="A127" s="4">
        <v>0</v>
      </c>
      <c r="B127" s="1" t="str">
        <f>IFERROR(_xlfn.XLOOKUP(A127,'2021'!B:B,'2021'!A:A,"",0),IFERROR(_xlfn.XLOOKUP(A127,'2022'!B:B,'2022'!A:A,"",0),IFERROR(_xlfn.XLOOKUP(A127,'2023'!B:B,'2023'!A:A,"",0),0)))</f>
        <v>Miscellaneous</v>
      </c>
      <c r="D127" s="1">
        <f>_xlfn.XLOOKUP($A127,'2021'!B:B,'2021'!D:D,"",0)</f>
        <v>2</v>
      </c>
      <c r="E127" s="1">
        <f>_xlfn.XLOOKUP($A127,'2022'!B:B,'2022'!D:D,0)</f>
        <v>0</v>
      </c>
      <c r="F127" s="1">
        <f>_xlfn.XLOOKUP($A127,'2023'!B:B,'2023'!D:D,0)</f>
        <v>0</v>
      </c>
      <c r="G127" s="1">
        <f t="shared" si="0"/>
        <v>2</v>
      </c>
      <c r="I127" s="5">
        <f>_xlfn.XLOOKUP($A127,'2021'!B:B,'2021'!F:F,0)</f>
        <v>428.75</v>
      </c>
      <c r="J127" s="5">
        <f>_xlfn.XLOOKUP($A127,'2022'!B:B,'2022'!F:F,0)</f>
        <v>0</v>
      </c>
      <c r="K127" s="1">
        <f>_xlfn.XLOOKUP($A127,'2023'!B:B,'2023'!F:F,0)</f>
        <v>0</v>
      </c>
      <c r="N127" s="1">
        <f t="shared" si="1"/>
        <v>214.375</v>
      </c>
      <c r="O127" s="1">
        <v>32</v>
      </c>
    </row>
    <row r="128" spans="1:15" ht="13.2" x14ac:dyDescent="0.25">
      <c r="A128" s="4">
        <v>981</v>
      </c>
      <c r="B128" s="1" t="str">
        <f>IFERROR(_xlfn.XLOOKUP(A128,'2021'!B:B,'2021'!A:A,"",0),IFERROR(_xlfn.XLOOKUP(A128,'2022'!B:B,'2022'!A:A,"",0),IFERROR(_xlfn.XLOOKUP(A128,'2023'!B:B,'2023'!A:A,"",0),0)))</f>
        <v>Miscellaneous</v>
      </c>
      <c r="D128" s="1">
        <f>_xlfn.XLOOKUP($A128,'2021'!B:B,'2021'!D:D,"",0)</f>
        <v>1</v>
      </c>
      <c r="E128" s="1">
        <f>_xlfn.XLOOKUP($A128,'2022'!B:B,'2022'!D:D,0)</f>
        <v>0</v>
      </c>
      <c r="F128" s="1">
        <f>_xlfn.XLOOKUP($A128,'2023'!B:B,'2023'!D:D,0)</f>
        <v>0</v>
      </c>
      <c r="G128" s="1">
        <f t="shared" si="0"/>
        <v>1</v>
      </c>
      <c r="I128" s="5">
        <f>_xlfn.XLOOKUP($A128,'2021'!B:B,'2021'!F:F,0)</f>
        <v>400</v>
      </c>
      <c r="J128" s="5">
        <f>_xlfn.XLOOKUP($A128,'2022'!B:B,'2022'!F:F,0)</f>
        <v>0</v>
      </c>
      <c r="K128" s="1">
        <f>_xlfn.XLOOKUP($A128,'2023'!B:B,'2023'!F:F,0)</f>
        <v>0</v>
      </c>
      <c r="N128" s="1">
        <f t="shared" si="1"/>
        <v>400</v>
      </c>
      <c r="O128" s="1">
        <v>44</v>
      </c>
    </row>
    <row r="129" spans="1:15" ht="13.2" x14ac:dyDescent="0.25">
      <c r="A129" s="4">
        <v>990</v>
      </c>
      <c r="B129" s="1" t="str">
        <f>IFERROR(_xlfn.XLOOKUP(A129,'2021'!B:B,'2021'!A:A,"",0),IFERROR(_xlfn.XLOOKUP(A129,'2022'!B:B,'2022'!A:A,"",0),IFERROR(_xlfn.XLOOKUP(A129,'2023'!B:B,'2023'!A:A,"",0),0)))</f>
        <v>Miscellaneous</v>
      </c>
      <c r="D129" s="1">
        <f>_xlfn.XLOOKUP($A129,'2021'!B:B,'2021'!D:D,"",0)</f>
        <v>11</v>
      </c>
      <c r="E129" s="1">
        <f>_xlfn.XLOOKUP($A129,'2022'!B:B,'2022'!D:D,0)</f>
        <v>5</v>
      </c>
      <c r="F129" s="1">
        <f>_xlfn.XLOOKUP($A129,'2023'!B:B,'2023'!D:D,0)</f>
        <v>6</v>
      </c>
      <c r="G129" s="1">
        <f t="shared" si="0"/>
        <v>22</v>
      </c>
      <c r="I129" s="5">
        <f>_xlfn.XLOOKUP($A129,'2021'!B:B,'2021'!F:F,0)</f>
        <v>1646</v>
      </c>
      <c r="J129" s="5">
        <f>_xlfn.XLOOKUP($A129,'2022'!B:B,'2022'!F:F,0)</f>
        <v>440</v>
      </c>
      <c r="K129" s="1">
        <f>_xlfn.XLOOKUP($A129,'2023'!B:B,'2023'!F:F,0)</f>
        <v>472</v>
      </c>
      <c r="N129" s="1">
        <f t="shared" si="1"/>
        <v>116.27272727272727</v>
      </c>
      <c r="O129" s="1">
        <v>24</v>
      </c>
    </row>
    <row r="130" spans="1:15" ht="13.2" x14ac:dyDescent="0.25">
      <c r="A130" s="4">
        <v>9999</v>
      </c>
      <c r="B130" s="1" t="str">
        <f>IFERROR(_xlfn.XLOOKUP(A130,'2021'!B:B,'2021'!A:A,"",0),IFERROR(_xlfn.XLOOKUP(A130,'2022'!B:B,'2022'!A:A,"",0),IFERROR(_xlfn.XLOOKUP(A130,'2023'!B:B,'2023'!A:A,"",0),0)))</f>
        <v>Miscellaneous</v>
      </c>
      <c r="D130" s="1">
        <f>_xlfn.XLOOKUP($A130,'2021'!B:B,'2021'!D:D,"",0)</f>
        <v>469</v>
      </c>
      <c r="E130" s="1">
        <f>_xlfn.XLOOKUP($A130,'2022'!B:B,'2022'!D:D,0)</f>
        <v>414</v>
      </c>
      <c r="F130" s="1">
        <f>_xlfn.XLOOKUP($A130,'2023'!B:B,'2023'!D:D,0)</f>
        <v>2</v>
      </c>
      <c r="G130" s="1">
        <f t="shared" si="0"/>
        <v>885</v>
      </c>
      <c r="I130" s="5">
        <f>_xlfn.XLOOKUP($A130,'2021'!B:B,'2021'!F:F,0)</f>
        <v>1180</v>
      </c>
      <c r="J130" s="5">
        <f>_xlfn.XLOOKUP($A130,'2022'!B:B,'2022'!F:F,0)</f>
        <v>0</v>
      </c>
      <c r="K130" s="1">
        <f>_xlfn.XLOOKUP($A130,'2023'!B:B,'2023'!F:F,0)</f>
        <v>0</v>
      </c>
      <c r="N130" s="1">
        <f t="shared" si="1"/>
        <v>1.3333333333333333</v>
      </c>
      <c r="O130" s="1">
        <v>53</v>
      </c>
    </row>
    <row r="131" spans="1:15" ht="13.2" x14ac:dyDescent="0.25">
      <c r="A131" s="6" t="s">
        <v>19</v>
      </c>
      <c r="B131" s="1" t="str">
        <f>IFERROR(_xlfn.XLOOKUP(A131,'2021'!B:B,'2021'!A:A,"",0),IFERROR(_xlfn.XLOOKUP(A131,'2022'!B:B,'2022'!A:A,"",0),IFERROR(_xlfn.XLOOKUP(A131,'2023'!B:B,'2023'!A:A,"",0),0)))</f>
        <v>Miscellaneous</v>
      </c>
      <c r="D131" s="1">
        <f>_xlfn.XLOOKUP($A131,'2021'!B:B,'2021'!D:D,"",0)</f>
        <v>31</v>
      </c>
      <c r="E131" s="1">
        <f>_xlfn.XLOOKUP($A131,'2022'!B:B,'2022'!D:D,0)</f>
        <v>60</v>
      </c>
      <c r="F131" s="1">
        <f>_xlfn.XLOOKUP($A131,'2023'!B:B,'2023'!D:D,0)</f>
        <v>64</v>
      </c>
      <c r="G131" s="1">
        <f t="shared" si="0"/>
        <v>155</v>
      </c>
      <c r="I131" s="5">
        <f>_xlfn.XLOOKUP($A131,'2021'!B:B,'2021'!F:F,0)</f>
        <v>220</v>
      </c>
      <c r="J131" s="5">
        <f>_xlfn.XLOOKUP($A131,'2022'!B:B,'2022'!F:F,0)</f>
        <v>0</v>
      </c>
      <c r="K131" s="1">
        <f>_xlfn.XLOOKUP($A131,'2023'!B:B,'2023'!F:F,0)</f>
        <v>0</v>
      </c>
      <c r="N131" s="1">
        <f t="shared" si="1"/>
        <v>1.4193548387096775</v>
      </c>
      <c r="O131" s="1">
        <v>38</v>
      </c>
    </row>
    <row r="132" spans="1:15" ht="13.2" x14ac:dyDescent="0.25">
      <c r="A132" s="6" t="s">
        <v>20</v>
      </c>
      <c r="B132" s="1" t="str">
        <f>IFERROR(_xlfn.XLOOKUP(A132,'2021'!B:B,'2021'!A:A,"",0),IFERROR(_xlfn.XLOOKUP(A132,'2022'!B:B,'2022'!A:A,"",0),IFERROR(_xlfn.XLOOKUP(A132,'2023'!B:B,'2023'!A:A,"",0),0)))</f>
        <v>Miscellaneous</v>
      </c>
      <c r="D132" s="1">
        <f>_xlfn.XLOOKUP($A132,'2021'!B:B,'2021'!D:D,"",0)</f>
        <v>677</v>
      </c>
      <c r="E132" s="1">
        <f>_xlfn.XLOOKUP($A132,'2022'!B:B,'2022'!D:D,0)</f>
        <v>592</v>
      </c>
      <c r="F132" s="1">
        <f>_xlfn.XLOOKUP($A132,'2023'!B:B,'2023'!D:D,0)</f>
        <v>7</v>
      </c>
      <c r="G132" s="1">
        <f t="shared" si="0"/>
        <v>1276</v>
      </c>
      <c r="I132" s="5">
        <f>_xlfn.XLOOKUP($A132,'2021'!B:B,'2021'!F:F,0)</f>
        <v>319</v>
      </c>
      <c r="J132" s="5">
        <f>_xlfn.XLOOKUP($A132,'2022'!B:B,'2022'!F:F,0)</f>
        <v>380</v>
      </c>
      <c r="K132" s="1">
        <f>_xlfn.XLOOKUP($A132,'2023'!B:B,'2023'!F:F,0)</f>
        <v>0</v>
      </c>
      <c r="N132" s="1">
        <f t="shared" si="1"/>
        <v>0.54780564263322884</v>
      </c>
      <c r="O132" s="1">
        <v>33</v>
      </c>
    </row>
    <row r="133" spans="1:15" ht="13.2" x14ac:dyDescent="0.25">
      <c r="A133" s="6" t="s">
        <v>21</v>
      </c>
      <c r="B133" s="1" t="str">
        <f>IFERROR(_xlfn.XLOOKUP(A133,'2021'!B:B,'2021'!A:A,"",0),IFERROR(_xlfn.XLOOKUP(A133,'2022'!B:B,'2022'!A:A,"",0),IFERROR(_xlfn.XLOOKUP(A133,'2023'!B:B,'2023'!A:A,"",0),0)))</f>
        <v>Miscellaneous</v>
      </c>
      <c r="D133" s="1">
        <f>_xlfn.XLOOKUP($A133,'2021'!B:B,'2021'!D:D,"",0)</f>
        <v>1</v>
      </c>
      <c r="E133" s="1">
        <f>_xlfn.XLOOKUP($A133,'2022'!B:B,'2022'!D:D,0)</f>
        <v>1</v>
      </c>
      <c r="F133" s="1">
        <f>_xlfn.XLOOKUP($A133,'2023'!B:B,'2023'!D:D,0)</f>
        <v>12</v>
      </c>
      <c r="G133" s="1">
        <f t="shared" si="0"/>
        <v>14</v>
      </c>
      <c r="I133" s="5">
        <f>_xlfn.XLOOKUP($A133,'2021'!B:B,'2021'!F:F,0)</f>
        <v>0</v>
      </c>
      <c r="J133" s="5">
        <f>_xlfn.XLOOKUP($A133,'2022'!B:B,'2022'!F:F,0)</f>
        <v>0</v>
      </c>
      <c r="K133" s="1">
        <f>_xlfn.XLOOKUP($A133,'2023'!B:B,'2023'!F:F,0)</f>
        <v>0</v>
      </c>
      <c r="N133" s="1">
        <f t="shared" si="1"/>
        <v>0</v>
      </c>
      <c r="O133" s="1">
        <v>27</v>
      </c>
    </row>
    <row r="134" spans="1:15" ht="13.2" x14ac:dyDescent="0.25">
      <c r="A134" s="6" t="s">
        <v>22</v>
      </c>
      <c r="B134" s="1" t="str">
        <f>IFERROR(_xlfn.XLOOKUP(A134,'2021'!B:B,'2021'!A:A,"",0),IFERROR(_xlfn.XLOOKUP(A134,'2022'!B:B,'2022'!A:A,"",0),IFERROR(_xlfn.XLOOKUP(A134,'2023'!B:B,'2023'!A:A,"",0),0)))</f>
        <v>Charting</v>
      </c>
      <c r="D134" s="1">
        <f>_xlfn.XLOOKUP($A134,'2021'!B:B,'2021'!D:D,"",0)</f>
        <v>1</v>
      </c>
      <c r="E134" s="1">
        <f>_xlfn.XLOOKUP($A134,'2022'!B:B,'2022'!D:D,0)</f>
        <v>1</v>
      </c>
      <c r="F134" s="1">
        <f>_xlfn.XLOOKUP($A134,'2023'!B:B,'2023'!D:D,0)</f>
        <v>0</v>
      </c>
      <c r="G134" s="1">
        <f t="shared" si="0"/>
        <v>2</v>
      </c>
      <c r="I134" s="5">
        <f>_xlfn.XLOOKUP($A134,'2021'!B:B,'2021'!F:F,0)</f>
        <v>0</v>
      </c>
      <c r="J134" s="5">
        <f>_xlfn.XLOOKUP($A134,'2022'!B:B,'2022'!F:F,0)</f>
        <v>0</v>
      </c>
      <c r="K134" s="1">
        <f>_xlfn.XLOOKUP($A134,'2023'!B:B,'2023'!F:F,0)</f>
        <v>0</v>
      </c>
      <c r="N134" s="1">
        <f t="shared" si="1"/>
        <v>0</v>
      </c>
      <c r="O134" s="1">
        <v>21</v>
      </c>
    </row>
    <row r="135" spans="1:15" ht="13.2" x14ac:dyDescent="0.25">
      <c r="A135" s="4">
        <v>15</v>
      </c>
      <c r="B135" s="1" t="str">
        <f>IFERROR(_xlfn.XLOOKUP(A135,'2021'!B:B,'2021'!A:A,"",0),IFERROR(_xlfn.XLOOKUP(A135,'2022'!B:B,'2022'!A:A,"",0),IFERROR(_xlfn.XLOOKUP(A135,'2023'!B:B,'2023'!A:A,"",0),0)))</f>
        <v/>
      </c>
      <c r="D135" s="1" t="str">
        <f>_xlfn.XLOOKUP($A135,'2021'!B:B,'2021'!D:D,"",0)</f>
        <v/>
      </c>
      <c r="E135" s="1">
        <f>_xlfn.XLOOKUP($A135,'2022'!B:B,'2022'!D:D,0)</f>
        <v>5</v>
      </c>
      <c r="F135" s="1">
        <f>_xlfn.XLOOKUP($A135,'2023'!B:B,'2023'!D:D,0)</f>
        <v>1</v>
      </c>
      <c r="G135" s="1">
        <f t="shared" si="0"/>
        <v>6</v>
      </c>
      <c r="I135" s="5">
        <f>_xlfn.XLOOKUP($A135,'2021'!B:B,'2021'!F:F,0)</f>
        <v>0</v>
      </c>
      <c r="J135" s="5">
        <f>_xlfn.XLOOKUP($A135,'2022'!B:B,'2022'!F:F,0)</f>
        <v>485</v>
      </c>
      <c r="K135" s="1">
        <f>_xlfn.XLOOKUP($A135,'2023'!B:B,'2023'!F:F,0)</f>
        <v>110</v>
      </c>
      <c r="N135" s="1">
        <f t="shared" si="1"/>
        <v>99.166666666666671</v>
      </c>
      <c r="O135" s="1">
        <v>39</v>
      </c>
    </row>
    <row r="136" spans="1:15" ht="13.2" x14ac:dyDescent="0.25">
      <c r="A136" s="4">
        <v>19</v>
      </c>
      <c r="B136" s="1" t="str">
        <f>IFERROR(_xlfn.XLOOKUP(A136,'2021'!B:B,'2021'!A:A,"",0),IFERROR(_xlfn.XLOOKUP(A136,'2022'!B:B,'2022'!A:A,"",0),IFERROR(_xlfn.XLOOKUP(A136,'2023'!B:B,'2023'!A:A,"",0),0)))</f>
        <v/>
      </c>
      <c r="D136" s="1" t="str">
        <f>_xlfn.XLOOKUP($A136,'2021'!B:B,'2021'!D:D,"",0)</f>
        <v/>
      </c>
      <c r="E136" s="1">
        <f>_xlfn.XLOOKUP($A136,'2022'!B:B,'2022'!D:D,0)</f>
        <v>1</v>
      </c>
      <c r="F136" s="1">
        <f>_xlfn.XLOOKUP($A136,'2023'!B:B,'2023'!D:D,0)</f>
        <v>1</v>
      </c>
      <c r="G136" s="1">
        <f t="shared" si="0"/>
        <v>2</v>
      </c>
      <c r="I136" s="5">
        <f>_xlfn.XLOOKUP($A136,'2021'!B:B,'2021'!F:F,0)</f>
        <v>0</v>
      </c>
      <c r="J136" s="5">
        <f>_xlfn.XLOOKUP($A136,'2022'!B:B,'2022'!F:F,0)</f>
        <v>20.170000000000002</v>
      </c>
      <c r="K136" s="1">
        <f>_xlfn.XLOOKUP($A136,'2023'!B:B,'2023'!F:F,0)</f>
        <v>98</v>
      </c>
      <c r="N136" s="1">
        <f t="shared" si="1"/>
        <v>59.085000000000001</v>
      </c>
      <c r="O136" s="1">
        <v>25</v>
      </c>
    </row>
    <row r="137" spans="1:15" ht="13.2" x14ac:dyDescent="0.25">
      <c r="A137" s="4">
        <v>316</v>
      </c>
      <c r="B137" s="1" t="str">
        <f>IFERROR(_xlfn.XLOOKUP(A137,'2021'!B:B,'2021'!A:A,"",0),IFERROR(_xlfn.XLOOKUP(A137,'2022'!B:B,'2022'!A:A,"",0),IFERROR(_xlfn.XLOOKUP(A137,'2023'!B:B,'2023'!A:A,"",0),0)))</f>
        <v/>
      </c>
      <c r="D137" s="1" t="str">
        <f>_xlfn.XLOOKUP($A137,'2021'!B:B,'2021'!D:D,"",0)</f>
        <v/>
      </c>
      <c r="E137" s="1">
        <f>_xlfn.XLOOKUP($A137,'2022'!B:B,'2022'!D:D,0)</f>
        <v>1</v>
      </c>
      <c r="F137" s="1">
        <f>_xlfn.XLOOKUP($A137,'2023'!B:B,'2023'!D:D,0)</f>
        <v>0</v>
      </c>
      <c r="G137" s="1">
        <f t="shared" si="0"/>
        <v>1</v>
      </c>
      <c r="I137" s="5">
        <f>_xlfn.XLOOKUP($A137,'2021'!B:B,'2021'!F:F,0)</f>
        <v>0</v>
      </c>
      <c r="J137" s="5">
        <f>_xlfn.XLOOKUP($A137,'2022'!B:B,'2022'!F:F,0)</f>
        <v>77.28</v>
      </c>
      <c r="K137" s="1">
        <f>_xlfn.XLOOKUP($A137,'2023'!B:B,'2023'!F:F,0)</f>
        <v>0</v>
      </c>
      <c r="N137" s="1">
        <f t="shared" si="1"/>
        <v>77.28</v>
      </c>
      <c r="O137" s="1">
        <v>35</v>
      </c>
    </row>
    <row r="138" spans="1:15" ht="13.2" x14ac:dyDescent="0.25">
      <c r="A138" s="4">
        <v>165</v>
      </c>
      <c r="B138" s="1" t="str">
        <f>IFERROR(_xlfn.XLOOKUP(A138,'2021'!B:B,'2021'!A:A,"",0),IFERROR(_xlfn.XLOOKUP(A138,'2022'!B:B,'2022'!A:A,"",0),IFERROR(_xlfn.XLOOKUP(A138,'2023'!B:B,'2023'!A:A,"",0),0)))</f>
        <v/>
      </c>
      <c r="D138" s="1" t="str">
        <f>_xlfn.XLOOKUP($A138,'2021'!B:B,'2021'!D:D,"",0)</f>
        <v/>
      </c>
      <c r="E138" s="1">
        <f>_xlfn.XLOOKUP($A138,'2022'!B:B,'2022'!D:D,0)</f>
        <v>1</v>
      </c>
      <c r="F138" s="1">
        <f>_xlfn.XLOOKUP($A138,'2023'!B:B,'2023'!D:D,0)</f>
        <v>0</v>
      </c>
      <c r="G138" s="1">
        <f t="shared" si="0"/>
        <v>1</v>
      </c>
      <c r="I138" s="5">
        <f>_xlfn.XLOOKUP($A138,'2021'!B:B,'2021'!F:F,0)</f>
        <v>0</v>
      </c>
      <c r="J138" s="5">
        <f>_xlfn.XLOOKUP($A138,'2022'!B:B,'2022'!F:F,0)</f>
        <v>25.27</v>
      </c>
      <c r="K138" s="1">
        <f>_xlfn.XLOOKUP($A138,'2023'!B:B,'2023'!F:F,0)</f>
        <v>0</v>
      </c>
      <c r="N138" s="1">
        <f t="shared" si="1"/>
        <v>25.27</v>
      </c>
      <c r="O138" s="1">
        <v>42</v>
      </c>
    </row>
    <row r="139" spans="1:15" ht="13.2" x14ac:dyDescent="0.25">
      <c r="A139" s="4">
        <v>88322</v>
      </c>
      <c r="B139" s="1" t="str">
        <f>IFERROR(_xlfn.XLOOKUP(A139,'2021'!B:B,'2021'!A:A,"",0),IFERROR(_xlfn.XLOOKUP(A139,'2022'!B:B,'2022'!A:A,"",0),IFERROR(_xlfn.XLOOKUP(A139,'2023'!B:B,'2023'!A:A,"",0),0)))</f>
        <v/>
      </c>
      <c r="D139" s="1" t="str">
        <f>_xlfn.XLOOKUP($A139,'2021'!B:B,'2021'!D:D,"",0)</f>
        <v/>
      </c>
      <c r="E139" s="1">
        <f>_xlfn.XLOOKUP($A139,'2022'!B:B,'2022'!D:D,0)</f>
        <v>1</v>
      </c>
      <c r="F139" s="1">
        <f>_xlfn.XLOOKUP($A139,'2023'!B:B,'2023'!D:D,0)</f>
        <v>0</v>
      </c>
      <c r="G139" s="1">
        <f t="shared" si="0"/>
        <v>1</v>
      </c>
      <c r="I139" s="5">
        <f>_xlfn.XLOOKUP($A139,'2021'!B:B,'2021'!F:F,0)</f>
        <v>0</v>
      </c>
      <c r="J139" s="5">
        <f>_xlfn.XLOOKUP($A139,'2022'!B:B,'2022'!F:F,0)</f>
        <v>218.65</v>
      </c>
      <c r="K139" s="1">
        <f>_xlfn.XLOOKUP($A139,'2023'!B:B,'2023'!F:F,0)</f>
        <v>0</v>
      </c>
      <c r="N139" s="1">
        <f t="shared" si="1"/>
        <v>218.65</v>
      </c>
      <c r="O139" s="1">
        <v>25</v>
      </c>
    </row>
    <row r="140" spans="1:15" ht="13.2" x14ac:dyDescent="0.25">
      <c r="A140" s="4">
        <v>556</v>
      </c>
      <c r="B140" s="1" t="str">
        <f>IFERROR(_xlfn.XLOOKUP(A140,'2021'!B:B,'2021'!A:A,"",0),IFERROR(_xlfn.XLOOKUP(A140,'2022'!B:B,'2022'!A:A,"",0),IFERROR(_xlfn.XLOOKUP(A140,'2023'!B:B,'2023'!A:A,"",0),0)))</f>
        <v/>
      </c>
      <c r="D140" s="1" t="str">
        <f>_xlfn.XLOOKUP($A140,'2021'!B:B,'2021'!D:D,"",0)</f>
        <v/>
      </c>
      <c r="E140" s="1">
        <f>_xlfn.XLOOKUP($A140,'2022'!B:B,'2022'!D:D,0)</f>
        <v>19</v>
      </c>
      <c r="F140" s="1">
        <f>_xlfn.XLOOKUP($A140,'2023'!B:B,'2023'!D:D,0)</f>
        <v>3</v>
      </c>
      <c r="G140" s="1">
        <f t="shared" si="0"/>
        <v>22</v>
      </c>
      <c r="I140" s="5">
        <f>_xlfn.XLOOKUP($A140,'2021'!B:B,'2021'!F:F,0)</f>
        <v>0</v>
      </c>
      <c r="J140" s="5">
        <f>_xlfn.XLOOKUP($A140,'2022'!B:B,'2022'!F:F,0)</f>
        <v>26615</v>
      </c>
      <c r="K140" s="1">
        <f>_xlfn.XLOOKUP($A140,'2023'!B:B,'2023'!F:F,0)</f>
        <v>4105</v>
      </c>
      <c r="N140" s="1">
        <f t="shared" si="1"/>
        <v>1396.3636363636363</v>
      </c>
      <c r="O140" s="1">
        <v>53</v>
      </c>
    </row>
    <row r="141" spans="1:15" ht="13.2" x14ac:dyDescent="0.25">
      <c r="A141" s="4">
        <v>631</v>
      </c>
      <c r="B141" s="1" t="str">
        <f>IFERROR(_xlfn.XLOOKUP(A141,'2021'!B:B,'2021'!A:A,"",0),IFERROR(_xlfn.XLOOKUP(A141,'2022'!B:B,'2022'!A:A,"",0),IFERROR(_xlfn.XLOOKUP(A141,'2023'!B:B,'2023'!A:A,"",0),0)))</f>
        <v/>
      </c>
      <c r="D141" s="1" t="str">
        <f>_xlfn.XLOOKUP($A141,'2021'!B:B,'2021'!D:D,"",0)</f>
        <v/>
      </c>
      <c r="E141" s="1">
        <f>_xlfn.XLOOKUP($A141,'2022'!B:B,'2022'!D:D,0)</f>
        <v>4</v>
      </c>
      <c r="F141" s="1">
        <f>_xlfn.XLOOKUP($A141,'2023'!B:B,'2023'!D:D,0)</f>
        <v>0</v>
      </c>
      <c r="G141" s="1">
        <f t="shared" si="0"/>
        <v>4</v>
      </c>
      <c r="I141" s="5">
        <f>_xlfn.XLOOKUP($A141,'2021'!B:B,'2021'!F:F,0)</f>
        <v>0</v>
      </c>
      <c r="J141" s="5">
        <f>_xlfn.XLOOKUP($A141,'2022'!B:B,'2022'!F:F,0)</f>
        <v>140</v>
      </c>
      <c r="K141" s="1">
        <f>_xlfn.XLOOKUP($A141,'2023'!B:B,'2023'!F:F,0)</f>
        <v>0</v>
      </c>
      <c r="N141" s="1">
        <f t="shared" si="1"/>
        <v>35</v>
      </c>
      <c r="O141" s="1">
        <v>20</v>
      </c>
    </row>
    <row r="142" spans="1:15" ht="13.2" x14ac:dyDescent="0.25">
      <c r="A142" s="4">
        <v>656</v>
      </c>
      <c r="B142" s="1" t="str">
        <f>IFERROR(_xlfn.XLOOKUP(A142,'2021'!B:B,'2021'!A:A,"",0),IFERROR(_xlfn.XLOOKUP(A142,'2022'!B:B,'2022'!A:A,"",0),IFERROR(_xlfn.XLOOKUP(A142,'2023'!B:B,'2023'!A:A,"",0),0)))</f>
        <v/>
      </c>
      <c r="D142" s="1" t="str">
        <f>_xlfn.XLOOKUP($A142,'2021'!B:B,'2021'!D:D,"",0)</f>
        <v/>
      </c>
      <c r="E142" s="1">
        <f>_xlfn.XLOOKUP($A142,'2022'!B:B,'2022'!D:D,0)</f>
        <v>1</v>
      </c>
      <c r="F142" s="1">
        <f>_xlfn.XLOOKUP($A142,'2023'!B:B,'2023'!D:D,0)</f>
        <v>0</v>
      </c>
      <c r="G142" s="1">
        <f t="shared" si="0"/>
        <v>1</v>
      </c>
      <c r="I142" s="5">
        <f>_xlfn.XLOOKUP($A142,'2021'!B:B,'2021'!F:F,0)</f>
        <v>0</v>
      </c>
      <c r="J142" s="5">
        <f>_xlfn.XLOOKUP($A142,'2022'!B:B,'2022'!F:F,0)</f>
        <v>165</v>
      </c>
      <c r="K142" s="1">
        <f>_xlfn.XLOOKUP($A142,'2023'!B:B,'2023'!F:F,0)</f>
        <v>0</v>
      </c>
      <c r="N142" s="1">
        <f t="shared" si="1"/>
        <v>165</v>
      </c>
      <c r="O142" s="1">
        <v>41</v>
      </c>
    </row>
    <row r="143" spans="1:15" ht="13.2" x14ac:dyDescent="0.25">
      <c r="A143" s="4">
        <v>753</v>
      </c>
      <c r="B143" s="1" t="str">
        <f>IFERROR(_xlfn.XLOOKUP(A143,'2021'!B:B,'2021'!A:A,"",0),IFERROR(_xlfn.XLOOKUP(A143,'2022'!B:B,'2022'!A:A,"",0),IFERROR(_xlfn.XLOOKUP(A143,'2023'!B:B,'2023'!A:A,"",0),0)))</f>
        <v/>
      </c>
      <c r="D143" s="1" t="str">
        <f>_xlfn.XLOOKUP($A143,'2021'!B:B,'2021'!D:D,"",0)</f>
        <v/>
      </c>
      <c r="E143" s="1">
        <f>_xlfn.XLOOKUP($A143,'2022'!B:B,'2022'!D:D,0)</f>
        <v>1</v>
      </c>
      <c r="F143" s="1">
        <f>_xlfn.XLOOKUP($A143,'2023'!B:B,'2023'!D:D,0)</f>
        <v>0</v>
      </c>
      <c r="G143" s="1">
        <f t="shared" si="0"/>
        <v>1</v>
      </c>
      <c r="I143" s="5">
        <f>_xlfn.XLOOKUP($A143,'2021'!B:B,'2021'!F:F,0)</f>
        <v>0</v>
      </c>
      <c r="J143" s="5">
        <f>_xlfn.XLOOKUP($A143,'2022'!B:B,'2022'!F:F,0)</f>
        <v>0</v>
      </c>
      <c r="K143" s="1">
        <f>_xlfn.XLOOKUP($A143,'2023'!B:B,'2023'!F:F,0)</f>
        <v>0</v>
      </c>
      <c r="N143" s="1">
        <f t="shared" si="1"/>
        <v>0</v>
      </c>
      <c r="O143" s="1">
        <v>31</v>
      </c>
    </row>
    <row r="144" spans="1:15" ht="13.2" x14ac:dyDescent="0.25">
      <c r="A144" s="4">
        <v>768</v>
      </c>
      <c r="B144" s="1" t="str">
        <f>IFERROR(_xlfn.XLOOKUP(A144,'2021'!B:B,'2021'!A:A,"",0),IFERROR(_xlfn.XLOOKUP(A144,'2022'!B:B,'2022'!A:A,"",0),IFERROR(_xlfn.XLOOKUP(A144,'2023'!B:B,'2023'!A:A,"",0),0)))</f>
        <v/>
      </c>
      <c r="D144" s="1" t="str">
        <f>_xlfn.XLOOKUP($A144,'2021'!B:B,'2021'!D:D,"",0)</f>
        <v/>
      </c>
      <c r="E144" s="1">
        <f>_xlfn.XLOOKUP($A144,'2022'!B:B,'2022'!D:D,0)</f>
        <v>6</v>
      </c>
      <c r="F144" s="1">
        <f>_xlfn.XLOOKUP($A144,'2023'!B:B,'2023'!D:D,0)</f>
        <v>3</v>
      </c>
      <c r="G144" s="1">
        <f t="shared" si="0"/>
        <v>9</v>
      </c>
      <c r="I144" s="5">
        <f>_xlfn.XLOOKUP($A144,'2021'!B:B,'2021'!F:F,0)</f>
        <v>0</v>
      </c>
      <c r="J144" s="5">
        <f>_xlfn.XLOOKUP($A144,'2022'!B:B,'2022'!F:F,0)</f>
        <v>1114</v>
      </c>
      <c r="K144" s="1">
        <f>_xlfn.XLOOKUP($A144,'2023'!B:B,'2023'!F:F,0)</f>
        <v>651</v>
      </c>
      <c r="N144" s="1">
        <f t="shared" si="1"/>
        <v>196.11111111111111</v>
      </c>
      <c r="O144" s="1">
        <v>17</v>
      </c>
    </row>
    <row r="145" spans="1:15" ht="13.2" x14ac:dyDescent="0.25">
      <c r="A145" s="4">
        <v>776</v>
      </c>
      <c r="B145" s="1" t="str">
        <f>IFERROR(_xlfn.XLOOKUP(A145,'2021'!B:B,'2021'!A:A,"",0),IFERROR(_xlfn.XLOOKUP(A145,'2022'!B:B,'2022'!A:A,"",0),IFERROR(_xlfn.XLOOKUP(A145,'2023'!B:B,'2023'!A:A,"",0),0)))</f>
        <v/>
      </c>
      <c r="D145" s="1" t="str">
        <f>_xlfn.XLOOKUP($A145,'2021'!B:B,'2021'!D:D,"",0)</f>
        <v/>
      </c>
      <c r="E145" s="1">
        <f>_xlfn.XLOOKUP($A145,'2022'!B:B,'2022'!D:D,0)</f>
        <v>2</v>
      </c>
      <c r="F145" s="1">
        <f>_xlfn.XLOOKUP($A145,'2023'!B:B,'2023'!D:D,0)</f>
        <v>0</v>
      </c>
      <c r="G145" s="1">
        <f t="shared" si="0"/>
        <v>2</v>
      </c>
      <c r="I145" s="5">
        <f>_xlfn.XLOOKUP($A145,'2021'!B:B,'2021'!F:F,0)</f>
        <v>0</v>
      </c>
      <c r="J145" s="5">
        <f>_xlfn.XLOOKUP($A145,'2022'!B:B,'2022'!F:F,0)</f>
        <v>140</v>
      </c>
      <c r="K145" s="1">
        <f>_xlfn.XLOOKUP($A145,'2023'!B:B,'2023'!F:F,0)</f>
        <v>0</v>
      </c>
      <c r="N145" s="1">
        <f t="shared" si="1"/>
        <v>70</v>
      </c>
      <c r="O145" s="1">
        <v>57</v>
      </c>
    </row>
    <row r="146" spans="1:15" ht="13.2" x14ac:dyDescent="0.25">
      <c r="A146" s="4">
        <v>823</v>
      </c>
      <c r="B146" s="1" t="str">
        <f>IFERROR(_xlfn.XLOOKUP(A146,'2021'!B:B,'2021'!A:A,"",0),IFERROR(_xlfn.XLOOKUP(A146,'2022'!B:B,'2022'!A:A,"",0),IFERROR(_xlfn.XLOOKUP(A146,'2023'!B:B,'2023'!A:A,"",0),0)))</f>
        <v/>
      </c>
      <c r="D146" s="1" t="str">
        <f>_xlfn.XLOOKUP($A146,'2021'!B:B,'2021'!D:D,"",0)</f>
        <v/>
      </c>
      <c r="E146" s="1">
        <f>_xlfn.XLOOKUP($A146,'2022'!B:B,'2022'!D:D,0)</f>
        <v>1</v>
      </c>
      <c r="F146" s="1">
        <f>_xlfn.XLOOKUP($A146,'2023'!B:B,'2023'!D:D,0)</f>
        <v>0</v>
      </c>
      <c r="G146" s="1">
        <f t="shared" si="0"/>
        <v>1</v>
      </c>
      <c r="I146" s="5">
        <f>_xlfn.XLOOKUP($A146,'2021'!B:B,'2021'!F:F,0)</f>
        <v>0</v>
      </c>
      <c r="J146" s="5">
        <f>_xlfn.XLOOKUP($A146,'2022'!B:B,'2022'!F:F,0)</f>
        <v>950</v>
      </c>
      <c r="K146" s="1">
        <f>_xlfn.XLOOKUP($A146,'2023'!B:B,'2023'!F:F,0)</f>
        <v>0</v>
      </c>
      <c r="N146" s="1">
        <f t="shared" si="1"/>
        <v>950</v>
      </c>
      <c r="O146" s="1">
        <v>45</v>
      </c>
    </row>
    <row r="147" spans="1:15" ht="13.2" x14ac:dyDescent="0.25">
      <c r="A147" s="4">
        <v>841</v>
      </c>
      <c r="B147" s="1" t="str">
        <f>IFERROR(_xlfn.XLOOKUP(A147,'2021'!B:B,'2021'!A:A,"",0),IFERROR(_xlfn.XLOOKUP(A147,'2022'!B:B,'2022'!A:A,"",0),IFERROR(_xlfn.XLOOKUP(A147,'2023'!B:B,'2023'!A:A,"",0),0)))</f>
        <v/>
      </c>
      <c r="D147" s="1" t="str">
        <f>_xlfn.XLOOKUP($A147,'2021'!B:B,'2021'!D:D,"",0)</f>
        <v/>
      </c>
      <c r="E147" s="1">
        <f>_xlfn.XLOOKUP($A147,'2022'!B:B,'2022'!D:D,0)</f>
        <v>1</v>
      </c>
      <c r="F147" s="1">
        <f>_xlfn.XLOOKUP($A147,'2023'!B:B,'2023'!D:D,0)</f>
        <v>1</v>
      </c>
      <c r="G147" s="1">
        <f t="shared" si="0"/>
        <v>2</v>
      </c>
      <c r="I147" s="5">
        <f>_xlfn.XLOOKUP($A147,'2021'!B:B,'2021'!F:F,0)</f>
        <v>0</v>
      </c>
      <c r="J147" s="5">
        <f>_xlfn.XLOOKUP($A147,'2022'!B:B,'2022'!F:F,0)</f>
        <v>289</v>
      </c>
      <c r="K147" s="1">
        <f>_xlfn.XLOOKUP($A147,'2023'!B:B,'2023'!F:F,0)</f>
        <v>331.5</v>
      </c>
      <c r="N147" s="1">
        <f t="shared" si="1"/>
        <v>310.25</v>
      </c>
      <c r="O147" s="1">
        <v>36</v>
      </c>
    </row>
    <row r="148" spans="1:15" ht="13.2" x14ac:dyDescent="0.25">
      <c r="A148" s="4">
        <v>873</v>
      </c>
      <c r="B148" s="1" t="str">
        <f>IFERROR(_xlfn.XLOOKUP(A148,'2021'!B:B,'2021'!A:A,"",0),IFERROR(_xlfn.XLOOKUP(A148,'2022'!B:B,'2022'!A:A,"",0),IFERROR(_xlfn.XLOOKUP(A148,'2023'!B:B,'2023'!A:A,"",0),0)))</f>
        <v/>
      </c>
      <c r="D148" s="1" t="str">
        <f>_xlfn.XLOOKUP($A148,'2021'!B:B,'2021'!D:D,"",0)</f>
        <v/>
      </c>
      <c r="E148" s="1">
        <f>_xlfn.XLOOKUP($A148,'2022'!B:B,'2022'!D:D,0)</f>
        <v>1</v>
      </c>
      <c r="F148" s="1">
        <f>_xlfn.XLOOKUP($A148,'2023'!B:B,'2023'!D:D,0)</f>
        <v>1</v>
      </c>
      <c r="G148" s="1">
        <f t="shared" si="0"/>
        <v>2</v>
      </c>
      <c r="I148" s="5">
        <f>_xlfn.XLOOKUP($A148,'2021'!B:B,'2021'!F:F,0)</f>
        <v>0</v>
      </c>
      <c r="J148" s="5">
        <f>_xlfn.XLOOKUP($A148,'2022'!B:B,'2022'!F:F,0)</f>
        <v>182</v>
      </c>
      <c r="K148" s="1">
        <f>_xlfn.XLOOKUP($A148,'2023'!B:B,'2023'!F:F,0)</f>
        <v>179</v>
      </c>
      <c r="N148" s="1">
        <f t="shared" si="1"/>
        <v>180.5</v>
      </c>
      <c r="O148" s="1">
        <v>49</v>
      </c>
    </row>
    <row r="149" spans="1:15" ht="13.2" x14ac:dyDescent="0.25">
      <c r="A149" s="4">
        <v>966</v>
      </c>
      <c r="B149" s="1" t="str">
        <f>IFERROR(_xlfn.XLOOKUP(A149,'2021'!B:B,'2021'!A:A,"",0),IFERROR(_xlfn.XLOOKUP(A149,'2022'!B:B,'2022'!A:A,"",0),IFERROR(_xlfn.XLOOKUP(A149,'2023'!B:B,'2023'!A:A,"",0),0)))</f>
        <v/>
      </c>
      <c r="D149" s="1" t="str">
        <f>_xlfn.XLOOKUP($A149,'2021'!B:B,'2021'!D:D,"",0)</f>
        <v/>
      </c>
      <c r="E149" s="1">
        <f>_xlfn.XLOOKUP($A149,'2022'!B:B,'2022'!D:D,0)</f>
        <v>2</v>
      </c>
      <c r="F149" s="1">
        <f>_xlfn.XLOOKUP($A149,'2023'!B:B,'2023'!D:D,0)</f>
        <v>3</v>
      </c>
      <c r="G149" s="1">
        <f t="shared" si="0"/>
        <v>5</v>
      </c>
      <c r="I149" s="5">
        <f>_xlfn.XLOOKUP($A149,'2021'!B:B,'2021'!F:F,0)</f>
        <v>0</v>
      </c>
      <c r="J149" s="5">
        <f>_xlfn.XLOOKUP($A149,'2022'!B:B,'2022'!F:F,0)</f>
        <v>175.75</v>
      </c>
      <c r="K149" s="1">
        <f>_xlfn.XLOOKUP($A149,'2023'!B:B,'2023'!F:F,0)</f>
        <v>175.75</v>
      </c>
      <c r="N149" s="1">
        <f t="shared" si="1"/>
        <v>70.3</v>
      </c>
      <c r="O149" s="1">
        <v>28</v>
      </c>
    </row>
    <row r="150" spans="1:15" ht="13.2" x14ac:dyDescent="0.25">
      <c r="A150" s="6" t="s">
        <v>23</v>
      </c>
      <c r="B150" s="1" t="str">
        <f>IFERROR(_xlfn.XLOOKUP(A150,'2021'!B:B,'2021'!A:A,"",0),IFERROR(_xlfn.XLOOKUP(A150,'2022'!B:B,'2022'!A:A,"",0),IFERROR(_xlfn.XLOOKUP(A150,'2023'!B:B,'2023'!A:A,"",0),0)))</f>
        <v/>
      </c>
      <c r="D150" s="1" t="str">
        <f>_xlfn.XLOOKUP($A150,'2021'!B:B,'2021'!D:D,"",0)</f>
        <v/>
      </c>
      <c r="E150" s="1">
        <f>_xlfn.XLOOKUP($A150,'2022'!B:B,'2022'!D:D,0)</f>
        <v>8</v>
      </c>
      <c r="F150" s="1">
        <f>_xlfn.XLOOKUP($A150,'2023'!B:B,'2023'!D:D,0)</f>
        <v>1</v>
      </c>
      <c r="G150" s="1">
        <f t="shared" si="0"/>
        <v>9</v>
      </c>
      <c r="I150" s="5">
        <f>_xlfn.XLOOKUP($A150,'2021'!B:B,'2021'!F:F,0)</f>
        <v>0</v>
      </c>
      <c r="J150" s="5">
        <f>_xlfn.XLOOKUP($A150,'2022'!B:B,'2022'!F:F,0)</f>
        <v>0</v>
      </c>
      <c r="K150" s="1">
        <f>_xlfn.XLOOKUP($A150,'2023'!B:B,'2023'!F:F,0)</f>
        <v>5</v>
      </c>
      <c r="N150" s="1">
        <f t="shared" si="1"/>
        <v>0.55555555555555558</v>
      </c>
      <c r="O150" s="1">
        <v>28</v>
      </c>
    </row>
    <row r="151" spans="1:15" ht="13.2" x14ac:dyDescent="0.25">
      <c r="A151" s="6" t="s">
        <v>24</v>
      </c>
      <c r="B151" s="1" t="str">
        <f>IFERROR(_xlfn.XLOOKUP(A151,'2021'!B:B,'2021'!A:A,"",0),IFERROR(_xlfn.XLOOKUP(A151,'2022'!B:B,'2022'!A:A,"",0),IFERROR(_xlfn.XLOOKUP(A151,'2023'!B:B,'2023'!A:A,"",0),0)))</f>
        <v/>
      </c>
      <c r="D151" s="1" t="str">
        <f>_xlfn.XLOOKUP($A151,'2021'!B:B,'2021'!D:D,"",0)</f>
        <v/>
      </c>
      <c r="E151" s="1">
        <f>_xlfn.XLOOKUP($A151,'2022'!B:B,'2022'!D:D,0)</f>
        <v>1</v>
      </c>
      <c r="F151" s="1">
        <f>_xlfn.XLOOKUP($A151,'2023'!B:B,'2023'!D:D,0)</f>
        <v>0</v>
      </c>
      <c r="G151" s="1">
        <f t="shared" si="0"/>
        <v>1</v>
      </c>
      <c r="I151" s="5">
        <f>_xlfn.XLOOKUP($A151,'2021'!B:B,'2021'!F:F,0)</f>
        <v>0</v>
      </c>
      <c r="J151" s="5">
        <f>_xlfn.XLOOKUP($A151,'2022'!B:B,'2022'!F:F,0)</f>
        <v>0</v>
      </c>
      <c r="K151" s="1">
        <f>_xlfn.XLOOKUP($A151,'2023'!B:B,'2023'!F:F,0)</f>
        <v>0</v>
      </c>
      <c r="N151" s="1">
        <f t="shared" si="1"/>
        <v>0</v>
      </c>
      <c r="O151" s="1">
        <v>24</v>
      </c>
    </row>
    <row r="152" spans="1:15" ht="13.2" x14ac:dyDescent="0.25">
      <c r="A152" s="6" t="s">
        <v>25</v>
      </c>
      <c r="B152" s="1" t="str">
        <f>IFERROR(_xlfn.XLOOKUP(A152,'2021'!B:B,'2021'!A:A,"",0),IFERROR(_xlfn.XLOOKUP(A152,'2022'!B:B,'2022'!A:A,"",0),IFERROR(_xlfn.XLOOKUP(A152,'2023'!B:B,'2023'!A:A,"",0),0)))</f>
        <v/>
      </c>
      <c r="D152" s="1" t="str">
        <f>_xlfn.XLOOKUP($A152,'2021'!B:B,'2021'!D:D,"",0)</f>
        <v/>
      </c>
      <c r="E152" s="1">
        <f>_xlfn.XLOOKUP($A152,'2022'!B:B,'2022'!D:D,0)</f>
        <v>2</v>
      </c>
      <c r="F152" s="1">
        <f>_xlfn.XLOOKUP($A152,'2023'!B:B,'2023'!D:D,0)</f>
        <v>0</v>
      </c>
      <c r="G152" s="1">
        <f t="shared" si="0"/>
        <v>2</v>
      </c>
      <c r="I152" s="5">
        <f>_xlfn.XLOOKUP($A152,'2021'!B:B,'2021'!F:F,0)</f>
        <v>0</v>
      </c>
      <c r="J152" s="5">
        <f>_xlfn.XLOOKUP($A152,'2022'!B:B,'2022'!F:F,0)</f>
        <v>0</v>
      </c>
      <c r="K152" s="1">
        <f>_xlfn.XLOOKUP($A152,'2023'!B:B,'2023'!F:F,0)</f>
        <v>0</v>
      </c>
      <c r="N152" s="1">
        <f t="shared" si="1"/>
        <v>0</v>
      </c>
      <c r="O152" s="1">
        <v>46</v>
      </c>
    </row>
    <row r="153" spans="1:15" ht="13.2" x14ac:dyDescent="0.25">
      <c r="A153" s="6" t="s">
        <v>26</v>
      </c>
      <c r="B153" s="1" t="str">
        <f>IFERROR(_xlfn.XLOOKUP(A153,'2021'!B:B,'2021'!A:A,"",0),IFERROR(_xlfn.XLOOKUP(A153,'2022'!B:B,'2022'!A:A,"",0),IFERROR(_xlfn.XLOOKUP(A153,'2023'!B:B,'2023'!A:A,"",0),0)))</f>
        <v/>
      </c>
      <c r="D153" s="1" t="str">
        <f>_xlfn.XLOOKUP($A153,'2021'!B:B,'2021'!D:D,"",0)</f>
        <v/>
      </c>
      <c r="E153" s="1">
        <f>_xlfn.XLOOKUP($A153,'2022'!B:B,'2022'!D:D,0)</f>
        <v>1</v>
      </c>
      <c r="F153" s="1">
        <f>_xlfn.XLOOKUP($A153,'2023'!B:B,'2023'!D:D,0)</f>
        <v>2</v>
      </c>
      <c r="G153" s="1">
        <f t="shared" si="0"/>
        <v>3</v>
      </c>
      <c r="I153" s="5">
        <f>_xlfn.XLOOKUP($A153,'2021'!B:B,'2021'!F:F,0)</f>
        <v>0</v>
      </c>
      <c r="J153" s="5">
        <f>_xlfn.XLOOKUP($A153,'2022'!B:B,'2022'!F:F,0)</f>
        <v>0</v>
      </c>
      <c r="K153" s="1">
        <f>_xlfn.XLOOKUP($A153,'2023'!B:B,'2023'!F:F,0)</f>
        <v>0</v>
      </c>
      <c r="N153" s="1">
        <f t="shared" si="1"/>
        <v>0</v>
      </c>
      <c r="O153" s="1">
        <v>29</v>
      </c>
    </row>
    <row r="154" spans="1:15" ht="15.75" customHeight="1" x14ac:dyDescent="0.3">
      <c r="A154" s="7">
        <v>18</v>
      </c>
      <c r="B154" s="1" t="str">
        <f>IFERROR(_xlfn.XLOOKUP(A154,'2021'!B:B,'2021'!A:A,"",0),IFERROR(_xlfn.XLOOKUP(A154,'2022'!B:B,'2022'!A:A,"",0),IFERROR(_xlfn.XLOOKUP(A154,'2023'!B:B,'2023'!A:A,"",0),0)))</f>
        <v/>
      </c>
      <c r="D154" s="1" t="str">
        <f>_xlfn.XLOOKUP($A154,'2021'!B:B,'2021'!D:D,"",0)</f>
        <v/>
      </c>
      <c r="E154" s="1">
        <f>_xlfn.XLOOKUP($A154,'2022'!B:B,'2022'!D:D,0)</f>
        <v>0</v>
      </c>
      <c r="F154" s="1">
        <f>_xlfn.XLOOKUP($A154,'2023'!B:B,'2023'!D:D,0)</f>
        <v>2</v>
      </c>
      <c r="G154" s="1">
        <f t="shared" si="0"/>
        <v>2</v>
      </c>
      <c r="I154" s="5">
        <f>_xlfn.XLOOKUP($A154,'2021'!B:B,'2021'!F:F,0)</f>
        <v>0</v>
      </c>
      <c r="J154" s="5">
        <f>_xlfn.XLOOKUP($A154,'2022'!B:B,'2022'!F:F,0)</f>
        <v>0</v>
      </c>
      <c r="K154" s="1">
        <f>_xlfn.XLOOKUP($A154,'2023'!B:B,'2023'!F:F,0)</f>
        <v>218.35</v>
      </c>
      <c r="N154" s="1">
        <f t="shared" si="1"/>
        <v>109.175</v>
      </c>
      <c r="O154" s="1">
        <v>35</v>
      </c>
    </row>
    <row r="155" spans="1:15" ht="15.75" customHeight="1" x14ac:dyDescent="0.3">
      <c r="A155" s="8" t="s">
        <v>27</v>
      </c>
      <c r="B155" s="1" t="str">
        <f>IFERROR(_xlfn.XLOOKUP(A155,'2021'!B:B,'2021'!A:A,"",0),IFERROR(_xlfn.XLOOKUP(A155,'2022'!B:B,'2022'!A:A,"",0),IFERROR(_xlfn.XLOOKUP(A155,'2023'!B:B,'2023'!A:A,"",0),0)))</f>
        <v/>
      </c>
      <c r="D155" s="1" t="str">
        <f>_xlfn.XLOOKUP($A155,'2021'!B:B,'2021'!D:D,"",0)</f>
        <v/>
      </c>
      <c r="E155" s="1">
        <f>_xlfn.XLOOKUP($A155,'2022'!B:B,'2022'!D:D,0)</f>
        <v>0</v>
      </c>
      <c r="F155" s="1">
        <f>_xlfn.XLOOKUP($A155,'2023'!B:B,'2023'!D:D,0)</f>
        <v>2</v>
      </c>
      <c r="G155" s="1">
        <f t="shared" si="0"/>
        <v>2</v>
      </c>
      <c r="I155" s="5">
        <f>_xlfn.XLOOKUP($A155,'2021'!B:B,'2021'!F:F,0)</f>
        <v>0</v>
      </c>
      <c r="J155" s="5">
        <f>_xlfn.XLOOKUP($A155,'2022'!B:B,'2022'!F:F,0)</f>
        <v>0</v>
      </c>
      <c r="K155" s="1">
        <f>_xlfn.XLOOKUP($A155,'2023'!B:B,'2023'!F:F,0)</f>
        <v>105</v>
      </c>
      <c r="N155" s="1">
        <f t="shared" si="1"/>
        <v>52.5</v>
      </c>
      <c r="O155" s="1">
        <v>28</v>
      </c>
    </row>
    <row r="156" spans="1:15" ht="15.75" customHeight="1" x14ac:dyDescent="0.3">
      <c r="A156" s="8" t="s">
        <v>28</v>
      </c>
      <c r="B156" s="1" t="str">
        <f>IFERROR(_xlfn.XLOOKUP(A156,'2021'!B:B,'2021'!A:A,"",0),IFERROR(_xlfn.XLOOKUP(A156,'2022'!B:B,'2022'!A:A,"",0),IFERROR(_xlfn.XLOOKUP(A156,'2023'!B:B,'2023'!A:A,"",0),0)))</f>
        <v/>
      </c>
      <c r="D156" s="1" t="str">
        <f>_xlfn.XLOOKUP($A156,'2021'!B:B,'2021'!D:D,"",0)</f>
        <v/>
      </c>
      <c r="E156" s="1">
        <f>_xlfn.XLOOKUP($A156,'2022'!B:B,'2022'!D:D,0)</f>
        <v>0</v>
      </c>
      <c r="F156" s="1">
        <f>_xlfn.XLOOKUP($A156,'2023'!B:B,'2023'!D:D,0)</f>
        <v>10</v>
      </c>
      <c r="G156" s="1">
        <f t="shared" si="0"/>
        <v>10</v>
      </c>
      <c r="I156" s="5">
        <f>_xlfn.XLOOKUP($A156,'2021'!B:B,'2021'!F:F,0)</f>
        <v>0</v>
      </c>
      <c r="J156" s="5">
        <f>_xlfn.XLOOKUP($A156,'2022'!B:B,'2022'!F:F,0)</f>
        <v>0</v>
      </c>
      <c r="K156" s="1">
        <f>_xlfn.XLOOKUP($A156,'2023'!B:B,'2023'!F:F,0)</f>
        <v>0</v>
      </c>
      <c r="N156" s="1">
        <f t="shared" si="1"/>
        <v>0</v>
      </c>
      <c r="O156" s="1">
        <v>44</v>
      </c>
    </row>
    <row r="157" spans="1:15" ht="15.75" customHeight="1" x14ac:dyDescent="0.3">
      <c r="A157" s="7">
        <v>245</v>
      </c>
      <c r="B157" s="1" t="str">
        <f>IFERROR(_xlfn.XLOOKUP(A157,'2021'!B:B,'2021'!A:A,"",0),IFERROR(_xlfn.XLOOKUP(A157,'2022'!B:B,'2022'!A:A,"",0),IFERROR(_xlfn.XLOOKUP(A157,'2023'!B:B,'2023'!A:A,"",0),0)))</f>
        <v/>
      </c>
      <c r="D157" s="1" t="str">
        <f>_xlfn.XLOOKUP($A157,'2021'!B:B,'2021'!D:D,"",0)</f>
        <v/>
      </c>
      <c r="E157" s="1">
        <f>_xlfn.XLOOKUP($A157,'2022'!B:B,'2022'!D:D,0)</f>
        <v>0</v>
      </c>
      <c r="F157" s="1">
        <f>_xlfn.XLOOKUP($A157,'2023'!B:B,'2023'!D:D,0)</f>
        <v>1</v>
      </c>
      <c r="G157" s="1">
        <f t="shared" si="0"/>
        <v>1</v>
      </c>
      <c r="I157" s="5">
        <f>_xlfn.XLOOKUP($A157,'2021'!B:B,'2021'!F:F,0)</f>
        <v>0</v>
      </c>
      <c r="J157" s="5">
        <f>_xlfn.XLOOKUP($A157,'2022'!B:B,'2022'!F:F,0)</f>
        <v>0</v>
      </c>
      <c r="K157" s="1">
        <f>_xlfn.XLOOKUP($A157,'2023'!B:B,'2023'!F:F,0)</f>
        <v>86.6</v>
      </c>
      <c r="N157" s="1">
        <f t="shared" si="1"/>
        <v>86.6</v>
      </c>
      <c r="O157" s="1">
        <v>16</v>
      </c>
    </row>
    <row r="158" spans="1:15" ht="15.75" customHeight="1" x14ac:dyDescent="0.3">
      <c r="A158" s="7">
        <v>451</v>
      </c>
      <c r="B158" s="1" t="str">
        <f>IFERROR(_xlfn.XLOOKUP(A158,'2021'!B:B,'2021'!A:A,"",0),IFERROR(_xlfn.XLOOKUP(A158,'2022'!B:B,'2022'!A:A,"",0),IFERROR(_xlfn.XLOOKUP(A158,'2023'!B:B,'2023'!A:A,"",0),0)))</f>
        <v/>
      </c>
      <c r="D158" s="1" t="str">
        <f>_xlfn.XLOOKUP($A158,'2021'!B:B,'2021'!D:D,"",0)</f>
        <v/>
      </c>
      <c r="E158" s="1">
        <f>_xlfn.XLOOKUP($A158,'2022'!B:B,'2022'!D:D,0)</f>
        <v>0</v>
      </c>
      <c r="F158" s="1">
        <f>_xlfn.XLOOKUP($A158,'2023'!B:B,'2023'!D:D,0)</f>
        <v>1</v>
      </c>
      <c r="G158" s="1">
        <f t="shared" si="0"/>
        <v>1</v>
      </c>
      <c r="I158" s="5">
        <f>_xlfn.XLOOKUP($A158,'2021'!B:B,'2021'!F:F,0)</f>
        <v>0</v>
      </c>
      <c r="J158" s="5">
        <f>_xlfn.XLOOKUP($A158,'2022'!B:B,'2022'!F:F,0)</f>
        <v>0</v>
      </c>
      <c r="K158" s="1">
        <f>_xlfn.XLOOKUP($A158,'2023'!B:B,'2023'!F:F,0)</f>
        <v>670</v>
      </c>
      <c r="N158" s="1">
        <f t="shared" si="1"/>
        <v>670</v>
      </c>
      <c r="O158" s="1">
        <v>39</v>
      </c>
    </row>
    <row r="159" spans="1:15" ht="15.75" customHeight="1" x14ac:dyDescent="0.3">
      <c r="A159" s="7">
        <v>88535</v>
      </c>
      <c r="B159" s="1" t="str">
        <f>IFERROR(_xlfn.XLOOKUP(A159,'2021'!B:B,'2021'!A:A,"",0),IFERROR(_xlfn.XLOOKUP(A159,'2022'!B:B,'2022'!A:A,"",0),IFERROR(_xlfn.XLOOKUP(A159,'2023'!B:B,'2023'!A:A,"",0),0)))</f>
        <v/>
      </c>
      <c r="D159" s="1" t="str">
        <f>_xlfn.XLOOKUP($A159,'2021'!B:B,'2021'!D:D,"",0)</f>
        <v/>
      </c>
      <c r="E159" s="1">
        <f>_xlfn.XLOOKUP($A159,'2022'!B:B,'2022'!D:D,0)</f>
        <v>0</v>
      </c>
      <c r="F159" s="1">
        <f>_xlfn.XLOOKUP($A159,'2023'!B:B,'2023'!D:D,0)</f>
        <v>2</v>
      </c>
      <c r="G159" s="1">
        <f t="shared" si="0"/>
        <v>2</v>
      </c>
      <c r="I159" s="5">
        <f>_xlfn.XLOOKUP($A159,'2021'!B:B,'2021'!F:F,0)</f>
        <v>0</v>
      </c>
      <c r="J159" s="5">
        <f>_xlfn.XLOOKUP($A159,'2022'!B:B,'2022'!F:F,0)</f>
        <v>0</v>
      </c>
      <c r="K159" s="1">
        <f>_xlfn.XLOOKUP($A159,'2023'!B:B,'2023'!F:F,0)</f>
        <v>509.5</v>
      </c>
      <c r="N159" s="1">
        <f t="shared" si="1"/>
        <v>254.75</v>
      </c>
      <c r="O159" s="1">
        <v>53</v>
      </c>
    </row>
    <row r="160" spans="1:15" ht="15.75" customHeight="1" x14ac:dyDescent="0.3">
      <c r="A160" s="7">
        <v>632</v>
      </c>
      <c r="B160" s="1" t="str">
        <f>IFERROR(_xlfn.XLOOKUP(A160,'2021'!B:B,'2021'!A:A,"",0),IFERROR(_xlfn.XLOOKUP(A160,'2022'!B:B,'2022'!A:A,"",0),IFERROR(_xlfn.XLOOKUP(A160,'2023'!B:B,'2023'!A:A,"",0),0)))</f>
        <v/>
      </c>
      <c r="D160" s="1" t="str">
        <f>_xlfn.XLOOKUP($A160,'2021'!B:B,'2021'!D:D,"",0)</f>
        <v/>
      </c>
      <c r="E160" s="1">
        <f>_xlfn.XLOOKUP($A160,'2022'!B:B,'2022'!D:D,0)</f>
        <v>0</v>
      </c>
      <c r="F160" s="1">
        <f>_xlfn.XLOOKUP($A160,'2023'!B:B,'2023'!D:D,0)</f>
        <v>2</v>
      </c>
      <c r="G160" s="1">
        <f t="shared" si="0"/>
        <v>2</v>
      </c>
      <c r="I160" s="5">
        <f>_xlfn.XLOOKUP($A160,'2021'!B:B,'2021'!F:F,0)</f>
        <v>0</v>
      </c>
      <c r="J160" s="5">
        <f>_xlfn.XLOOKUP($A160,'2022'!B:B,'2022'!F:F,0)</f>
        <v>0</v>
      </c>
      <c r="K160" s="1">
        <f>_xlfn.XLOOKUP($A160,'2023'!B:B,'2023'!F:F,0)</f>
        <v>512</v>
      </c>
      <c r="N160" s="1">
        <f t="shared" si="1"/>
        <v>256</v>
      </c>
      <c r="O160" s="1">
        <v>55</v>
      </c>
    </row>
    <row r="161" spans="1:15" ht="15.75" customHeight="1" x14ac:dyDescent="0.3">
      <c r="A161" s="7">
        <v>658</v>
      </c>
      <c r="B161" s="1" t="str">
        <f>IFERROR(_xlfn.XLOOKUP(A161,'2021'!B:B,'2021'!A:A,"",0),IFERROR(_xlfn.XLOOKUP(A161,'2022'!B:B,'2022'!A:A,"",0),IFERROR(_xlfn.XLOOKUP(A161,'2023'!B:B,'2023'!A:A,"",0),0)))</f>
        <v/>
      </c>
      <c r="D161" s="1" t="str">
        <f>_xlfn.XLOOKUP($A161,'2021'!B:B,'2021'!D:D,"",0)</f>
        <v/>
      </c>
      <c r="E161" s="1">
        <f>_xlfn.XLOOKUP($A161,'2022'!B:B,'2022'!D:D,0)</f>
        <v>0</v>
      </c>
      <c r="F161" s="1">
        <f>_xlfn.XLOOKUP($A161,'2023'!B:B,'2023'!D:D,0)</f>
        <v>1</v>
      </c>
      <c r="G161" s="1">
        <f t="shared" si="0"/>
        <v>1</v>
      </c>
      <c r="I161" s="5">
        <f>_xlfn.XLOOKUP($A161,'2021'!B:B,'2021'!F:F,0)</f>
        <v>0</v>
      </c>
      <c r="J161" s="5">
        <f>_xlfn.XLOOKUP($A161,'2022'!B:B,'2022'!F:F,0)</f>
        <v>0</v>
      </c>
      <c r="K161" s="1">
        <f>_xlfn.XLOOKUP($A161,'2023'!B:B,'2023'!F:F,0)</f>
        <v>263</v>
      </c>
      <c r="N161" s="1">
        <f t="shared" si="1"/>
        <v>263</v>
      </c>
      <c r="O161" s="1">
        <v>35</v>
      </c>
    </row>
    <row r="162" spans="1:15" ht="15.75" customHeight="1" x14ac:dyDescent="0.3">
      <c r="A162" s="7">
        <v>88522</v>
      </c>
      <c r="B162" s="1" t="str">
        <f>IFERROR(_xlfn.XLOOKUP(A162,'2021'!B:B,'2021'!A:A,"",0),IFERROR(_xlfn.XLOOKUP(A162,'2022'!B:B,'2022'!A:A,"",0),IFERROR(_xlfn.XLOOKUP(A162,'2023'!B:B,'2023'!A:A,"",0),0)))</f>
        <v/>
      </c>
      <c r="D162" s="1" t="str">
        <f>_xlfn.XLOOKUP($A162,'2021'!B:B,'2021'!D:D,"",0)</f>
        <v/>
      </c>
      <c r="E162" s="1">
        <f>_xlfn.XLOOKUP($A162,'2022'!B:B,'2022'!D:D,0)</f>
        <v>0</v>
      </c>
      <c r="F162" s="1">
        <f>_xlfn.XLOOKUP($A162,'2023'!B:B,'2023'!D:D,0)</f>
        <v>1</v>
      </c>
      <c r="G162" s="1">
        <f t="shared" si="0"/>
        <v>1</v>
      </c>
      <c r="I162" s="5">
        <f>_xlfn.XLOOKUP($A162,'2021'!B:B,'2021'!F:F,0)</f>
        <v>0</v>
      </c>
      <c r="J162" s="5">
        <f>_xlfn.XLOOKUP($A162,'2022'!B:B,'2022'!F:F,0)</f>
        <v>0</v>
      </c>
      <c r="K162" s="1">
        <f>_xlfn.XLOOKUP($A162,'2023'!B:B,'2023'!F:F,0)</f>
        <v>143.80000000000001</v>
      </c>
      <c r="N162" s="1">
        <f t="shared" si="1"/>
        <v>143.80000000000001</v>
      </c>
      <c r="O162" s="1">
        <v>58</v>
      </c>
    </row>
    <row r="163" spans="1:15" ht="15.75" customHeight="1" x14ac:dyDescent="0.3">
      <c r="A163" s="8" t="s">
        <v>29</v>
      </c>
      <c r="B163" s="1" t="str">
        <f>IFERROR(_xlfn.XLOOKUP(A163,'2021'!B:B,'2021'!A:A,"",0),IFERROR(_xlfn.XLOOKUP(A163,'2022'!B:B,'2022'!A:A,"",0),IFERROR(_xlfn.XLOOKUP(A163,'2023'!B:B,'2023'!A:A,"",0),0)))</f>
        <v/>
      </c>
      <c r="D163" s="1" t="str">
        <f>_xlfn.XLOOKUP($A163,'2021'!B:B,'2021'!D:D,"",0)</f>
        <v/>
      </c>
      <c r="E163" s="1">
        <f>_xlfn.XLOOKUP($A163,'2022'!B:B,'2022'!D:D,0)</f>
        <v>0</v>
      </c>
      <c r="F163" s="1">
        <f>_xlfn.XLOOKUP($A163,'2023'!B:B,'2023'!D:D,0)</f>
        <v>1</v>
      </c>
      <c r="G163" s="1">
        <f t="shared" si="0"/>
        <v>1</v>
      </c>
      <c r="I163" s="5">
        <f>_xlfn.XLOOKUP($A163,'2021'!B:B,'2021'!F:F,0)</f>
        <v>0</v>
      </c>
      <c r="J163" s="5">
        <f>_xlfn.XLOOKUP($A163,'2022'!B:B,'2022'!F:F,0)</f>
        <v>0</v>
      </c>
      <c r="K163" s="1">
        <f>_xlfn.XLOOKUP($A163,'2023'!B:B,'2023'!F:F,0)</f>
        <v>0</v>
      </c>
      <c r="N163" s="1">
        <f t="shared" si="1"/>
        <v>0</v>
      </c>
      <c r="O163" s="1">
        <v>43</v>
      </c>
    </row>
    <row r="164" spans="1:15" ht="15.75" customHeight="1" x14ac:dyDescent="0.3">
      <c r="A164" s="8" t="s">
        <v>30</v>
      </c>
      <c r="B164" s="1" t="str">
        <f>IFERROR(_xlfn.XLOOKUP(A164,'2021'!B:B,'2021'!A:A,"",0),IFERROR(_xlfn.XLOOKUP(A164,'2022'!B:B,'2022'!A:A,"",0),IFERROR(_xlfn.XLOOKUP(A164,'2023'!B:B,'2023'!A:A,"",0),0)))</f>
        <v/>
      </c>
      <c r="D164" s="1" t="str">
        <f>_xlfn.XLOOKUP($A164,'2021'!B:B,'2021'!D:D,"",0)</f>
        <v/>
      </c>
      <c r="E164" s="1">
        <f>_xlfn.XLOOKUP($A164,'2022'!B:B,'2022'!D:D,0)</f>
        <v>0</v>
      </c>
      <c r="F164" s="1">
        <f>_xlfn.XLOOKUP($A164,'2023'!B:B,'2023'!D:D,0)</f>
        <v>2</v>
      </c>
      <c r="G164" s="1">
        <f t="shared" si="0"/>
        <v>2</v>
      </c>
      <c r="I164" s="5">
        <f>_xlfn.XLOOKUP($A164,'2021'!B:B,'2021'!F:F,0)</f>
        <v>0</v>
      </c>
      <c r="J164" s="5">
        <f>_xlfn.XLOOKUP($A164,'2022'!B:B,'2022'!F:F,0)</f>
        <v>0</v>
      </c>
      <c r="K164" s="1">
        <f>_xlfn.XLOOKUP($A164,'2023'!B:B,'2023'!F:F,0)</f>
        <v>0</v>
      </c>
      <c r="N164" s="1">
        <f t="shared" si="1"/>
        <v>0</v>
      </c>
      <c r="O164" s="1">
        <v>47</v>
      </c>
    </row>
    <row r="165" spans="1:15" ht="15.75" customHeight="1" x14ac:dyDescent="0.3">
      <c r="A165" s="7">
        <v>281</v>
      </c>
      <c r="B165" s="1" t="str">
        <f>IFERROR(_xlfn.XLOOKUP(A165,'2021'!B:B,'2021'!A:A,"",0),IFERROR(_xlfn.XLOOKUP(A165,'2022'!B:B,'2022'!A:A,"",0),IFERROR(_xlfn.XLOOKUP(A165,'2023'!B:B,'2023'!A:A,"",0),0)))</f>
        <v/>
      </c>
      <c r="D165" s="1" t="str">
        <f>_xlfn.XLOOKUP($A165,'2021'!B:B,'2021'!D:D,"",0)</f>
        <v/>
      </c>
      <c r="E165" s="1">
        <f>_xlfn.XLOOKUP($A165,'2022'!B:B,'2022'!D:D,0)</f>
        <v>0</v>
      </c>
      <c r="F165" s="1">
        <f>_xlfn.XLOOKUP($A165,'2023'!B:B,'2023'!D:D,0)</f>
        <v>1</v>
      </c>
      <c r="G165" s="1">
        <f t="shared" si="0"/>
        <v>1</v>
      </c>
      <c r="I165" s="5">
        <f>_xlfn.XLOOKUP($A165,'2021'!B:B,'2021'!F:F,0)</f>
        <v>0</v>
      </c>
      <c r="J165" s="5">
        <f>_xlfn.XLOOKUP($A165,'2022'!B:B,'2022'!F:F,0)</f>
        <v>0</v>
      </c>
      <c r="K165" s="1">
        <f>_xlfn.XLOOKUP($A165,'2023'!B:B,'2023'!F:F,0)</f>
        <v>420</v>
      </c>
      <c r="N165" s="1">
        <f t="shared" si="1"/>
        <v>420</v>
      </c>
      <c r="O165" s="1">
        <v>15</v>
      </c>
    </row>
    <row r="166" spans="1:15" ht="15.75" customHeight="1" x14ac:dyDescent="0.3">
      <c r="A166" s="7">
        <v>618</v>
      </c>
      <c r="B166" s="1" t="str">
        <f>IFERROR(_xlfn.XLOOKUP(A166,'2021'!B:B,'2021'!A:A,"",0),IFERROR(_xlfn.XLOOKUP(A166,'2022'!B:B,'2022'!A:A,"",0),IFERROR(_xlfn.XLOOKUP(A166,'2023'!B:B,'2023'!A:A,"",0),0)))</f>
        <v/>
      </c>
      <c r="D166" s="1" t="str">
        <f>_xlfn.XLOOKUP($A166,'2021'!B:B,'2021'!D:D,"",0)</f>
        <v/>
      </c>
      <c r="E166" s="1">
        <f>_xlfn.XLOOKUP($A166,'2022'!B:B,'2022'!D:D,0)</f>
        <v>0</v>
      </c>
      <c r="F166" s="1">
        <f>_xlfn.XLOOKUP($A166,'2023'!B:B,'2023'!D:D,0)</f>
        <v>1</v>
      </c>
      <c r="G166" s="1">
        <f t="shared" si="0"/>
        <v>1</v>
      </c>
      <c r="I166" s="5">
        <f>_xlfn.XLOOKUP($A166,'2021'!B:B,'2021'!F:F,0)</f>
        <v>0</v>
      </c>
      <c r="J166" s="5">
        <f>_xlfn.XLOOKUP($A166,'2022'!B:B,'2022'!F:F,0)</f>
        <v>0</v>
      </c>
      <c r="K166" s="1">
        <f>_xlfn.XLOOKUP($A166,'2023'!B:B,'2023'!F:F,0)</f>
        <v>1690</v>
      </c>
    </row>
    <row r="607" spans="1:1" ht="15.75" customHeight="1" x14ac:dyDescent="0.3">
      <c r="A607" s="8"/>
    </row>
    <row r="608" spans="1:1" ht="15.75" customHeight="1" x14ac:dyDescent="0.3">
      <c r="A608" s="8"/>
    </row>
    <row r="609" spans="1:1" ht="15.75" customHeight="1" x14ac:dyDescent="0.3">
      <c r="A609" s="7"/>
    </row>
    <row r="610" spans="1:1" ht="15.75" customHeight="1" x14ac:dyDescent="0.3">
      <c r="A610" s="7"/>
    </row>
    <row r="611" spans="1:1" ht="15.75" customHeight="1" x14ac:dyDescent="0.3">
      <c r="A611" s="7"/>
    </row>
    <row r="612" spans="1:1" ht="15.75" customHeight="1" x14ac:dyDescent="0.3">
      <c r="A612" s="7"/>
    </row>
    <row r="613" spans="1:1" ht="15.75" customHeight="1" x14ac:dyDescent="0.3">
      <c r="A613" s="7"/>
    </row>
    <row r="614" spans="1:1" ht="15.75" customHeight="1" x14ac:dyDescent="0.3">
      <c r="A614" s="7"/>
    </row>
    <row r="615" spans="1:1" ht="15.75" customHeight="1" x14ac:dyDescent="0.3">
      <c r="A615" s="7"/>
    </row>
    <row r="616" spans="1:1" ht="15.75" customHeight="1" x14ac:dyDescent="0.3">
      <c r="A61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35"/>
  <sheetViews>
    <sheetView workbookViewId="0"/>
  </sheetViews>
  <sheetFormatPr defaultColWidth="12.6640625" defaultRowHeight="15.75" customHeight="1" x14ac:dyDescent="0.25"/>
  <cols>
    <col min="1" max="1" width="62" customWidth="1"/>
  </cols>
  <sheetData>
    <row r="1" spans="1:6" x14ac:dyDescent="0.25">
      <c r="A1" s="6" t="s">
        <v>0</v>
      </c>
      <c r="B1" s="6" t="s">
        <v>14</v>
      </c>
      <c r="C1" s="6" t="s">
        <v>9</v>
      </c>
      <c r="D1" s="6" t="s">
        <v>31</v>
      </c>
      <c r="E1" s="6" t="s">
        <v>32</v>
      </c>
      <c r="F1" s="6" t="s">
        <v>33</v>
      </c>
    </row>
    <row r="2" spans="1:6" x14ac:dyDescent="0.25">
      <c r="A2" s="6" t="s">
        <v>34</v>
      </c>
      <c r="B2" s="4">
        <v>11</v>
      </c>
      <c r="C2" s="6" t="s">
        <v>35</v>
      </c>
      <c r="D2" s="4">
        <v>755</v>
      </c>
      <c r="E2" s="4">
        <v>66.73</v>
      </c>
      <c r="F2" s="9">
        <v>50383.55</v>
      </c>
    </row>
    <row r="3" spans="1:6" x14ac:dyDescent="0.25">
      <c r="A3" s="6" t="s">
        <v>34</v>
      </c>
      <c r="B3" s="4">
        <v>12</v>
      </c>
      <c r="C3" s="6" t="s">
        <v>36</v>
      </c>
      <c r="D3" s="4">
        <v>712</v>
      </c>
      <c r="E3" s="4">
        <v>60.35</v>
      </c>
      <c r="F3" s="9">
        <v>42968.55</v>
      </c>
    </row>
    <row r="4" spans="1:6" x14ac:dyDescent="0.25">
      <c r="A4" s="6" t="s">
        <v>34</v>
      </c>
      <c r="B4" s="4">
        <v>13</v>
      </c>
      <c r="C4" s="6" t="s">
        <v>37</v>
      </c>
      <c r="D4" s="4">
        <v>375</v>
      </c>
      <c r="E4" s="4">
        <v>51.53</v>
      </c>
      <c r="F4" s="9">
        <v>19324.57</v>
      </c>
    </row>
    <row r="5" spans="1:6" x14ac:dyDescent="0.25">
      <c r="A5" s="6" t="s">
        <v>34</v>
      </c>
      <c r="B5" s="4">
        <v>14</v>
      </c>
      <c r="C5" s="6" t="s">
        <v>38</v>
      </c>
      <c r="D5" s="4">
        <v>67</v>
      </c>
      <c r="E5" s="4">
        <v>71.13</v>
      </c>
      <c r="F5" s="9">
        <v>4766</v>
      </c>
    </row>
    <row r="6" spans="1:6" x14ac:dyDescent="0.25">
      <c r="A6" s="6" t="s">
        <v>34</v>
      </c>
      <c r="B6" s="4">
        <v>22</v>
      </c>
      <c r="C6" s="6" t="s">
        <v>39</v>
      </c>
      <c r="D6" s="4">
        <v>3416</v>
      </c>
      <c r="E6" s="4">
        <v>48.69</v>
      </c>
      <c r="F6" s="9">
        <v>166334.64000000001</v>
      </c>
    </row>
    <row r="7" spans="1:6" x14ac:dyDescent="0.25">
      <c r="A7" s="6" t="s">
        <v>34</v>
      </c>
      <c r="B7" s="4">
        <v>24</v>
      </c>
      <c r="C7" s="6" t="s">
        <v>40</v>
      </c>
      <c r="D7" s="4">
        <v>1</v>
      </c>
      <c r="E7" s="4">
        <v>27.95</v>
      </c>
      <c r="F7" s="4">
        <v>27.95</v>
      </c>
    </row>
    <row r="8" spans="1:6" x14ac:dyDescent="0.25">
      <c r="A8" s="6" t="s">
        <v>34</v>
      </c>
      <c r="B8" s="4">
        <v>37</v>
      </c>
      <c r="C8" s="6" t="s">
        <v>41</v>
      </c>
      <c r="D8" s="4">
        <v>184</v>
      </c>
      <c r="E8" s="4">
        <v>93.74</v>
      </c>
      <c r="F8" s="9">
        <v>17248.3</v>
      </c>
    </row>
    <row r="9" spans="1:6" x14ac:dyDescent="0.25">
      <c r="A9" s="6" t="s">
        <v>34</v>
      </c>
      <c r="B9" s="4">
        <v>61</v>
      </c>
      <c r="C9" s="6" t="s">
        <v>42</v>
      </c>
      <c r="D9" s="4">
        <v>17</v>
      </c>
      <c r="E9" s="4">
        <v>20.86</v>
      </c>
      <c r="F9" s="4">
        <v>354.6</v>
      </c>
    </row>
    <row r="10" spans="1:6" x14ac:dyDescent="0.25">
      <c r="A10" s="6" t="s">
        <v>34</v>
      </c>
      <c r="B10" s="4">
        <v>71</v>
      </c>
      <c r="C10" s="6" t="s">
        <v>43</v>
      </c>
      <c r="D10" s="4">
        <v>54</v>
      </c>
      <c r="E10" s="4">
        <v>75.86</v>
      </c>
      <c r="F10" s="9">
        <v>4096.5600000000004</v>
      </c>
    </row>
    <row r="11" spans="1:6" x14ac:dyDescent="0.25">
      <c r="A11" s="6" t="s">
        <v>34</v>
      </c>
      <c r="B11" s="4">
        <v>72</v>
      </c>
      <c r="C11" s="6" t="s">
        <v>44</v>
      </c>
      <c r="D11" s="4">
        <v>549</v>
      </c>
      <c r="E11" s="4">
        <v>42.48</v>
      </c>
      <c r="F11" s="9">
        <v>23322.6</v>
      </c>
    </row>
    <row r="12" spans="1:6" x14ac:dyDescent="0.25">
      <c r="A12" s="6" t="s">
        <v>34</v>
      </c>
      <c r="B12" s="4">
        <v>73</v>
      </c>
      <c r="C12" s="6" t="s">
        <v>45</v>
      </c>
      <c r="D12" s="4">
        <v>15</v>
      </c>
      <c r="E12" s="4">
        <v>47.53</v>
      </c>
      <c r="F12" s="4">
        <v>712.95</v>
      </c>
    </row>
    <row r="13" spans="1:6" x14ac:dyDescent="0.25">
      <c r="A13" s="6" t="s">
        <v>34</v>
      </c>
      <c r="B13" s="4">
        <v>74</v>
      </c>
      <c r="C13" s="6" t="s">
        <v>46</v>
      </c>
      <c r="D13" s="4">
        <v>7</v>
      </c>
      <c r="E13" s="4">
        <v>172.26</v>
      </c>
      <c r="F13" s="9">
        <v>1205.8</v>
      </c>
    </row>
    <row r="14" spans="1:6" x14ac:dyDescent="0.25">
      <c r="A14" s="6" t="s">
        <v>34</v>
      </c>
      <c r="B14" s="4">
        <v>82</v>
      </c>
      <c r="C14" s="6" t="s">
        <v>47</v>
      </c>
      <c r="D14" s="4">
        <v>1</v>
      </c>
      <c r="E14" s="4">
        <v>85</v>
      </c>
      <c r="F14" s="4">
        <v>85</v>
      </c>
    </row>
    <row r="15" spans="1:6" x14ac:dyDescent="0.25">
      <c r="A15" s="6" t="s">
        <v>34</v>
      </c>
      <c r="B15" s="4">
        <v>88011</v>
      </c>
      <c r="C15" s="6" t="s">
        <v>35</v>
      </c>
      <c r="D15" s="4">
        <v>152</v>
      </c>
      <c r="E15" s="4">
        <v>53.1</v>
      </c>
      <c r="F15" s="9">
        <v>8071.4</v>
      </c>
    </row>
    <row r="16" spans="1:6" x14ac:dyDescent="0.25">
      <c r="A16" s="6" t="s">
        <v>34</v>
      </c>
      <c r="B16" s="4">
        <v>88012</v>
      </c>
      <c r="C16" s="6" t="s">
        <v>36</v>
      </c>
      <c r="D16" s="4">
        <v>101</v>
      </c>
      <c r="E16" s="4">
        <v>44.07</v>
      </c>
      <c r="F16" s="9">
        <v>4451.25</v>
      </c>
    </row>
    <row r="17" spans="1:6" x14ac:dyDescent="0.25">
      <c r="A17" s="6" t="s">
        <v>34</v>
      </c>
      <c r="B17" s="4">
        <v>88013</v>
      </c>
      <c r="C17" s="6" t="s">
        <v>37</v>
      </c>
      <c r="D17" s="4">
        <v>47</v>
      </c>
      <c r="E17" s="4">
        <v>27.71</v>
      </c>
      <c r="F17" s="9">
        <v>1302.3</v>
      </c>
    </row>
    <row r="18" spans="1:6" x14ac:dyDescent="0.25">
      <c r="A18" s="6" t="s">
        <v>34</v>
      </c>
      <c r="B18" s="4">
        <v>88022</v>
      </c>
      <c r="C18" s="6" t="s">
        <v>39</v>
      </c>
      <c r="D18" s="4">
        <v>262</v>
      </c>
      <c r="E18" s="4">
        <v>30.68</v>
      </c>
      <c r="F18" s="9">
        <v>8039.1</v>
      </c>
    </row>
    <row r="19" spans="1:6" x14ac:dyDescent="0.25">
      <c r="A19" s="6" t="s">
        <v>34</v>
      </c>
      <c r="B19" s="6" t="s">
        <v>18</v>
      </c>
      <c r="C19" s="6" t="s">
        <v>48</v>
      </c>
      <c r="D19" s="4">
        <v>1</v>
      </c>
      <c r="E19" s="4">
        <v>0</v>
      </c>
      <c r="F19" s="4">
        <v>0</v>
      </c>
    </row>
    <row r="20" spans="1:6" x14ac:dyDescent="0.25">
      <c r="A20" s="6" t="s">
        <v>49</v>
      </c>
      <c r="B20" s="4">
        <v>111</v>
      </c>
      <c r="C20" s="6" t="s">
        <v>50</v>
      </c>
      <c r="D20" s="4">
        <v>3</v>
      </c>
      <c r="E20" s="4">
        <v>48.33</v>
      </c>
      <c r="F20" s="4">
        <v>145</v>
      </c>
    </row>
    <row r="21" spans="1:6" x14ac:dyDescent="0.25">
      <c r="A21" s="6" t="s">
        <v>49</v>
      </c>
      <c r="B21" s="4">
        <v>113</v>
      </c>
      <c r="C21" s="6" t="s">
        <v>51</v>
      </c>
      <c r="D21" s="4">
        <v>89</v>
      </c>
      <c r="E21" s="4">
        <v>25.19</v>
      </c>
      <c r="F21" s="9">
        <v>2241.8000000000002</v>
      </c>
    </row>
    <row r="22" spans="1:6" x14ac:dyDescent="0.25">
      <c r="A22" s="6" t="s">
        <v>49</v>
      </c>
      <c r="B22" s="4">
        <v>114</v>
      </c>
      <c r="C22" s="6" t="s">
        <v>52</v>
      </c>
      <c r="D22" s="4">
        <v>1413</v>
      </c>
      <c r="E22" s="4">
        <v>127.63</v>
      </c>
      <c r="F22" s="9">
        <v>180348.15</v>
      </c>
    </row>
    <row r="23" spans="1:6" x14ac:dyDescent="0.25">
      <c r="A23" s="6" t="s">
        <v>49</v>
      </c>
      <c r="B23" s="4">
        <v>115</v>
      </c>
      <c r="C23" s="6" t="s">
        <v>53</v>
      </c>
      <c r="D23" s="4">
        <v>34</v>
      </c>
      <c r="E23" s="4">
        <v>148.41</v>
      </c>
      <c r="F23" s="9">
        <v>5046</v>
      </c>
    </row>
    <row r="24" spans="1:6" x14ac:dyDescent="0.25">
      <c r="A24" s="6" t="s">
        <v>49</v>
      </c>
      <c r="B24" s="4">
        <v>116</v>
      </c>
      <c r="C24" s="6" t="s">
        <v>54</v>
      </c>
      <c r="D24" s="4">
        <v>1</v>
      </c>
      <c r="E24" s="4">
        <v>78</v>
      </c>
      <c r="F24" s="4">
        <v>78</v>
      </c>
    </row>
    <row r="25" spans="1:6" x14ac:dyDescent="0.25">
      <c r="A25" s="6" t="s">
        <v>49</v>
      </c>
      <c r="B25" s="4">
        <v>117</v>
      </c>
      <c r="C25" s="6" t="s">
        <v>55</v>
      </c>
      <c r="D25" s="4">
        <v>1</v>
      </c>
      <c r="E25" s="4">
        <v>256</v>
      </c>
      <c r="F25" s="4">
        <v>256</v>
      </c>
    </row>
    <row r="26" spans="1:6" x14ac:dyDescent="0.25">
      <c r="A26" s="6" t="s">
        <v>49</v>
      </c>
      <c r="B26" s="4">
        <v>118</v>
      </c>
      <c r="C26" s="6" t="s">
        <v>56</v>
      </c>
      <c r="D26" s="4">
        <v>296</v>
      </c>
      <c r="E26" s="4">
        <v>65.91</v>
      </c>
      <c r="F26" s="9">
        <v>19510.400000000001</v>
      </c>
    </row>
    <row r="27" spans="1:6" x14ac:dyDescent="0.25">
      <c r="A27" s="6" t="s">
        <v>49</v>
      </c>
      <c r="B27" s="4">
        <v>119</v>
      </c>
      <c r="C27" s="6" t="s">
        <v>57</v>
      </c>
      <c r="D27" s="4">
        <v>69</v>
      </c>
      <c r="E27" s="4">
        <v>95.03</v>
      </c>
      <c r="F27" s="9">
        <v>6556.85</v>
      </c>
    </row>
    <row r="28" spans="1:6" x14ac:dyDescent="0.25">
      <c r="A28" s="6" t="s">
        <v>49</v>
      </c>
      <c r="B28" s="4">
        <v>121</v>
      </c>
      <c r="C28" s="6" t="s">
        <v>58</v>
      </c>
      <c r="D28" s="4">
        <v>1376</v>
      </c>
      <c r="E28" s="4">
        <v>41.59</v>
      </c>
      <c r="F28" s="9">
        <v>57225.95</v>
      </c>
    </row>
    <row r="29" spans="1:6" x14ac:dyDescent="0.25">
      <c r="A29" s="6" t="s">
        <v>49</v>
      </c>
      <c r="B29" s="4">
        <v>123</v>
      </c>
      <c r="C29" s="6" t="s">
        <v>59</v>
      </c>
      <c r="D29" s="4">
        <v>4</v>
      </c>
      <c r="E29" s="4">
        <v>44</v>
      </c>
      <c r="F29" s="4">
        <v>176</v>
      </c>
    </row>
    <row r="30" spans="1:6" x14ac:dyDescent="0.25">
      <c r="A30" s="6" t="s">
        <v>49</v>
      </c>
      <c r="B30" s="4">
        <v>141</v>
      </c>
      <c r="C30" s="6" t="s">
        <v>60</v>
      </c>
      <c r="D30" s="4">
        <v>2</v>
      </c>
      <c r="E30" s="4">
        <v>51.82</v>
      </c>
      <c r="F30" s="4">
        <v>103.65</v>
      </c>
    </row>
    <row r="31" spans="1:6" x14ac:dyDescent="0.25">
      <c r="A31" s="6" t="s">
        <v>49</v>
      </c>
      <c r="B31" s="4">
        <v>151</v>
      </c>
      <c r="C31" s="6" t="s">
        <v>61</v>
      </c>
      <c r="D31" s="4">
        <v>13</v>
      </c>
      <c r="E31" s="4">
        <v>187.32</v>
      </c>
      <c r="F31" s="9">
        <v>2435.1999999999998</v>
      </c>
    </row>
    <row r="32" spans="1:6" x14ac:dyDescent="0.25">
      <c r="A32" s="6" t="s">
        <v>49</v>
      </c>
      <c r="B32" s="4">
        <v>161</v>
      </c>
      <c r="C32" s="6" t="s">
        <v>62</v>
      </c>
      <c r="D32" s="4">
        <v>21</v>
      </c>
      <c r="E32" s="4">
        <v>59.62</v>
      </c>
      <c r="F32" s="9">
        <v>1252.05</v>
      </c>
    </row>
    <row r="33" spans="1:6" x14ac:dyDescent="0.25">
      <c r="A33" s="6" t="s">
        <v>49</v>
      </c>
      <c r="B33" s="4">
        <v>171</v>
      </c>
      <c r="C33" s="6" t="s">
        <v>63</v>
      </c>
      <c r="D33" s="4">
        <v>14</v>
      </c>
      <c r="E33" s="4">
        <v>28.78</v>
      </c>
      <c r="F33" s="4">
        <v>402.9</v>
      </c>
    </row>
    <row r="34" spans="1:6" x14ac:dyDescent="0.25">
      <c r="A34" s="6" t="s">
        <v>49</v>
      </c>
      <c r="B34" s="4">
        <v>88111</v>
      </c>
      <c r="C34" s="6" t="s">
        <v>50</v>
      </c>
      <c r="D34" s="4">
        <v>1</v>
      </c>
      <c r="E34" s="4">
        <v>53.8</v>
      </c>
      <c r="F34" s="4">
        <v>53.8</v>
      </c>
    </row>
    <row r="35" spans="1:6" x14ac:dyDescent="0.25">
      <c r="A35" s="6" t="s">
        <v>49</v>
      </c>
      <c r="B35" s="4">
        <v>88114</v>
      </c>
      <c r="C35" s="6" t="s">
        <v>52</v>
      </c>
      <c r="D35" s="4">
        <v>211</v>
      </c>
      <c r="E35" s="4">
        <v>90.4</v>
      </c>
      <c r="F35" s="9">
        <v>19074.75</v>
      </c>
    </row>
    <row r="36" spans="1:6" x14ac:dyDescent="0.25">
      <c r="A36" s="6" t="s">
        <v>49</v>
      </c>
      <c r="B36" s="4">
        <v>88115</v>
      </c>
      <c r="C36" s="6" t="s">
        <v>53</v>
      </c>
      <c r="D36" s="4">
        <v>1</v>
      </c>
      <c r="E36" s="4">
        <v>59.1</v>
      </c>
      <c r="F36" s="4">
        <v>59.1</v>
      </c>
    </row>
    <row r="37" spans="1:6" x14ac:dyDescent="0.25">
      <c r="A37" s="6" t="s">
        <v>49</v>
      </c>
      <c r="B37" s="4">
        <v>88121</v>
      </c>
      <c r="C37" s="6" t="s">
        <v>58</v>
      </c>
      <c r="D37" s="4">
        <v>214</v>
      </c>
      <c r="E37" s="4">
        <v>34.82</v>
      </c>
      <c r="F37" s="9">
        <v>7451.85</v>
      </c>
    </row>
    <row r="38" spans="1:6" x14ac:dyDescent="0.25">
      <c r="A38" s="6" t="s">
        <v>49</v>
      </c>
      <c r="B38" s="4">
        <v>88161</v>
      </c>
      <c r="C38" s="6" t="s">
        <v>62</v>
      </c>
      <c r="D38" s="4">
        <v>29</v>
      </c>
      <c r="E38" s="4">
        <v>46.26</v>
      </c>
      <c r="F38" s="9">
        <v>1341.45</v>
      </c>
    </row>
    <row r="39" spans="1:6" x14ac:dyDescent="0.25">
      <c r="A39" s="6" t="s">
        <v>49</v>
      </c>
      <c r="B39" s="4">
        <v>88162</v>
      </c>
      <c r="C39" s="6" t="s">
        <v>64</v>
      </c>
      <c r="D39" s="4">
        <v>6</v>
      </c>
      <c r="E39" s="4">
        <v>23.25</v>
      </c>
      <c r="F39" s="4">
        <v>139.5</v>
      </c>
    </row>
    <row r="40" spans="1:6" x14ac:dyDescent="0.25">
      <c r="A40" s="6" t="s">
        <v>65</v>
      </c>
      <c r="B40" s="4">
        <v>213</v>
      </c>
      <c r="C40" s="6" t="s">
        <v>66</v>
      </c>
      <c r="D40" s="4">
        <v>11</v>
      </c>
      <c r="E40" s="4">
        <v>116.66</v>
      </c>
      <c r="F40" s="9">
        <v>1283.22</v>
      </c>
    </row>
    <row r="41" spans="1:6" x14ac:dyDescent="0.25">
      <c r="A41" s="6" t="s">
        <v>65</v>
      </c>
      <c r="B41" s="4">
        <v>221</v>
      </c>
      <c r="C41" s="6" t="s">
        <v>67</v>
      </c>
      <c r="D41" s="4">
        <v>52</v>
      </c>
      <c r="E41" s="4">
        <v>53.53</v>
      </c>
      <c r="F41" s="9">
        <v>2783.75</v>
      </c>
    </row>
    <row r="42" spans="1:6" x14ac:dyDescent="0.25">
      <c r="A42" s="6" t="s">
        <v>65</v>
      </c>
      <c r="B42" s="4">
        <v>222</v>
      </c>
      <c r="C42" s="6" t="s">
        <v>68</v>
      </c>
      <c r="D42" s="4">
        <v>45</v>
      </c>
      <c r="E42" s="4">
        <v>54.12</v>
      </c>
      <c r="F42" s="9">
        <v>2435.5500000000002</v>
      </c>
    </row>
    <row r="43" spans="1:6" x14ac:dyDescent="0.25">
      <c r="A43" s="6" t="s">
        <v>65</v>
      </c>
      <c r="B43" s="4">
        <v>231</v>
      </c>
      <c r="C43" s="6" t="s">
        <v>69</v>
      </c>
      <c r="D43" s="4">
        <v>21</v>
      </c>
      <c r="E43" s="4">
        <v>116</v>
      </c>
      <c r="F43" s="9">
        <v>2436.0500000000002</v>
      </c>
    </row>
    <row r="44" spans="1:6" x14ac:dyDescent="0.25">
      <c r="A44" s="6" t="s">
        <v>65</v>
      </c>
      <c r="B44" s="4">
        <v>250</v>
      </c>
      <c r="C44" s="6" t="s">
        <v>70</v>
      </c>
      <c r="D44" s="4">
        <v>99</v>
      </c>
      <c r="E44" s="4">
        <v>210.65</v>
      </c>
      <c r="F44" s="9">
        <v>20854</v>
      </c>
    </row>
    <row r="45" spans="1:6" x14ac:dyDescent="0.25">
      <c r="A45" s="6" t="s">
        <v>65</v>
      </c>
      <c r="B45" s="4">
        <v>251</v>
      </c>
      <c r="C45" s="6" t="s">
        <v>71</v>
      </c>
      <c r="D45" s="4">
        <v>1</v>
      </c>
      <c r="E45" s="4">
        <v>265</v>
      </c>
      <c r="F45" s="4">
        <v>265</v>
      </c>
    </row>
    <row r="46" spans="1:6" x14ac:dyDescent="0.25">
      <c r="A46" s="6" t="s">
        <v>72</v>
      </c>
      <c r="B46" s="4">
        <v>311</v>
      </c>
      <c r="C46" s="6" t="s">
        <v>73</v>
      </c>
      <c r="D46" s="4">
        <v>396</v>
      </c>
      <c r="E46" s="4">
        <v>225.57</v>
      </c>
      <c r="F46" s="9">
        <v>89324.77</v>
      </c>
    </row>
    <row r="47" spans="1:6" x14ac:dyDescent="0.25">
      <c r="A47" s="6" t="s">
        <v>72</v>
      </c>
      <c r="B47" s="4">
        <v>314</v>
      </c>
      <c r="C47" s="6" t="s">
        <v>74</v>
      </c>
      <c r="D47" s="4">
        <v>34</v>
      </c>
      <c r="E47" s="4">
        <v>244.64</v>
      </c>
      <c r="F47" s="9">
        <v>8317.77</v>
      </c>
    </row>
    <row r="48" spans="1:6" x14ac:dyDescent="0.25">
      <c r="A48" s="6" t="s">
        <v>72</v>
      </c>
      <c r="B48" s="4">
        <v>322</v>
      </c>
      <c r="C48" s="6" t="s">
        <v>75</v>
      </c>
      <c r="D48" s="4">
        <v>19</v>
      </c>
      <c r="E48" s="4">
        <v>306.85000000000002</v>
      </c>
      <c r="F48" s="9">
        <v>5830.2</v>
      </c>
    </row>
    <row r="49" spans="1:6" x14ac:dyDescent="0.25">
      <c r="A49" s="6" t="s">
        <v>72</v>
      </c>
      <c r="B49" s="4">
        <v>323</v>
      </c>
      <c r="C49" s="6" t="s">
        <v>76</v>
      </c>
      <c r="D49" s="4">
        <v>17</v>
      </c>
      <c r="E49" s="4">
        <v>413.44</v>
      </c>
      <c r="F49" s="9">
        <v>7028.55</v>
      </c>
    </row>
    <row r="50" spans="1:6" x14ac:dyDescent="0.25">
      <c r="A50" s="6" t="s">
        <v>72</v>
      </c>
      <c r="B50" s="4">
        <v>324</v>
      </c>
      <c r="C50" s="6" t="s">
        <v>77</v>
      </c>
      <c r="D50" s="4">
        <v>34</v>
      </c>
      <c r="E50" s="4">
        <v>421.56</v>
      </c>
      <c r="F50" s="9">
        <v>14333</v>
      </c>
    </row>
    <row r="51" spans="1:6" x14ac:dyDescent="0.25">
      <c r="A51" s="6" t="s">
        <v>72</v>
      </c>
      <c r="B51" s="4">
        <v>391</v>
      </c>
      <c r="C51" s="6" t="s">
        <v>78</v>
      </c>
      <c r="D51" s="4">
        <v>2</v>
      </c>
      <c r="E51" s="4">
        <v>441</v>
      </c>
      <c r="F51" s="4">
        <v>882</v>
      </c>
    </row>
    <row r="52" spans="1:6" x14ac:dyDescent="0.25">
      <c r="A52" s="6" t="s">
        <v>72</v>
      </c>
      <c r="B52" s="4">
        <v>88311</v>
      </c>
      <c r="C52" s="6" t="s">
        <v>73</v>
      </c>
      <c r="D52" s="4">
        <v>16</v>
      </c>
      <c r="E52" s="4">
        <v>131.94</v>
      </c>
      <c r="F52" s="9">
        <v>2111</v>
      </c>
    </row>
    <row r="53" spans="1:6" x14ac:dyDescent="0.25">
      <c r="A53" s="6" t="s">
        <v>72</v>
      </c>
      <c r="B53" s="4">
        <v>88314</v>
      </c>
      <c r="C53" s="6" t="s">
        <v>74</v>
      </c>
      <c r="D53" s="4">
        <v>1</v>
      </c>
      <c r="E53" s="4">
        <v>170</v>
      </c>
      <c r="F53" s="4">
        <v>170</v>
      </c>
    </row>
    <row r="54" spans="1:6" x14ac:dyDescent="0.25">
      <c r="A54" s="6" t="s">
        <v>72</v>
      </c>
      <c r="B54" s="4">
        <v>88316</v>
      </c>
      <c r="C54" s="6" t="s">
        <v>79</v>
      </c>
      <c r="D54" s="4">
        <v>4</v>
      </c>
      <c r="E54" s="4">
        <v>83.57</v>
      </c>
      <c r="F54" s="4">
        <v>334.3</v>
      </c>
    </row>
    <row r="55" spans="1:6" x14ac:dyDescent="0.25">
      <c r="A55" s="6" t="s">
        <v>72</v>
      </c>
      <c r="B55" s="4">
        <v>88324</v>
      </c>
      <c r="C55" s="6" t="s">
        <v>77</v>
      </c>
      <c r="D55" s="4">
        <v>1</v>
      </c>
      <c r="E55" s="4">
        <v>327.35000000000002</v>
      </c>
      <c r="F55" s="4">
        <v>327.35000000000002</v>
      </c>
    </row>
    <row r="56" spans="1:6" x14ac:dyDescent="0.25">
      <c r="A56" s="6" t="s">
        <v>80</v>
      </c>
      <c r="B56" s="4">
        <v>411</v>
      </c>
      <c r="C56" s="6" t="s">
        <v>81</v>
      </c>
      <c r="D56" s="4">
        <v>8</v>
      </c>
      <c r="E56" s="4">
        <v>50</v>
      </c>
      <c r="F56" s="4">
        <v>400</v>
      </c>
    </row>
    <row r="57" spans="1:6" x14ac:dyDescent="0.25">
      <c r="A57" s="6" t="s">
        <v>80</v>
      </c>
      <c r="B57" s="4">
        <v>414</v>
      </c>
      <c r="C57" s="6" t="s">
        <v>82</v>
      </c>
      <c r="D57" s="4">
        <v>1</v>
      </c>
      <c r="E57" s="4">
        <v>75.650000000000006</v>
      </c>
      <c r="F57" s="4">
        <v>75.650000000000006</v>
      </c>
    </row>
    <row r="58" spans="1:6" x14ac:dyDescent="0.25">
      <c r="A58" s="6" t="s">
        <v>80</v>
      </c>
      <c r="B58" s="4">
        <v>415</v>
      </c>
      <c r="C58" s="6" t="s">
        <v>83</v>
      </c>
      <c r="D58" s="4">
        <v>31</v>
      </c>
      <c r="E58" s="4">
        <v>347.44</v>
      </c>
      <c r="F58" s="9">
        <v>10770.65</v>
      </c>
    </row>
    <row r="59" spans="1:6" x14ac:dyDescent="0.25">
      <c r="A59" s="6" t="s">
        <v>80</v>
      </c>
      <c r="B59" s="4">
        <v>416</v>
      </c>
      <c r="C59" s="6" t="s">
        <v>84</v>
      </c>
      <c r="D59" s="4">
        <v>33</v>
      </c>
      <c r="E59" s="4">
        <v>163.86</v>
      </c>
      <c r="F59" s="9">
        <v>5407.4</v>
      </c>
    </row>
    <row r="60" spans="1:6" x14ac:dyDescent="0.25">
      <c r="A60" s="6" t="s">
        <v>80</v>
      </c>
      <c r="B60" s="4">
        <v>417</v>
      </c>
      <c r="C60" s="6" t="s">
        <v>85</v>
      </c>
      <c r="D60" s="4">
        <v>31</v>
      </c>
      <c r="E60" s="4">
        <v>345.24</v>
      </c>
      <c r="F60" s="9">
        <v>10702.35</v>
      </c>
    </row>
    <row r="61" spans="1:6" x14ac:dyDescent="0.25">
      <c r="A61" s="6" t="s">
        <v>80</v>
      </c>
      <c r="B61" s="4">
        <v>418</v>
      </c>
      <c r="C61" s="6" t="s">
        <v>86</v>
      </c>
      <c r="D61" s="4">
        <v>31</v>
      </c>
      <c r="E61" s="4">
        <v>152.72999999999999</v>
      </c>
      <c r="F61" s="9">
        <v>4734.6000000000004</v>
      </c>
    </row>
    <row r="62" spans="1:6" x14ac:dyDescent="0.25">
      <c r="A62" s="6" t="s">
        <v>80</v>
      </c>
      <c r="B62" s="4">
        <v>419</v>
      </c>
      <c r="C62" s="6" t="s">
        <v>87</v>
      </c>
      <c r="D62" s="4">
        <v>37</v>
      </c>
      <c r="E62" s="4">
        <v>272.86</v>
      </c>
      <c r="F62" s="9">
        <v>10095.64</v>
      </c>
    </row>
    <row r="63" spans="1:6" x14ac:dyDescent="0.25">
      <c r="A63" s="6" t="s">
        <v>80</v>
      </c>
      <c r="B63" s="4">
        <v>431</v>
      </c>
      <c r="C63" s="6" t="s">
        <v>88</v>
      </c>
      <c r="D63" s="4">
        <v>1</v>
      </c>
      <c r="E63" s="4">
        <v>100</v>
      </c>
      <c r="F63" s="4">
        <v>100</v>
      </c>
    </row>
    <row r="64" spans="1:6" x14ac:dyDescent="0.25">
      <c r="A64" s="6" t="s">
        <v>80</v>
      </c>
      <c r="B64" s="4">
        <v>455</v>
      </c>
      <c r="C64" s="6" t="s">
        <v>89</v>
      </c>
      <c r="D64" s="4">
        <v>6</v>
      </c>
      <c r="E64" s="4">
        <v>184.83</v>
      </c>
      <c r="F64" s="9">
        <v>1109</v>
      </c>
    </row>
    <row r="65" spans="1:6" x14ac:dyDescent="0.25">
      <c r="A65" s="6" t="s">
        <v>80</v>
      </c>
      <c r="B65" s="4">
        <v>88414</v>
      </c>
      <c r="C65" s="6" t="s">
        <v>82</v>
      </c>
      <c r="D65" s="4">
        <v>2</v>
      </c>
      <c r="E65" s="4">
        <v>76.55</v>
      </c>
      <c r="F65" s="4">
        <v>153.1</v>
      </c>
    </row>
    <row r="66" spans="1:6" x14ac:dyDescent="0.25">
      <c r="A66" s="6" t="s">
        <v>90</v>
      </c>
      <c r="B66" s="4">
        <v>521</v>
      </c>
      <c r="C66" s="6" t="s">
        <v>91</v>
      </c>
      <c r="D66" s="4">
        <v>59</v>
      </c>
      <c r="E66" s="4">
        <v>192.08</v>
      </c>
      <c r="F66" s="9">
        <v>11332.83</v>
      </c>
    </row>
    <row r="67" spans="1:6" x14ac:dyDescent="0.25">
      <c r="A67" s="6" t="s">
        <v>90</v>
      </c>
      <c r="B67" s="4">
        <v>522</v>
      </c>
      <c r="C67" s="6" t="s">
        <v>92</v>
      </c>
      <c r="D67" s="4">
        <v>61</v>
      </c>
      <c r="E67" s="4">
        <v>203.1</v>
      </c>
      <c r="F67" s="9">
        <v>12389</v>
      </c>
    </row>
    <row r="68" spans="1:6" x14ac:dyDescent="0.25">
      <c r="A68" s="6" t="s">
        <v>90</v>
      </c>
      <c r="B68" s="4">
        <v>523</v>
      </c>
      <c r="C68" s="6" t="s">
        <v>93</v>
      </c>
      <c r="D68" s="4">
        <v>103</v>
      </c>
      <c r="E68" s="4">
        <v>234.7</v>
      </c>
      <c r="F68" s="9">
        <v>24173.68</v>
      </c>
    </row>
    <row r="69" spans="1:6" x14ac:dyDescent="0.25">
      <c r="A69" s="6" t="s">
        <v>90</v>
      </c>
      <c r="B69" s="4">
        <v>524</v>
      </c>
      <c r="C69" s="6" t="s">
        <v>94</v>
      </c>
      <c r="D69" s="4">
        <v>91</v>
      </c>
      <c r="E69" s="4">
        <v>256.55</v>
      </c>
      <c r="F69" s="9">
        <v>23345.96</v>
      </c>
    </row>
    <row r="70" spans="1:6" x14ac:dyDescent="0.25">
      <c r="A70" s="6" t="s">
        <v>90</v>
      </c>
      <c r="B70" s="4">
        <v>525</v>
      </c>
      <c r="C70" s="6" t="s">
        <v>95</v>
      </c>
      <c r="D70" s="4">
        <v>45</v>
      </c>
      <c r="E70" s="4">
        <v>298.77999999999997</v>
      </c>
      <c r="F70" s="9">
        <v>13445</v>
      </c>
    </row>
    <row r="71" spans="1:6" x14ac:dyDescent="0.25">
      <c r="A71" s="6" t="s">
        <v>90</v>
      </c>
      <c r="B71" s="4">
        <v>526</v>
      </c>
      <c r="C71" s="6" t="s">
        <v>96</v>
      </c>
      <c r="D71" s="4">
        <v>15</v>
      </c>
      <c r="E71" s="4">
        <v>433</v>
      </c>
      <c r="F71" s="9">
        <v>6495</v>
      </c>
    </row>
    <row r="72" spans="1:6" x14ac:dyDescent="0.25">
      <c r="A72" s="6" t="s">
        <v>90</v>
      </c>
      <c r="B72" s="4">
        <v>531</v>
      </c>
      <c r="C72" s="6" t="s">
        <v>97</v>
      </c>
      <c r="D72" s="4">
        <v>338</v>
      </c>
      <c r="E72" s="4">
        <v>184.27</v>
      </c>
      <c r="F72" s="9">
        <v>62281.9</v>
      </c>
    </row>
    <row r="73" spans="1:6" x14ac:dyDescent="0.25">
      <c r="A73" s="6" t="s">
        <v>90</v>
      </c>
      <c r="B73" s="4">
        <v>532</v>
      </c>
      <c r="C73" s="6" t="s">
        <v>98</v>
      </c>
      <c r="D73" s="4">
        <v>526</v>
      </c>
      <c r="E73" s="4">
        <v>222.19</v>
      </c>
      <c r="F73" s="9">
        <v>116870.69</v>
      </c>
    </row>
    <row r="74" spans="1:6" x14ac:dyDescent="0.25">
      <c r="A74" s="6" t="s">
        <v>90</v>
      </c>
      <c r="B74" s="4">
        <v>533</v>
      </c>
      <c r="C74" s="6" t="s">
        <v>99</v>
      </c>
      <c r="D74" s="4">
        <v>352</v>
      </c>
      <c r="E74" s="4">
        <v>252.01</v>
      </c>
      <c r="F74" s="9">
        <v>88707.65</v>
      </c>
    </row>
    <row r="75" spans="1:6" x14ac:dyDescent="0.25">
      <c r="A75" s="6" t="s">
        <v>90</v>
      </c>
      <c r="B75" s="4">
        <v>534</v>
      </c>
      <c r="C75" s="6" t="s">
        <v>100</v>
      </c>
      <c r="D75" s="4">
        <v>200</v>
      </c>
      <c r="E75" s="4">
        <v>284.56</v>
      </c>
      <c r="F75" s="9">
        <v>56911.43</v>
      </c>
    </row>
    <row r="76" spans="1:6" x14ac:dyDescent="0.25">
      <c r="A76" s="6" t="s">
        <v>90</v>
      </c>
      <c r="B76" s="4">
        <v>535</v>
      </c>
      <c r="C76" s="6" t="s">
        <v>101</v>
      </c>
      <c r="D76" s="4">
        <v>69</v>
      </c>
      <c r="E76" s="4">
        <v>346.79</v>
      </c>
      <c r="F76" s="9">
        <v>23928.21</v>
      </c>
    </row>
    <row r="77" spans="1:6" x14ac:dyDescent="0.25">
      <c r="A77" s="6" t="s">
        <v>90</v>
      </c>
      <c r="B77" s="4">
        <v>572</v>
      </c>
      <c r="C77" s="6" t="s">
        <v>102</v>
      </c>
      <c r="D77" s="4">
        <v>15</v>
      </c>
      <c r="E77" s="4">
        <v>110.61</v>
      </c>
      <c r="F77" s="9">
        <v>1659.15</v>
      </c>
    </row>
    <row r="78" spans="1:6" x14ac:dyDescent="0.25">
      <c r="A78" s="6" t="s">
        <v>90</v>
      </c>
      <c r="B78" s="4">
        <v>574</v>
      </c>
      <c r="C78" s="6" t="s">
        <v>103</v>
      </c>
      <c r="D78" s="4">
        <v>5</v>
      </c>
      <c r="E78" s="4">
        <v>115.62</v>
      </c>
      <c r="F78" s="4">
        <v>578.1</v>
      </c>
    </row>
    <row r="79" spans="1:6" x14ac:dyDescent="0.25">
      <c r="A79" s="6" t="s">
        <v>90</v>
      </c>
      <c r="B79" s="4">
        <v>576</v>
      </c>
      <c r="C79" s="6" t="s">
        <v>104</v>
      </c>
      <c r="D79" s="4">
        <v>1</v>
      </c>
      <c r="E79" s="4">
        <v>208.25</v>
      </c>
      <c r="F79" s="4">
        <v>208.25</v>
      </c>
    </row>
    <row r="80" spans="1:6" x14ac:dyDescent="0.25">
      <c r="A80" s="6" t="s">
        <v>90</v>
      </c>
      <c r="B80" s="4">
        <v>577</v>
      </c>
      <c r="C80" s="6" t="s">
        <v>105</v>
      </c>
      <c r="D80" s="4">
        <v>98</v>
      </c>
      <c r="E80" s="4">
        <v>41.76</v>
      </c>
      <c r="F80" s="9">
        <v>4092.48</v>
      </c>
    </row>
    <row r="81" spans="1:6" x14ac:dyDescent="0.25">
      <c r="A81" s="6" t="s">
        <v>90</v>
      </c>
      <c r="B81" s="4">
        <v>578</v>
      </c>
      <c r="C81" s="6" t="s">
        <v>106</v>
      </c>
      <c r="D81" s="4">
        <v>15</v>
      </c>
      <c r="E81" s="4">
        <v>39.270000000000003</v>
      </c>
      <c r="F81" s="4">
        <v>589</v>
      </c>
    </row>
    <row r="82" spans="1:6" x14ac:dyDescent="0.25">
      <c r="A82" s="6" t="s">
        <v>90</v>
      </c>
      <c r="B82" s="4">
        <v>88521</v>
      </c>
      <c r="C82" s="6" t="s">
        <v>91</v>
      </c>
      <c r="D82" s="4">
        <v>2</v>
      </c>
      <c r="E82" s="4">
        <v>115.45</v>
      </c>
      <c r="F82" s="4">
        <v>230.9</v>
      </c>
    </row>
    <row r="83" spans="1:6" x14ac:dyDescent="0.25">
      <c r="A83" s="6" t="s">
        <v>90</v>
      </c>
      <c r="B83" s="4">
        <v>88523</v>
      </c>
      <c r="C83" s="6" t="s">
        <v>93</v>
      </c>
      <c r="D83" s="4">
        <v>2</v>
      </c>
      <c r="E83" s="4">
        <v>168.15</v>
      </c>
      <c r="F83" s="4">
        <v>336.3</v>
      </c>
    </row>
    <row r="84" spans="1:6" x14ac:dyDescent="0.25">
      <c r="A84" s="6" t="s">
        <v>90</v>
      </c>
      <c r="B84" s="4">
        <v>88524</v>
      </c>
      <c r="C84" s="6" t="s">
        <v>94</v>
      </c>
      <c r="D84" s="4">
        <v>2</v>
      </c>
      <c r="E84" s="4">
        <v>191.85</v>
      </c>
      <c r="F84" s="4">
        <v>383.7</v>
      </c>
    </row>
    <row r="85" spans="1:6" x14ac:dyDescent="0.25">
      <c r="A85" s="6" t="s">
        <v>90</v>
      </c>
      <c r="B85" s="4">
        <v>88525</v>
      </c>
      <c r="C85" s="6" t="s">
        <v>95</v>
      </c>
      <c r="D85" s="4">
        <v>3</v>
      </c>
      <c r="E85" s="4">
        <v>227.42</v>
      </c>
      <c r="F85" s="4">
        <v>682.25</v>
      </c>
    </row>
    <row r="86" spans="1:6" x14ac:dyDescent="0.25">
      <c r="A86" s="6" t="s">
        <v>90</v>
      </c>
      <c r="B86" s="4">
        <v>88531</v>
      </c>
      <c r="C86" s="6" t="s">
        <v>97</v>
      </c>
      <c r="D86" s="4">
        <v>32</v>
      </c>
      <c r="E86" s="4">
        <v>123.6</v>
      </c>
      <c r="F86" s="9">
        <v>3955.2</v>
      </c>
    </row>
    <row r="87" spans="1:6" x14ac:dyDescent="0.25">
      <c r="A87" s="6" t="s">
        <v>90</v>
      </c>
      <c r="B87" s="4">
        <v>88532</v>
      </c>
      <c r="C87" s="6" t="s">
        <v>98</v>
      </c>
      <c r="D87" s="4">
        <v>68</v>
      </c>
      <c r="E87" s="4">
        <v>155.56</v>
      </c>
      <c r="F87" s="9">
        <v>10578.4</v>
      </c>
    </row>
    <row r="88" spans="1:6" x14ac:dyDescent="0.25">
      <c r="A88" s="6" t="s">
        <v>90</v>
      </c>
      <c r="B88" s="4">
        <v>88533</v>
      </c>
      <c r="C88" s="6" t="s">
        <v>99</v>
      </c>
      <c r="D88" s="4">
        <v>15</v>
      </c>
      <c r="E88" s="4">
        <v>188.18</v>
      </c>
      <c r="F88" s="9">
        <v>2822.7</v>
      </c>
    </row>
    <row r="89" spans="1:6" x14ac:dyDescent="0.25">
      <c r="A89" s="6" t="s">
        <v>90</v>
      </c>
      <c r="B89" s="4">
        <v>88534</v>
      </c>
      <c r="C89" s="6" t="s">
        <v>100</v>
      </c>
      <c r="D89" s="4">
        <v>6</v>
      </c>
      <c r="E89" s="4">
        <v>211.53</v>
      </c>
      <c r="F89" s="9">
        <v>1269.2</v>
      </c>
    </row>
    <row r="90" spans="1:6" x14ac:dyDescent="0.25">
      <c r="A90" s="6" t="s">
        <v>90</v>
      </c>
      <c r="B90" s="4">
        <v>88586</v>
      </c>
      <c r="C90" s="6" t="s">
        <v>107</v>
      </c>
      <c r="D90" s="4">
        <v>2</v>
      </c>
      <c r="E90" s="4">
        <v>258.73</v>
      </c>
      <c r="F90" s="4">
        <v>517.45000000000005</v>
      </c>
    </row>
    <row r="91" spans="1:6" x14ac:dyDescent="0.25">
      <c r="A91" s="6" t="s">
        <v>108</v>
      </c>
      <c r="B91" s="4">
        <v>613</v>
      </c>
      <c r="C91" s="6" t="s">
        <v>109</v>
      </c>
      <c r="D91" s="4">
        <v>104</v>
      </c>
      <c r="E91" s="9">
        <v>1499.7</v>
      </c>
      <c r="F91" s="9">
        <v>155968.79999999999</v>
      </c>
    </row>
    <row r="92" spans="1:6" x14ac:dyDescent="0.25">
      <c r="A92" s="6" t="s">
        <v>108</v>
      </c>
      <c r="B92" s="4">
        <v>627</v>
      </c>
      <c r="C92" s="6" t="s">
        <v>110</v>
      </c>
      <c r="D92" s="4">
        <v>80</v>
      </c>
      <c r="E92" s="4">
        <v>222.76</v>
      </c>
      <c r="F92" s="9">
        <v>17821.05</v>
      </c>
    </row>
    <row r="93" spans="1:6" x14ac:dyDescent="0.25">
      <c r="A93" s="6" t="s">
        <v>108</v>
      </c>
      <c r="B93" s="4">
        <v>642</v>
      </c>
      <c r="C93" s="6" t="s">
        <v>111</v>
      </c>
      <c r="D93" s="4">
        <v>1</v>
      </c>
      <c r="E93" s="4">
        <v>415</v>
      </c>
      <c r="F93" s="4">
        <v>415</v>
      </c>
    </row>
    <row r="94" spans="1:6" x14ac:dyDescent="0.25">
      <c r="A94" s="6" t="s">
        <v>108</v>
      </c>
      <c r="B94" s="4">
        <v>643</v>
      </c>
      <c r="C94" s="6" t="s">
        <v>112</v>
      </c>
      <c r="D94" s="4">
        <v>7</v>
      </c>
      <c r="E94" s="9">
        <v>1139.71</v>
      </c>
      <c r="F94" s="9">
        <v>7978</v>
      </c>
    </row>
    <row r="95" spans="1:6" x14ac:dyDescent="0.25">
      <c r="A95" s="6" t="s">
        <v>108</v>
      </c>
      <c r="B95" s="4">
        <v>651</v>
      </c>
      <c r="C95" s="6" t="s">
        <v>113</v>
      </c>
      <c r="D95" s="4">
        <v>1</v>
      </c>
      <c r="E95" s="4">
        <v>193</v>
      </c>
      <c r="F95" s="4">
        <v>193</v>
      </c>
    </row>
    <row r="96" spans="1:6" x14ac:dyDescent="0.25">
      <c r="A96" s="6" t="s">
        <v>108</v>
      </c>
      <c r="B96" s="4">
        <v>652</v>
      </c>
      <c r="C96" s="6" t="s">
        <v>114</v>
      </c>
      <c r="D96" s="4">
        <v>1</v>
      </c>
      <c r="E96" s="4">
        <v>167</v>
      </c>
      <c r="F96" s="4">
        <v>167</v>
      </c>
    </row>
    <row r="97" spans="1:6" x14ac:dyDescent="0.25">
      <c r="A97" s="6" t="s">
        <v>108</v>
      </c>
      <c r="B97" s="4">
        <v>655</v>
      </c>
      <c r="C97" s="6" t="s">
        <v>115</v>
      </c>
      <c r="D97" s="4">
        <v>4</v>
      </c>
      <c r="E97" s="4">
        <v>63.41</v>
      </c>
      <c r="F97" s="4">
        <v>253.65</v>
      </c>
    </row>
    <row r="98" spans="1:6" x14ac:dyDescent="0.25">
      <c r="A98" s="6" t="s">
        <v>108</v>
      </c>
      <c r="B98" s="4">
        <v>711</v>
      </c>
      <c r="C98" s="6" t="s">
        <v>116</v>
      </c>
      <c r="D98" s="4">
        <v>9</v>
      </c>
      <c r="E98" s="9">
        <v>1380.56</v>
      </c>
      <c r="F98" s="9">
        <v>12425</v>
      </c>
    </row>
    <row r="99" spans="1:6" x14ac:dyDescent="0.25">
      <c r="A99" s="6" t="s">
        <v>108</v>
      </c>
      <c r="B99" s="4">
        <v>712</v>
      </c>
      <c r="C99" s="6" t="s">
        <v>117</v>
      </c>
      <c r="D99" s="4">
        <v>2</v>
      </c>
      <c r="E99" s="9">
        <v>1414</v>
      </c>
      <c r="F99" s="9">
        <v>2828</v>
      </c>
    </row>
    <row r="100" spans="1:6" x14ac:dyDescent="0.25">
      <c r="A100" s="6" t="s">
        <v>108</v>
      </c>
      <c r="B100" s="4">
        <v>721</v>
      </c>
      <c r="C100" s="6" t="s">
        <v>118</v>
      </c>
      <c r="D100" s="4">
        <v>3</v>
      </c>
      <c r="E100" s="4">
        <v>806.58</v>
      </c>
      <c r="F100" s="9">
        <v>2419.75</v>
      </c>
    </row>
    <row r="101" spans="1:6" x14ac:dyDescent="0.25">
      <c r="A101" s="6" t="s">
        <v>108</v>
      </c>
      <c r="B101" s="4">
        <v>722</v>
      </c>
      <c r="C101" s="6" t="s">
        <v>119</v>
      </c>
      <c r="D101" s="4">
        <v>2</v>
      </c>
      <c r="E101" s="4">
        <v>892.5</v>
      </c>
      <c r="F101" s="9">
        <v>1785</v>
      </c>
    </row>
    <row r="102" spans="1:6" x14ac:dyDescent="0.25">
      <c r="A102" s="6" t="s">
        <v>108</v>
      </c>
      <c r="B102" s="4">
        <v>727</v>
      </c>
      <c r="C102" s="6" t="s">
        <v>120</v>
      </c>
      <c r="D102" s="4">
        <v>1</v>
      </c>
      <c r="E102" s="9">
        <v>1229.95</v>
      </c>
      <c r="F102" s="9">
        <v>1229.95</v>
      </c>
    </row>
    <row r="103" spans="1:6" x14ac:dyDescent="0.25">
      <c r="A103" s="6" t="s">
        <v>108</v>
      </c>
      <c r="B103" s="4">
        <v>728</v>
      </c>
      <c r="C103" s="6" t="s">
        <v>121</v>
      </c>
      <c r="D103" s="4">
        <v>2</v>
      </c>
      <c r="E103" s="9">
        <v>1522</v>
      </c>
      <c r="F103" s="9">
        <v>3044</v>
      </c>
    </row>
    <row r="104" spans="1:6" x14ac:dyDescent="0.25">
      <c r="A104" s="6" t="s">
        <v>108</v>
      </c>
      <c r="B104" s="4">
        <v>731</v>
      </c>
      <c r="C104" s="6" t="s">
        <v>122</v>
      </c>
      <c r="D104" s="4">
        <v>11</v>
      </c>
      <c r="E104" s="4">
        <v>49.04</v>
      </c>
      <c r="F104" s="4">
        <v>539.4</v>
      </c>
    </row>
    <row r="105" spans="1:6" x14ac:dyDescent="0.25">
      <c r="A105" s="6" t="s">
        <v>108</v>
      </c>
      <c r="B105" s="4">
        <v>732</v>
      </c>
      <c r="C105" s="6" t="s">
        <v>123</v>
      </c>
      <c r="D105" s="4">
        <v>4</v>
      </c>
      <c r="E105" s="4">
        <v>48.45</v>
      </c>
      <c r="F105" s="4">
        <v>193.8</v>
      </c>
    </row>
    <row r="106" spans="1:6" x14ac:dyDescent="0.25">
      <c r="A106" s="6" t="s">
        <v>108</v>
      </c>
      <c r="B106" s="4">
        <v>733</v>
      </c>
      <c r="C106" s="6" t="s">
        <v>124</v>
      </c>
      <c r="D106" s="4">
        <v>20</v>
      </c>
      <c r="E106" s="4">
        <v>45.25</v>
      </c>
      <c r="F106" s="4">
        <v>905</v>
      </c>
    </row>
    <row r="107" spans="1:6" x14ac:dyDescent="0.25">
      <c r="A107" s="6" t="s">
        <v>108</v>
      </c>
      <c r="B107" s="4">
        <v>736</v>
      </c>
      <c r="C107" s="6" t="s">
        <v>125</v>
      </c>
      <c r="D107" s="4">
        <v>7</v>
      </c>
      <c r="E107" s="4">
        <v>45.05</v>
      </c>
      <c r="F107" s="4">
        <v>315.35000000000002</v>
      </c>
    </row>
    <row r="108" spans="1:6" x14ac:dyDescent="0.25">
      <c r="A108" s="6" t="s">
        <v>108</v>
      </c>
      <c r="B108" s="4">
        <v>741</v>
      </c>
      <c r="C108" s="6" t="s">
        <v>126</v>
      </c>
      <c r="D108" s="4">
        <v>2</v>
      </c>
      <c r="E108" s="4">
        <v>57.28</v>
      </c>
      <c r="F108" s="4">
        <v>114.55</v>
      </c>
    </row>
    <row r="109" spans="1:6" x14ac:dyDescent="0.25">
      <c r="A109" s="6" t="s">
        <v>108</v>
      </c>
      <c r="B109" s="4">
        <v>743</v>
      </c>
      <c r="C109" s="6" t="s">
        <v>127</v>
      </c>
      <c r="D109" s="4">
        <v>5</v>
      </c>
      <c r="E109" s="4">
        <v>427.4</v>
      </c>
      <c r="F109" s="9">
        <v>2137</v>
      </c>
    </row>
    <row r="110" spans="1:6" x14ac:dyDescent="0.25">
      <c r="A110" s="6" t="s">
        <v>108</v>
      </c>
      <c r="B110" s="4">
        <v>744</v>
      </c>
      <c r="C110" s="6" t="s">
        <v>128</v>
      </c>
      <c r="D110" s="4">
        <v>1</v>
      </c>
      <c r="E110" s="4">
        <v>410</v>
      </c>
      <c r="F110" s="4">
        <v>410</v>
      </c>
    </row>
    <row r="111" spans="1:6" x14ac:dyDescent="0.25">
      <c r="A111" s="6" t="s">
        <v>129</v>
      </c>
      <c r="B111" s="4">
        <v>811</v>
      </c>
      <c r="C111" s="6" t="s">
        <v>130</v>
      </c>
      <c r="D111" s="4">
        <v>25</v>
      </c>
      <c r="E111" s="4">
        <v>301.8</v>
      </c>
      <c r="F111" s="9">
        <v>7545</v>
      </c>
    </row>
    <row r="112" spans="1:6" x14ac:dyDescent="0.25">
      <c r="A112" s="6" t="s">
        <v>129</v>
      </c>
      <c r="B112" s="4">
        <v>825</v>
      </c>
      <c r="C112" s="6" t="s">
        <v>131</v>
      </c>
      <c r="D112" s="4">
        <v>32</v>
      </c>
      <c r="E112" s="9">
        <v>2635.7</v>
      </c>
      <c r="F112" s="9">
        <v>84342.45</v>
      </c>
    </row>
    <row r="113" spans="1:6" x14ac:dyDescent="0.25">
      <c r="A113" s="6" t="s">
        <v>129</v>
      </c>
      <c r="B113" s="4">
        <v>833</v>
      </c>
      <c r="C113" s="6" t="s">
        <v>132</v>
      </c>
      <c r="D113" s="4">
        <v>2</v>
      </c>
      <c r="E113" s="4">
        <v>725</v>
      </c>
      <c r="F113" s="9">
        <v>1450</v>
      </c>
    </row>
    <row r="114" spans="1:6" x14ac:dyDescent="0.25">
      <c r="A114" s="6" t="s">
        <v>129</v>
      </c>
      <c r="B114" s="4">
        <v>845</v>
      </c>
      <c r="C114" s="6" t="s">
        <v>133</v>
      </c>
      <c r="D114" s="4">
        <v>2</v>
      </c>
      <c r="E114" s="4">
        <v>370</v>
      </c>
      <c r="F114" s="4">
        <v>740</v>
      </c>
    </row>
    <row r="115" spans="1:6" x14ac:dyDescent="0.25">
      <c r="A115" s="6" t="s">
        <v>129</v>
      </c>
      <c r="B115" s="4">
        <v>846</v>
      </c>
      <c r="C115" s="6" t="s">
        <v>134</v>
      </c>
      <c r="D115" s="4">
        <v>2</v>
      </c>
      <c r="E115" s="4">
        <v>202.5</v>
      </c>
      <c r="F115" s="4">
        <v>405</v>
      </c>
    </row>
    <row r="116" spans="1:6" x14ac:dyDescent="0.25">
      <c r="A116" s="6" t="s">
        <v>129</v>
      </c>
      <c r="B116" s="4">
        <v>872</v>
      </c>
      <c r="C116" s="6" t="s">
        <v>135</v>
      </c>
      <c r="D116" s="4">
        <v>1</v>
      </c>
      <c r="E116" s="4">
        <v>179</v>
      </c>
      <c r="F116" s="4">
        <v>179</v>
      </c>
    </row>
    <row r="117" spans="1:6" x14ac:dyDescent="0.25">
      <c r="A117" s="6" t="s">
        <v>129</v>
      </c>
      <c r="B117" s="4">
        <v>874</v>
      </c>
      <c r="C117" s="6" t="s">
        <v>136</v>
      </c>
      <c r="D117" s="4">
        <v>2</v>
      </c>
      <c r="E117" s="4">
        <v>157</v>
      </c>
      <c r="F117" s="4">
        <v>314</v>
      </c>
    </row>
    <row r="118" spans="1:6" x14ac:dyDescent="0.25">
      <c r="A118" s="6" t="s">
        <v>137</v>
      </c>
      <c r="B118" s="4">
        <v>88943</v>
      </c>
      <c r="C118" s="6" t="s">
        <v>138</v>
      </c>
      <c r="D118" s="4">
        <v>25</v>
      </c>
      <c r="E118" s="4">
        <v>67.37</v>
      </c>
      <c r="F118" s="9">
        <v>1684.35</v>
      </c>
    </row>
    <row r="119" spans="1:6" x14ac:dyDescent="0.25">
      <c r="A119" s="6" t="s">
        <v>137</v>
      </c>
      <c r="B119" s="4">
        <v>915</v>
      </c>
      <c r="C119" s="6" t="s">
        <v>139</v>
      </c>
      <c r="D119" s="4">
        <v>1</v>
      </c>
      <c r="E119" s="4">
        <v>187</v>
      </c>
      <c r="F119" s="4">
        <v>187</v>
      </c>
    </row>
    <row r="120" spans="1:6" x14ac:dyDescent="0.25">
      <c r="A120" s="6" t="s">
        <v>137</v>
      </c>
      <c r="B120" s="4">
        <v>916</v>
      </c>
      <c r="C120" s="6" t="s">
        <v>140</v>
      </c>
      <c r="D120" s="4">
        <v>2</v>
      </c>
      <c r="E120" s="4">
        <v>109</v>
      </c>
      <c r="F120" s="4">
        <v>218</v>
      </c>
    </row>
    <row r="121" spans="1:6" x14ac:dyDescent="0.25">
      <c r="A121" s="6" t="s">
        <v>137</v>
      </c>
      <c r="B121" s="4">
        <v>926</v>
      </c>
      <c r="C121" s="6" t="s">
        <v>141</v>
      </c>
      <c r="D121" s="4">
        <v>64</v>
      </c>
      <c r="E121" s="4">
        <v>148.94999999999999</v>
      </c>
      <c r="F121" s="9">
        <v>9533</v>
      </c>
    </row>
    <row r="122" spans="1:6" x14ac:dyDescent="0.25">
      <c r="A122" s="6" t="s">
        <v>137</v>
      </c>
      <c r="B122" s="4">
        <v>927</v>
      </c>
      <c r="C122" s="6" t="s">
        <v>142</v>
      </c>
      <c r="D122" s="4">
        <v>123</v>
      </c>
      <c r="E122" s="4">
        <v>12.35</v>
      </c>
      <c r="F122" s="9">
        <v>1518.5</v>
      </c>
    </row>
    <row r="123" spans="1:6" x14ac:dyDescent="0.25">
      <c r="A123" s="6" t="s">
        <v>137</v>
      </c>
      <c r="B123" s="4">
        <v>943</v>
      </c>
      <c r="C123" s="6" t="s">
        <v>138</v>
      </c>
      <c r="D123" s="4">
        <v>36</v>
      </c>
      <c r="E123" s="4">
        <v>78.290000000000006</v>
      </c>
      <c r="F123" s="9">
        <v>2818.6</v>
      </c>
    </row>
    <row r="124" spans="1:6" x14ac:dyDescent="0.25">
      <c r="A124" s="6" t="s">
        <v>137</v>
      </c>
      <c r="B124" s="4">
        <v>945</v>
      </c>
      <c r="C124" s="6" t="s">
        <v>143</v>
      </c>
      <c r="D124" s="4">
        <v>1</v>
      </c>
      <c r="E124" s="4">
        <v>200</v>
      </c>
      <c r="F124" s="4">
        <v>200</v>
      </c>
    </row>
    <row r="125" spans="1:6" x14ac:dyDescent="0.25">
      <c r="A125" s="6" t="s">
        <v>137</v>
      </c>
      <c r="B125" s="4">
        <v>949</v>
      </c>
      <c r="C125" s="6" t="s">
        <v>144</v>
      </c>
      <c r="D125" s="4">
        <v>2</v>
      </c>
      <c r="E125" s="4">
        <v>224</v>
      </c>
      <c r="F125" s="4">
        <v>448</v>
      </c>
    </row>
    <row r="126" spans="1:6" x14ac:dyDescent="0.25">
      <c r="A126" s="6" t="s">
        <v>137</v>
      </c>
      <c r="B126" s="4">
        <v>965</v>
      </c>
      <c r="C126" s="6" t="s">
        <v>145</v>
      </c>
      <c r="D126" s="4">
        <v>27</v>
      </c>
      <c r="E126" s="4">
        <v>538.19000000000005</v>
      </c>
      <c r="F126" s="9">
        <v>14531</v>
      </c>
    </row>
    <row r="127" spans="1:6" x14ac:dyDescent="0.25">
      <c r="A127" s="6" t="s">
        <v>146</v>
      </c>
      <c r="B127" s="4">
        <v>0</v>
      </c>
      <c r="C127" s="6" t="s">
        <v>147</v>
      </c>
      <c r="D127" s="4">
        <v>2</v>
      </c>
      <c r="E127" s="4">
        <v>214.38</v>
      </c>
      <c r="F127" s="4">
        <v>428.75</v>
      </c>
    </row>
    <row r="128" spans="1:6" x14ac:dyDescent="0.25">
      <c r="A128" s="6" t="s">
        <v>146</v>
      </c>
      <c r="B128" s="4">
        <v>11</v>
      </c>
      <c r="C128" s="6" t="s">
        <v>148</v>
      </c>
      <c r="D128" s="4">
        <v>11</v>
      </c>
      <c r="E128" s="4">
        <v>10.91</v>
      </c>
      <c r="F128" s="4">
        <v>120</v>
      </c>
    </row>
    <row r="129" spans="1:6" x14ac:dyDescent="0.25">
      <c r="A129" s="6" t="s">
        <v>146</v>
      </c>
      <c r="B129" s="4">
        <v>981</v>
      </c>
      <c r="C129" s="6" t="s">
        <v>149</v>
      </c>
      <c r="D129" s="4">
        <v>1</v>
      </c>
      <c r="E129" s="4">
        <v>400</v>
      </c>
      <c r="F129" s="4">
        <v>400</v>
      </c>
    </row>
    <row r="130" spans="1:6" x14ac:dyDescent="0.25">
      <c r="A130" s="6" t="s">
        <v>146</v>
      </c>
      <c r="B130" s="4">
        <v>990</v>
      </c>
      <c r="C130" s="6" t="s">
        <v>150</v>
      </c>
      <c r="D130" s="4">
        <v>11</v>
      </c>
      <c r="E130" s="4">
        <v>149.63999999999999</v>
      </c>
      <c r="F130" s="9">
        <v>1646</v>
      </c>
    </row>
    <row r="131" spans="1:6" x14ac:dyDescent="0.25">
      <c r="A131" s="6" t="s">
        <v>146</v>
      </c>
      <c r="B131" s="4">
        <v>9999</v>
      </c>
      <c r="C131" s="6" t="s">
        <v>151</v>
      </c>
      <c r="D131" s="4">
        <v>469</v>
      </c>
      <c r="E131" s="4">
        <v>2.52</v>
      </c>
      <c r="F131" s="9">
        <v>1180</v>
      </c>
    </row>
    <row r="132" spans="1:6" x14ac:dyDescent="0.25">
      <c r="A132" s="6" t="s">
        <v>146</v>
      </c>
      <c r="B132" s="6" t="s">
        <v>19</v>
      </c>
      <c r="C132" s="6" t="s">
        <v>152</v>
      </c>
      <c r="D132" s="4">
        <v>31</v>
      </c>
      <c r="E132" s="4">
        <v>7.1</v>
      </c>
      <c r="F132" s="4">
        <v>220</v>
      </c>
    </row>
    <row r="133" spans="1:6" x14ac:dyDescent="0.25">
      <c r="A133" s="6" t="s">
        <v>146</v>
      </c>
      <c r="B133" s="6" t="s">
        <v>20</v>
      </c>
      <c r="C133" s="6" t="s">
        <v>153</v>
      </c>
      <c r="D133" s="4">
        <v>677</v>
      </c>
      <c r="E133" s="4">
        <v>0.47</v>
      </c>
      <c r="F133" s="4">
        <v>319</v>
      </c>
    </row>
    <row r="134" spans="1:6" x14ac:dyDescent="0.25">
      <c r="A134" s="6" t="s">
        <v>146</v>
      </c>
      <c r="B134" s="6" t="s">
        <v>21</v>
      </c>
      <c r="C134" s="6" t="s">
        <v>154</v>
      </c>
      <c r="D134" s="4">
        <v>1</v>
      </c>
      <c r="E134" s="4">
        <v>0</v>
      </c>
      <c r="F134" s="4">
        <v>0</v>
      </c>
    </row>
    <row r="135" spans="1:6" x14ac:dyDescent="0.25">
      <c r="A135" s="6" t="s">
        <v>155</v>
      </c>
      <c r="B135" s="6" t="s">
        <v>22</v>
      </c>
      <c r="C135" s="6" t="s">
        <v>156</v>
      </c>
      <c r="D135" s="4">
        <v>1</v>
      </c>
      <c r="E135" s="4">
        <v>0</v>
      </c>
      <c r="F135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33"/>
  <sheetViews>
    <sheetView workbookViewId="0"/>
  </sheetViews>
  <sheetFormatPr defaultColWidth="12.6640625" defaultRowHeight="15.75" customHeight="1" x14ac:dyDescent="0.25"/>
  <sheetData>
    <row r="1" spans="1:6" x14ac:dyDescent="0.25">
      <c r="A1" s="6" t="s">
        <v>0</v>
      </c>
      <c r="B1" s="6" t="s">
        <v>14</v>
      </c>
      <c r="C1" s="6" t="s">
        <v>9</v>
      </c>
      <c r="D1" s="6" t="s">
        <v>31</v>
      </c>
      <c r="E1" s="6" t="s">
        <v>32</v>
      </c>
      <c r="F1" s="6" t="s">
        <v>33</v>
      </c>
    </row>
    <row r="2" spans="1:6" x14ac:dyDescent="0.25">
      <c r="A2" s="6" t="s">
        <v>34</v>
      </c>
      <c r="B2" s="4">
        <v>11</v>
      </c>
      <c r="C2" s="6" t="s">
        <v>35</v>
      </c>
      <c r="D2" s="4">
        <v>764</v>
      </c>
      <c r="E2" s="4">
        <v>64.56</v>
      </c>
      <c r="F2" s="9">
        <v>49324.95</v>
      </c>
    </row>
    <row r="3" spans="1:6" x14ac:dyDescent="0.25">
      <c r="A3" s="6" t="s">
        <v>34</v>
      </c>
      <c r="B3" s="4">
        <v>12</v>
      </c>
      <c r="C3" s="6" t="s">
        <v>36</v>
      </c>
      <c r="D3" s="4">
        <v>940</v>
      </c>
      <c r="E3" s="4">
        <v>60.3</v>
      </c>
      <c r="F3" s="9">
        <v>56681.65</v>
      </c>
    </row>
    <row r="4" spans="1:6" x14ac:dyDescent="0.25">
      <c r="A4" s="6" t="s">
        <v>34</v>
      </c>
      <c r="B4" s="4">
        <v>13</v>
      </c>
      <c r="C4" s="6" t="s">
        <v>37</v>
      </c>
      <c r="D4" s="4">
        <v>479</v>
      </c>
      <c r="E4" s="4">
        <v>50.63</v>
      </c>
      <c r="F4" s="9">
        <v>24250.639999999999</v>
      </c>
    </row>
    <row r="5" spans="1:6" x14ac:dyDescent="0.25">
      <c r="A5" s="6" t="s">
        <v>34</v>
      </c>
      <c r="B5" s="4">
        <v>14</v>
      </c>
      <c r="C5" s="6" t="s">
        <v>38</v>
      </c>
      <c r="D5" s="4">
        <v>35</v>
      </c>
      <c r="E5" s="4">
        <v>68.989999999999995</v>
      </c>
      <c r="F5" s="9">
        <v>2414.5</v>
      </c>
    </row>
    <row r="6" spans="1:6" x14ac:dyDescent="0.25">
      <c r="A6" s="6" t="s">
        <v>34</v>
      </c>
      <c r="B6" s="4">
        <v>15</v>
      </c>
      <c r="C6" s="6" t="s">
        <v>157</v>
      </c>
      <c r="D6" s="4">
        <v>5</v>
      </c>
      <c r="E6" s="4">
        <v>97</v>
      </c>
      <c r="F6" s="4">
        <v>485</v>
      </c>
    </row>
    <row r="7" spans="1:6" x14ac:dyDescent="0.25">
      <c r="A7" s="6" t="s">
        <v>34</v>
      </c>
      <c r="B7" s="4">
        <v>19</v>
      </c>
      <c r="C7" s="6" t="s">
        <v>158</v>
      </c>
      <c r="D7" s="4">
        <v>1</v>
      </c>
      <c r="E7" s="4">
        <v>20.170000000000002</v>
      </c>
      <c r="F7" s="4">
        <v>20.170000000000002</v>
      </c>
    </row>
    <row r="8" spans="1:6" x14ac:dyDescent="0.25">
      <c r="A8" s="6" t="s">
        <v>34</v>
      </c>
      <c r="B8" s="4">
        <v>22</v>
      </c>
      <c r="C8" s="6" t="s">
        <v>39</v>
      </c>
      <c r="D8" s="4">
        <v>3283</v>
      </c>
      <c r="E8" s="4">
        <v>47.71</v>
      </c>
      <c r="F8" s="9">
        <v>156631.67000000001</v>
      </c>
    </row>
    <row r="9" spans="1:6" x14ac:dyDescent="0.25">
      <c r="A9" s="6" t="s">
        <v>34</v>
      </c>
      <c r="B9" s="4">
        <v>24</v>
      </c>
      <c r="C9" s="6" t="s">
        <v>40</v>
      </c>
      <c r="D9" s="4">
        <v>6</v>
      </c>
      <c r="E9" s="4">
        <v>28.3</v>
      </c>
      <c r="F9" s="4">
        <v>169.8</v>
      </c>
    </row>
    <row r="10" spans="1:6" x14ac:dyDescent="0.25">
      <c r="A10" s="6" t="s">
        <v>34</v>
      </c>
      <c r="B10" s="4">
        <v>37</v>
      </c>
      <c r="C10" s="6" t="s">
        <v>41</v>
      </c>
      <c r="D10" s="4">
        <v>202</v>
      </c>
      <c r="E10" s="4">
        <v>89.28</v>
      </c>
      <c r="F10" s="9">
        <v>18034.849999999999</v>
      </c>
    </row>
    <row r="11" spans="1:6" x14ac:dyDescent="0.25">
      <c r="A11" s="6" t="s">
        <v>34</v>
      </c>
      <c r="B11" s="4">
        <v>61</v>
      </c>
      <c r="C11" s="6" t="s">
        <v>42</v>
      </c>
      <c r="D11" s="4">
        <v>10</v>
      </c>
      <c r="E11" s="4">
        <v>24.66</v>
      </c>
      <c r="F11" s="4">
        <v>246.6</v>
      </c>
    </row>
    <row r="12" spans="1:6" x14ac:dyDescent="0.25">
      <c r="A12" s="6" t="s">
        <v>34</v>
      </c>
      <c r="B12" s="4">
        <v>71</v>
      </c>
      <c r="C12" s="6" t="s">
        <v>43</v>
      </c>
      <c r="D12" s="4">
        <v>14</v>
      </c>
      <c r="E12" s="4">
        <v>70.959999999999994</v>
      </c>
      <c r="F12" s="4">
        <v>993.5</v>
      </c>
    </row>
    <row r="13" spans="1:6" x14ac:dyDescent="0.25">
      <c r="A13" s="6" t="s">
        <v>34</v>
      </c>
      <c r="B13" s="4">
        <v>72</v>
      </c>
      <c r="C13" s="6" t="s">
        <v>44</v>
      </c>
      <c r="D13" s="4">
        <v>429</v>
      </c>
      <c r="E13" s="4">
        <v>41.32</v>
      </c>
      <c r="F13" s="9">
        <v>17725.900000000001</v>
      </c>
    </row>
    <row r="14" spans="1:6" x14ac:dyDescent="0.25">
      <c r="A14" s="6" t="s">
        <v>34</v>
      </c>
      <c r="B14" s="4">
        <v>73</v>
      </c>
      <c r="C14" s="6" t="s">
        <v>45</v>
      </c>
      <c r="D14" s="4">
        <v>4</v>
      </c>
      <c r="E14" s="4">
        <v>49</v>
      </c>
      <c r="F14" s="4">
        <v>196</v>
      </c>
    </row>
    <row r="15" spans="1:6" x14ac:dyDescent="0.25">
      <c r="A15" s="6" t="s">
        <v>34</v>
      </c>
      <c r="B15" s="4">
        <v>74</v>
      </c>
      <c r="C15" s="6" t="s">
        <v>46</v>
      </c>
      <c r="D15" s="4">
        <v>1</v>
      </c>
      <c r="E15" s="4">
        <v>420</v>
      </c>
      <c r="F15" s="4">
        <v>420</v>
      </c>
    </row>
    <row r="16" spans="1:6" x14ac:dyDescent="0.25">
      <c r="A16" s="6" t="s">
        <v>34</v>
      </c>
      <c r="B16" s="4">
        <v>316</v>
      </c>
      <c r="C16" s="6" t="s">
        <v>159</v>
      </c>
      <c r="D16" s="4">
        <v>1</v>
      </c>
      <c r="E16" s="4">
        <v>77.28</v>
      </c>
      <c r="F16" s="4">
        <v>77.28</v>
      </c>
    </row>
    <row r="17" spans="1:6" x14ac:dyDescent="0.25">
      <c r="A17" s="6" t="s">
        <v>34</v>
      </c>
      <c r="B17" s="4">
        <v>88011</v>
      </c>
      <c r="C17" s="6" t="s">
        <v>35</v>
      </c>
      <c r="D17" s="4">
        <v>100</v>
      </c>
      <c r="E17" s="4">
        <v>53.68</v>
      </c>
      <c r="F17" s="9">
        <v>5367.9</v>
      </c>
    </row>
    <row r="18" spans="1:6" x14ac:dyDescent="0.25">
      <c r="A18" s="6" t="s">
        <v>34</v>
      </c>
      <c r="B18" s="4">
        <v>88012</v>
      </c>
      <c r="C18" s="6" t="s">
        <v>36</v>
      </c>
      <c r="D18" s="4">
        <v>153</v>
      </c>
      <c r="E18" s="4">
        <v>44.57</v>
      </c>
      <c r="F18" s="9">
        <v>6819.3</v>
      </c>
    </row>
    <row r="19" spans="1:6" x14ac:dyDescent="0.25">
      <c r="A19" s="6" t="s">
        <v>34</v>
      </c>
      <c r="B19" s="4">
        <v>88013</v>
      </c>
      <c r="C19" s="6" t="s">
        <v>37</v>
      </c>
      <c r="D19" s="4">
        <v>41</v>
      </c>
      <c r="E19" s="4">
        <v>28.08</v>
      </c>
      <c r="F19" s="9">
        <v>1151.3</v>
      </c>
    </row>
    <row r="20" spans="1:6" x14ac:dyDescent="0.25">
      <c r="A20" s="6" t="s">
        <v>34</v>
      </c>
      <c r="B20" s="4">
        <v>88022</v>
      </c>
      <c r="C20" s="6" t="s">
        <v>39</v>
      </c>
      <c r="D20" s="4">
        <v>202</v>
      </c>
      <c r="E20" s="4">
        <v>31.01</v>
      </c>
      <c r="F20" s="9">
        <v>6264.1</v>
      </c>
    </row>
    <row r="21" spans="1:6" x14ac:dyDescent="0.25">
      <c r="A21" s="6" t="s">
        <v>34</v>
      </c>
      <c r="B21" s="6" t="s">
        <v>18</v>
      </c>
      <c r="C21" s="6" t="s">
        <v>48</v>
      </c>
      <c r="D21" s="4">
        <v>11</v>
      </c>
      <c r="E21" s="4">
        <v>32.729999999999997</v>
      </c>
      <c r="F21" s="4">
        <v>360</v>
      </c>
    </row>
    <row r="22" spans="1:6" x14ac:dyDescent="0.25">
      <c r="A22" s="6" t="s">
        <v>49</v>
      </c>
      <c r="B22" s="4">
        <v>111</v>
      </c>
      <c r="C22" s="6" t="s">
        <v>50</v>
      </c>
      <c r="D22" s="4">
        <v>2</v>
      </c>
      <c r="E22" s="4">
        <v>69</v>
      </c>
      <c r="F22" s="4">
        <v>138</v>
      </c>
    </row>
    <row r="23" spans="1:6" x14ac:dyDescent="0.25">
      <c r="A23" s="6" t="s">
        <v>49</v>
      </c>
      <c r="B23" s="4">
        <v>113</v>
      </c>
      <c r="C23" s="6" t="s">
        <v>51</v>
      </c>
      <c r="D23" s="4">
        <v>68</v>
      </c>
      <c r="E23" s="4">
        <v>19.03</v>
      </c>
      <c r="F23" s="9">
        <v>1294.3</v>
      </c>
    </row>
    <row r="24" spans="1:6" x14ac:dyDescent="0.25">
      <c r="A24" s="6" t="s">
        <v>49</v>
      </c>
      <c r="B24" s="4">
        <v>114</v>
      </c>
      <c r="C24" s="6" t="s">
        <v>52</v>
      </c>
      <c r="D24" s="4">
        <v>1651</v>
      </c>
      <c r="E24" s="4">
        <v>126.3</v>
      </c>
      <c r="F24" s="9">
        <v>208519.71</v>
      </c>
    </row>
    <row r="25" spans="1:6" x14ac:dyDescent="0.25">
      <c r="A25" s="6" t="s">
        <v>49</v>
      </c>
      <c r="B25" s="4">
        <v>115</v>
      </c>
      <c r="C25" s="6" t="s">
        <v>53</v>
      </c>
      <c r="D25" s="4">
        <v>74</v>
      </c>
      <c r="E25" s="4">
        <v>115.28</v>
      </c>
      <c r="F25" s="9">
        <v>8530.4</v>
      </c>
    </row>
    <row r="26" spans="1:6" x14ac:dyDescent="0.25">
      <c r="A26" s="6" t="s">
        <v>49</v>
      </c>
      <c r="B26" s="4">
        <v>116</v>
      </c>
      <c r="C26" s="6" t="s">
        <v>54</v>
      </c>
      <c r="D26" s="4">
        <v>2</v>
      </c>
      <c r="E26" s="4">
        <v>78</v>
      </c>
      <c r="F26" s="4">
        <v>156</v>
      </c>
    </row>
    <row r="27" spans="1:6" x14ac:dyDescent="0.25">
      <c r="A27" s="6" t="s">
        <v>49</v>
      </c>
      <c r="B27" s="4">
        <v>118</v>
      </c>
      <c r="C27" s="6" t="s">
        <v>56</v>
      </c>
      <c r="D27" s="4">
        <v>369</v>
      </c>
      <c r="E27" s="4">
        <v>65.2</v>
      </c>
      <c r="F27" s="9">
        <v>24058.7</v>
      </c>
    </row>
    <row r="28" spans="1:6" x14ac:dyDescent="0.25">
      <c r="A28" s="6" t="s">
        <v>49</v>
      </c>
      <c r="B28" s="4">
        <v>119</v>
      </c>
      <c r="C28" s="6" t="s">
        <v>57</v>
      </c>
      <c r="D28" s="4">
        <v>126</v>
      </c>
      <c r="E28" s="4">
        <v>105.17</v>
      </c>
      <c r="F28" s="9">
        <v>13251.45</v>
      </c>
    </row>
    <row r="29" spans="1:6" x14ac:dyDescent="0.25">
      <c r="A29" s="6" t="s">
        <v>49</v>
      </c>
      <c r="B29" s="4">
        <v>121</v>
      </c>
      <c r="C29" s="6" t="s">
        <v>58</v>
      </c>
      <c r="D29" s="4">
        <v>1631</v>
      </c>
      <c r="E29" s="4">
        <v>40.69</v>
      </c>
      <c r="F29" s="9">
        <v>66358.95</v>
      </c>
    </row>
    <row r="30" spans="1:6" x14ac:dyDescent="0.25">
      <c r="A30" s="6" t="s">
        <v>49</v>
      </c>
      <c r="B30" s="4">
        <v>123</v>
      </c>
      <c r="C30" s="6" t="s">
        <v>59</v>
      </c>
      <c r="D30" s="4">
        <v>13</v>
      </c>
      <c r="E30" s="4">
        <v>32.119999999999997</v>
      </c>
      <c r="F30" s="4">
        <v>417.6</v>
      </c>
    </row>
    <row r="31" spans="1:6" x14ac:dyDescent="0.25">
      <c r="A31" s="6" t="s">
        <v>49</v>
      </c>
      <c r="B31" s="4">
        <v>141</v>
      </c>
      <c r="C31" s="6" t="s">
        <v>60</v>
      </c>
      <c r="D31" s="4">
        <v>2</v>
      </c>
      <c r="E31" s="4">
        <v>53.1</v>
      </c>
      <c r="F31" s="4">
        <v>106.2</v>
      </c>
    </row>
    <row r="32" spans="1:6" x14ac:dyDescent="0.25">
      <c r="A32" s="6" t="s">
        <v>49</v>
      </c>
      <c r="B32" s="4">
        <v>151</v>
      </c>
      <c r="C32" s="6" t="s">
        <v>61</v>
      </c>
      <c r="D32" s="4">
        <v>13</v>
      </c>
      <c r="E32" s="4">
        <v>179.25</v>
      </c>
      <c r="F32" s="9">
        <v>2330.3000000000002</v>
      </c>
    </row>
    <row r="33" spans="1:6" x14ac:dyDescent="0.25">
      <c r="A33" s="6" t="s">
        <v>49</v>
      </c>
      <c r="B33" s="4">
        <v>161</v>
      </c>
      <c r="C33" s="6" t="s">
        <v>62</v>
      </c>
      <c r="D33" s="4">
        <v>57</v>
      </c>
      <c r="E33" s="4">
        <v>61.33</v>
      </c>
      <c r="F33" s="9">
        <v>3495.9</v>
      </c>
    </row>
    <row r="34" spans="1:6" x14ac:dyDescent="0.25">
      <c r="A34" s="6" t="s">
        <v>49</v>
      </c>
      <c r="B34" s="4">
        <v>165</v>
      </c>
      <c r="C34" s="6" t="s">
        <v>160</v>
      </c>
      <c r="D34" s="4">
        <v>1</v>
      </c>
      <c r="E34" s="4">
        <v>25.27</v>
      </c>
      <c r="F34" s="4">
        <v>25.27</v>
      </c>
    </row>
    <row r="35" spans="1:6" x14ac:dyDescent="0.25">
      <c r="A35" s="6" t="s">
        <v>49</v>
      </c>
      <c r="B35" s="4">
        <v>171</v>
      </c>
      <c r="C35" s="6" t="s">
        <v>63</v>
      </c>
      <c r="D35" s="4">
        <v>30</v>
      </c>
      <c r="E35" s="4">
        <v>24.6</v>
      </c>
      <c r="F35" s="4">
        <v>738</v>
      </c>
    </row>
    <row r="36" spans="1:6" x14ac:dyDescent="0.25">
      <c r="A36" s="6" t="s">
        <v>49</v>
      </c>
      <c r="B36" s="4">
        <v>88111</v>
      </c>
      <c r="C36" s="6" t="s">
        <v>50</v>
      </c>
      <c r="D36" s="4">
        <v>4</v>
      </c>
      <c r="E36" s="4">
        <v>55.03</v>
      </c>
      <c r="F36" s="4">
        <v>220.1</v>
      </c>
    </row>
    <row r="37" spans="1:6" x14ac:dyDescent="0.25">
      <c r="A37" s="6" t="s">
        <v>49</v>
      </c>
      <c r="B37" s="4">
        <v>88114</v>
      </c>
      <c r="C37" s="6" t="s">
        <v>52</v>
      </c>
      <c r="D37" s="4">
        <v>195</v>
      </c>
      <c r="E37" s="4">
        <v>91.35</v>
      </c>
      <c r="F37" s="9">
        <v>17814.150000000001</v>
      </c>
    </row>
    <row r="38" spans="1:6" x14ac:dyDescent="0.25">
      <c r="A38" s="6" t="s">
        <v>49</v>
      </c>
      <c r="B38" s="4">
        <v>88115</v>
      </c>
      <c r="C38" s="6" t="s">
        <v>53</v>
      </c>
      <c r="D38" s="4">
        <v>1</v>
      </c>
      <c r="E38" s="4">
        <v>59.85</v>
      </c>
      <c r="F38" s="4">
        <v>59.85</v>
      </c>
    </row>
    <row r="39" spans="1:6" x14ac:dyDescent="0.25">
      <c r="A39" s="6" t="s">
        <v>49</v>
      </c>
      <c r="B39" s="4">
        <v>88121</v>
      </c>
      <c r="C39" s="6" t="s">
        <v>58</v>
      </c>
      <c r="D39" s="4">
        <v>207</v>
      </c>
      <c r="E39" s="4">
        <v>35.200000000000003</v>
      </c>
      <c r="F39" s="9">
        <v>7285.95</v>
      </c>
    </row>
    <row r="40" spans="1:6" x14ac:dyDescent="0.25">
      <c r="A40" s="6" t="s">
        <v>49</v>
      </c>
      <c r="B40" s="4">
        <v>88161</v>
      </c>
      <c r="C40" s="6" t="s">
        <v>62</v>
      </c>
      <c r="D40" s="4">
        <v>70</v>
      </c>
      <c r="E40" s="4">
        <v>46.9</v>
      </c>
      <c r="F40" s="9">
        <v>3282.9</v>
      </c>
    </row>
    <row r="41" spans="1:6" x14ac:dyDescent="0.25">
      <c r="A41" s="6" t="s">
        <v>49</v>
      </c>
      <c r="B41" s="4">
        <v>88162</v>
      </c>
      <c r="C41" s="6" t="s">
        <v>64</v>
      </c>
      <c r="D41" s="4">
        <v>6</v>
      </c>
      <c r="E41" s="4">
        <v>23.4</v>
      </c>
      <c r="F41" s="4">
        <v>140.4</v>
      </c>
    </row>
    <row r="42" spans="1:6" x14ac:dyDescent="0.25">
      <c r="A42" s="6" t="s">
        <v>65</v>
      </c>
      <c r="B42" s="4">
        <v>213</v>
      </c>
      <c r="C42" s="6" t="s">
        <v>66</v>
      </c>
      <c r="D42" s="4">
        <v>6</v>
      </c>
      <c r="E42" s="4">
        <v>86.92</v>
      </c>
      <c r="F42" s="4">
        <v>521.51</v>
      </c>
    </row>
    <row r="43" spans="1:6" x14ac:dyDescent="0.25">
      <c r="A43" s="6" t="s">
        <v>65</v>
      </c>
      <c r="B43" s="4">
        <v>221</v>
      </c>
      <c r="C43" s="6" t="s">
        <v>67</v>
      </c>
      <c r="D43" s="4">
        <v>76</v>
      </c>
      <c r="E43" s="4">
        <v>53.66</v>
      </c>
      <c r="F43" s="9">
        <v>4078.45</v>
      </c>
    </row>
    <row r="44" spans="1:6" x14ac:dyDescent="0.25">
      <c r="A44" s="6" t="s">
        <v>65</v>
      </c>
      <c r="B44" s="4">
        <v>222</v>
      </c>
      <c r="C44" s="6" t="s">
        <v>68</v>
      </c>
      <c r="D44" s="4">
        <v>243</v>
      </c>
      <c r="E44" s="4">
        <v>59.24</v>
      </c>
      <c r="F44" s="9">
        <v>14395.4</v>
      </c>
    </row>
    <row r="45" spans="1:6" x14ac:dyDescent="0.25">
      <c r="A45" s="6" t="s">
        <v>65</v>
      </c>
      <c r="B45" s="4">
        <v>231</v>
      </c>
      <c r="C45" s="6" t="s">
        <v>69</v>
      </c>
      <c r="D45" s="4">
        <v>13</v>
      </c>
      <c r="E45" s="4">
        <v>106.1</v>
      </c>
      <c r="F45" s="9">
        <v>1379.3</v>
      </c>
    </row>
    <row r="46" spans="1:6" x14ac:dyDescent="0.25">
      <c r="A46" s="6" t="s">
        <v>65</v>
      </c>
      <c r="B46" s="4">
        <v>250</v>
      </c>
      <c r="C46" s="6" t="s">
        <v>70</v>
      </c>
      <c r="D46" s="4">
        <v>51</v>
      </c>
      <c r="E46" s="4">
        <v>196.71</v>
      </c>
      <c r="F46" s="9">
        <v>10032</v>
      </c>
    </row>
    <row r="47" spans="1:6" x14ac:dyDescent="0.25">
      <c r="A47" s="6" t="s">
        <v>72</v>
      </c>
      <c r="B47" s="4">
        <v>311</v>
      </c>
      <c r="C47" s="6" t="s">
        <v>73</v>
      </c>
      <c r="D47" s="4">
        <v>354</v>
      </c>
      <c r="E47" s="4">
        <v>215.56</v>
      </c>
      <c r="F47" s="9">
        <v>76309.759999999995</v>
      </c>
    </row>
    <row r="48" spans="1:6" x14ac:dyDescent="0.25">
      <c r="A48" s="6" t="s">
        <v>72</v>
      </c>
      <c r="B48" s="4">
        <v>314</v>
      </c>
      <c r="C48" s="6" t="s">
        <v>74</v>
      </c>
      <c r="D48" s="4">
        <v>42</v>
      </c>
      <c r="E48" s="4">
        <v>257.93</v>
      </c>
      <c r="F48" s="9">
        <v>10833.04</v>
      </c>
    </row>
    <row r="49" spans="1:6" x14ac:dyDescent="0.25">
      <c r="A49" s="6" t="s">
        <v>72</v>
      </c>
      <c r="B49" s="4">
        <v>322</v>
      </c>
      <c r="C49" s="6" t="s">
        <v>75</v>
      </c>
      <c r="D49" s="4">
        <v>22</v>
      </c>
      <c r="E49" s="4">
        <v>313.16000000000003</v>
      </c>
      <c r="F49" s="9">
        <v>6889.46</v>
      </c>
    </row>
    <row r="50" spans="1:6" x14ac:dyDescent="0.25">
      <c r="A50" s="6" t="s">
        <v>72</v>
      </c>
      <c r="B50" s="4">
        <v>323</v>
      </c>
      <c r="C50" s="6" t="s">
        <v>76</v>
      </c>
      <c r="D50" s="4">
        <v>16</v>
      </c>
      <c r="E50" s="4">
        <v>393.38</v>
      </c>
      <c r="F50" s="9">
        <v>6294</v>
      </c>
    </row>
    <row r="51" spans="1:6" x14ac:dyDescent="0.25">
      <c r="A51" s="6" t="s">
        <v>72</v>
      </c>
      <c r="B51" s="4">
        <v>324</v>
      </c>
      <c r="C51" s="6" t="s">
        <v>77</v>
      </c>
      <c r="D51" s="4">
        <v>29</v>
      </c>
      <c r="E51" s="4">
        <v>434.6</v>
      </c>
      <c r="F51" s="9">
        <v>12603.35</v>
      </c>
    </row>
    <row r="52" spans="1:6" x14ac:dyDescent="0.25">
      <c r="A52" s="6" t="s">
        <v>72</v>
      </c>
      <c r="B52" s="4">
        <v>391</v>
      </c>
      <c r="C52" s="6" t="s">
        <v>78</v>
      </c>
      <c r="D52" s="4">
        <v>3</v>
      </c>
      <c r="E52" s="4">
        <v>463</v>
      </c>
      <c r="F52" s="9">
        <v>1389</v>
      </c>
    </row>
    <row r="53" spans="1:6" x14ac:dyDescent="0.25">
      <c r="A53" s="6" t="s">
        <v>72</v>
      </c>
      <c r="B53" s="4">
        <v>88311</v>
      </c>
      <c r="C53" s="6" t="s">
        <v>73</v>
      </c>
      <c r="D53" s="4">
        <v>18</v>
      </c>
      <c r="E53" s="4">
        <v>134.26</v>
      </c>
      <c r="F53" s="9">
        <v>2416.75</v>
      </c>
    </row>
    <row r="54" spans="1:6" x14ac:dyDescent="0.25">
      <c r="A54" s="6" t="s">
        <v>72</v>
      </c>
      <c r="B54" s="4">
        <v>88314</v>
      </c>
      <c r="C54" s="6" t="s">
        <v>74</v>
      </c>
      <c r="D54" s="4">
        <v>2</v>
      </c>
      <c r="E54" s="4">
        <v>172.2</v>
      </c>
      <c r="F54" s="4">
        <v>344.4</v>
      </c>
    </row>
    <row r="55" spans="1:6" x14ac:dyDescent="0.25">
      <c r="A55" s="6" t="s">
        <v>72</v>
      </c>
      <c r="B55" s="4">
        <v>88316</v>
      </c>
      <c r="C55" s="6" t="s">
        <v>79</v>
      </c>
      <c r="D55" s="4">
        <v>8</v>
      </c>
      <c r="E55" s="4">
        <v>84.81</v>
      </c>
      <c r="F55" s="4">
        <v>678.5</v>
      </c>
    </row>
    <row r="56" spans="1:6" x14ac:dyDescent="0.25">
      <c r="A56" s="6" t="s">
        <v>72</v>
      </c>
      <c r="B56" s="4">
        <v>88322</v>
      </c>
      <c r="C56" s="6" t="s">
        <v>75</v>
      </c>
      <c r="D56" s="4">
        <v>1</v>
      </c>
      <c r="E56" s="4">
        <v>218.65</v>
      </c>
      <c r="F56" s="4">
        <v>218.65</v>
      </c>
    </row>
    <row r="57" spans="1:6" x14ac:dyDescent="0.25">
      <c r="A57" s="6" t="s">
        <v>80</v>
      </c>
      <c r="B57" s="4">
        <v>411</v>
      </c>
      <c r="C57" s="6" t="s">
        <v>81</v>
      </c>
      <c r="D57" s="4">
        <v>3</v>
      </c>
      <c r="E57" s="4">
        <v>32.67</v>
      </c>
      <c r="F57" s="4">
        <v>98</v>
      </c>
    </row>
    <row r="58" spans="1:6" x14ac:dyDescent="0.25">
      <c r="A58" s="6" t="s">
        <v>80</v>
      </c>
      <c r="B58" s="4">
        <v>415</v>
      </c>
      <c r="C58" s="6" t="s">
        <v>83</v>
      </c>
      <c r="D58" s="4">
        <v>19</v>
      </c>
      <c r="E58" s="4">
        <v>386.26</v>
      </c>
      <c r="F58" s="9">
        <v>7339</v>
      </c>
    </row>
    <row r="59" spans="1:6" x14ac:dyDescent="0.25">
      <c r="A59" s="6" t="s">
        <v>80</v>
      </c>
      <c r="B59" s="4">
        <v>416</v>
      </c>
      <c r="C59" s="6" t="s">
        <v>84</v>
      </c>
      <c r="D59" s="4">
        <v>18</v>
      </c>
      <c r="E59" s="4">
        <v>159.22</v>
      </c>
      <c r="F59" s="9">
        <v>2866</v>
      </c>
    </row>
    <row r="60" spans="1:6" x14ac:dyDescent="0.25">
      <c r="A60" s="6" t="s">
        <v>80</v>
      </c>
      <c r="B60" s="4">
        <v>417</v>
      </c>
      <c r="C60" s="6" t="s">
        <v>85</v>
      </c>
      <c r="D60" s="4">
        <v>21</v>
      </c>
      <c r="E60" s="4">
        <v>378.9</v>
      </c>
      <c r="F60" s="9">
        <v>7957</v>
      </c>
    </row>
    <row r="61" spans="1:6" x14ac:dyDescent="0.25">
      <c r="A61" s="6" t="s">
        <v>80</v>
      </c>
      <c r="B61" s="4">
        <v>418</v>
      </c>
      <c r="C61" s="6" t="s">
        <v>86</v>
      </c>
      <c r="D61" s="4">
        <v>20</v>
      </c>
      <c r="E61" s="4">
        <v>155.05000000000001</v>
      </c>
      <c r="F61" s="9">
        <v>3101</v>
      </c>
    </row>
    <row r="62" spans="1:6" x14ac:dyDescent="0.25">
      <c r="A62" s="6" t="s">
        <v>80</v>
      </c>
      <c r="B62" s="4">
        <v>419</v>
      </c>
      <c r="C62" s="6" t="s">
        <v>87</v>
      </c>
      <c r="D62" s="4">
        <v>31</v>
      </c>
      <c r="E62" s="4">
        <v>262.36</v>
      </c>
      <c r="F62" s="9">
        <v>8133.26</v>
      </c>
    </row>
    <row r="63" spans="1:6" x14ac:dyDescent="0.25">
      <c r="A63" s="6" t="s">
        <v>80</v>
      </c>
      <c r="B63" s="4">
        <v>455</v>
      </c>
      <c r="C63" s="6" t="s">
        <v>89</v>
      </c>
      <c r="D63" s="4">
        <v>9</v>
      </c>
      <c r="E63" s="4">
        <v>188.36</v>
      </c>
      <c r="F63" s="9">
        <v>1695.2</v>
      </c>
    </row>
    <row r="64" spans="1:6" x14ac:dyDescent="0.25">
      <c r="A64" s="6" t="s">
        <v>80</v>
      </c>
      <c r="B64" s="4">
        <v>88414</v>
      </c>
      <c r="C64" s="6" t="s">
        <v>82</v>
      </c>
      <c r="D64" s="4">
        <v>1</v>
      </c>
      <c r="E64" s="4">
        <v>77.05</v>
      </c>
      <c r="F64" s="4">
        <v>77.05</v>
      </c>
    </row>
    <row r="65" spans="1:6" x14ac:dyDescent="0.25">
      <c r="A65" s="6" t="s">
        <v>90</v>
      </c>
      <c r="B65" s="4">
        <v>521</v>
      </c>
      <c r="C65" s="6" t="s">
        <v>91</v>
      </c>
      <c r="D65" s="4">
        <v>47</v>
      </c>
      <c r="E65" s="4">
        <v>188.61</v>
      </c>
      <c r="F65" s="9">
        <v>8864.52</v>
      </c>
    </row>
    <row r="66" spans="1:6" x14ac:dyDescent="0.25">
      <c r="A66" s="6" t="s">
        <v>90</v>
      </c>
      <c r="B66" s="4">
        <v>522</v>
      </c>
      <c r="C66" s="6" t="s">
        <v>92</v>
      </c>
      <c r="D66" s="4">
        <v>48</v>
      </c>
      <c r="E66" s="4">
        <v>210.72</v>
      </c>
      <c r="F66" s="9">
        <v>10114.700000000001</v>
      </c>
    </row>
    <row r="67" spans="1:6" x14ac:dyDescent="0.25">
      <c r="A67" s="6" t="s">
        <v>90</v>
      </c>
      <c r="B67" s="4">
        <v>523</v>
      </c>
      <c r="C67" s="6" t="s">
        <v>93</v>
      </c>
      <c r="D67" s="4">
        <v>73</v>
      </c>
      <c r="E67" s="4">
        <v>232.75</v>
      </c>
      <c r="F67" s="9">
        <v>16991</v>
      </c>
    </row>
    <row r="68" spans="1:6" x14ac:dyDescent="0.25">
      <c r="A68" s="6" t="s">
        <v>90</v>
      </c>
      <c r="B68" s="4">
        <v>524</v>
      </c>
      <c r="C68" s="6" t="s">
        <v>94</v>
      </c>
      <c r="D68" s="4">
        <v>63</v>
      </c>
      <c r="E68" s="4">
        <v>253.56</v>
      </c>
      <c r="F68" s="9">
        <v>15974.56</v>
      </c>
    </row>
    <row r="69" spans="1:6" x14ac:dyDescent="0.25">
      <c r="A69" s="6" t="s">
        <v>90</v>
      </c>
      <c r="B69" s="4">
        <v>525</v>
      </c>
      <c r="C69" s="6" t="s">
        <v>95</v>
      </c>
      <c r="D69" s="4">
        <v>64</v>
      </c>
      <c r="E69" s="4">
        <v>340.9</v>
      </c>
      <c r="F69" s="9">
        <v>21817.360000000001</v>
      </c>
    </row>
    <row r="70" spans="1:6" x14ac:dyDescent="0.25">
      <c r="A70" s="6" t="s">
        <v>90</v>
      </c>
      <c r="B70" s="4">
        <v>526</v>
      </c>
      <c r="C70" s="6" t="s">
        <v>96</v>
      </c>
      <c r="D70" s="4">
        <v>4</v>
      </c>
      <c r="E70" s="4">
        <v>320</v>
      </c>
      <c r="F70" s="9">
        <v>1280</v>
      </c>
    </row>
    <row r="71" spans="1:6" x14ac:dyDescent="0.25">
      <c r="A71" s="6" t="s">
        <v>90</v>
      </c>
      <c r="B71" s="4">
        <v>531</v>
      </c>
      <c r="C71" s="6" t="s">
        <v>97</v>
      </c>
      <c r="D71" s="4">
        <v>254</v>
      </c>
      <c r="E71" s="4">
        <v>188.81</v>
      </c>
      <c r="F71" s="9">
        <v>47957.14</v>
      </c>
    </row>
    <row r="72" spans="1:6" x14ac:dyDescent="0.25">
      <c r="A72" s="6" t="s">
        <v>90</v>
      </c>
      <c r="B72" s="4">
        <v>532</v>
      </c>
      <c r="C72" s="6" t="s">
        <v>98</v>
      </c>
      <c r="D72" s="4">
        <v>461</v>
      </c>
      <c r="E72" s="4">
        <v>227.48</v>
      </c>
      <c r="F72" s="9">
        <v>104869.54</v>
      </c>
    </row>
    <row r="73" spans="1:6" x14ac:dyDescent="0.25">
      <c r="A73" s="6" t="s">
        <v>90</v>
      </c>
      <c r="B73" s="4">
        <v>533</v>
      </c>
      <c r="C73" s="6" t="s">
        <v>99</v>
      </c>
      <c r="D73" s="4">
        <v>413</v>
      </c>
      <c r="E73" s="4">
        <v>249.78</v>
      </c>
      <c r="F73" s="9">
        <v>103160.26</v>
      </c>
    </row>
    <row r="74" spans="1:6" x14ac:dyDescent="0.25">
      <c r="A74" s="6" t="s">
        <v>90</v>
      </c>
      <c r="B74" s="4">
        <v>534</v>
      </c>
      <c r="C74" s="6" t="s">
        <v>100</v>
      </c>
      <c r="D74" s="4">
        <v>198</v>
      </c>
      <c r="E74" s="4">
        <v>278.74</v>
      </c>
      <c r="F74" s="9">
        <v>55191.3</v>
      </c>
    </row>
    <row r="75" spans="1:6" x14ac:dyDescent="0.25">
      <c r="A75" s="6" t="s">
        <v>90</v>
      </c>
      <c r="B75" s="4">
        <v>535</v>
      </c>
      <c r="C75" s="6" t="s">
        <v>101</v>
      </c>
      <c r="D75" s="4">
        <v>95</v>
      </c>
      <c r="E75" s="4">
        <v>306.14</v>
      </c>
      <c r="F75" s="9">
        <v>29083.61</v>
      </c>
    </row>
    <row r="76" spans="1:6" x14ac:dyDescent="0.25">
      <c r="A76" s="6" t="s">
        <v>90</v>
      </c>
      <c r="B76" s="4">
        <v>556</v>
      </c>
      <c r="C76" s="6" t="s">
        <v>161</v>
      </c>
      <c r="D76" s="4">
        <v>19</v>
      </c>
      <c r="E76" s="9">
        <v>1400.79</v>
      </c>
      <c r="F76" s="9">
        <v>26615</v>
      </c>
    </row>
    <row r="77" spans="1:6" x14ac:dyDescent="0.25">
      <c r="A77" s="6" t="s">
        <v>90</v>
      </c>
      <c r="B77" s="4">
        <v>572</v>
      </c>
      <c r="C77" s="6" t="s">
        <v>102</v>
      </c>
      <c r="D77" s="4">
        <v>17</v>
      </c>
      <c r="E77" s="4">
        <v>106.76</v>
      </c>
      <c r="F77" s="9">
        <v>1814.92</v>
      </c>
    </row>
    <row r="78" spans="1:6" x14ac:dyDescent="0.25">
      <c r="A78" s="6" t="s">
        <v>90</v>
      </c>
      <c r="B78" s="4">
        <v>574</v>
      </c>
      <c r="C78" s="6" t="s">
        <v>103</v>
      </c>
      <c r="D78" s="4">
        <v>1</v>
      </c>
      <c r="E78" s="4">
        <v>123</v>
      </c>
      <c r="F78" s="4">
        <v>123</v>
      </c>
    </row>
    <row r="79" spans="1:6" x14ac:dyDescent="0.25">
      <c r="A79" s="6" t="s">
        <v>90</v>
      </c>
      <c r="B79" s="4">
        <v>577</v>
      </c>
      <c r="C79" s="6" t="s">
        <v>105</v>
      </c>
      <c r="D79" s="4">
        <v>188</v>
      </c>
      <c r="E79" s="4">
        <v>34.619999999999997</v>
      </c>
      <c r="F79" s="9">
        <v>6507.96</v>
      </c>
    </row>
    <row r="80" spans="1:6" x14ac:dyDescent="0.25">
      <c r="A80" s="6" t="s">
        <v>90</v>
      </c>
      <c r="B80" s="4">
        <v>578</v>
      </c>
      <c r="C80" s="6" t="s">
        <v>106</v>
      </c>
      <c r="D80" s="4">
        <v>28</v>
      </c>
      <c r="E80" s="4">
        <v>46.48</v>
      </c>
      <c r="F80" s="9">
        <v>1301.55</v>
      </c>
    </row>
    <row r="81" spans="1:6" x14ac:dyDescent="0.25">
      <c r="A81" s="6" t="s">
        <v>90</v>
      </c>
      <c r="B81" s="4">
        <v>88521</v>
      </c>
      <c r="C81" s="6" t="s">
        <v>91</v>
      </c>
      <c r="D81" s="4">
        <v>2</v>
      </c>
      <c r="E81" s="4">
        <v>116.95</v>
      </c>
      <c r="F81" s="4">
        <v>233.9</v>
      </c>
    </row>
    <row r="82" spans="1:6" x14ac:dyDescent="0.25">
      <c r="A82" s="6" t="s">
        <v>90</v>
      </c>
      <c r="B82" s="4">
        <v>88523</v>
      </c>
      <c r="C82" s="6" t="s">
        <v>93</v>
      </c>
      <c r="D82" s="4">
        <v>2</v>
      </c>
      <c r="E82" s="4">
        <v>169.25</v>
      </c>
      <c r="F82" s="4">
        <v>338.5</v>
      </c>
    </row>
    <row r="83" spans="1:6" x14ac:dyDescent="0.25">
      <c r="A83" s="6" t="s">
        <v>90</v>
      </c>
      <c r="B83" s="4">
        <v>88524</v>
      </c>
      <c r="C83" s="6" t="s">
        <v>94</v>
      </c>
      <c r="D83" s="4">
        <v>4</v>
      </c>
      <c r="E83" s="4">
        <v>195.62</v>
      </c>
      <c r="F83" s="4">
        <v>782.5</v>
      </c>
    </row>
    <row r="84" spans="1:6" x14ac:dyDescent="0.25">
      <c r="A84" s="6" t="s">
        <v>90</v>
      </c>
      <c r="B84" s="4">
        <v>88531</v>
      </c>
      <c r="C84" s="6" t="s">
        <v>97</v>
      </c>
      <c r="D84" s="4">
        <v>16</v>
      </c>
      <c r="E84" s="4">
        <v>125.4</v>
      </c>
      <c r="F84" s="9">
        <v>2006.4</v>
      </c>
    </row>
    <row r="85" spans="1:6" x14ac:dyDescent="0.25">
      <c r="A85" s="6" t="s">
        <v>90</v>
      </c>
      <c r="B85" s="4">
        <v>88532</v>
      </c>
      <c r="C85" s="6" t="s">
        <v>98</v>
      </c>
      <c r="D85" s="4">
        <v>57</v>
      </c>
      <c r="E85" s="4">
        <v>157.59</v>
      </c>
      <c r="F85" s="9">
        <v>8982.7000000000007</v>
      </c>
    </row>
    <row r="86" spans="1:6" x14ac:dyDescent="0.25">
      <c r="A86" s="6" t="s">
        <v>90</v>
      </c>
      <c r="B86" s="4">
        <v>88533</v>
      </c>
      <c r="C86" s="6" t="s">
        <v>99</v>
      </c>
      <c r="D86" s="4">
        <v>21</v>
      </c>
      <c r="E86" s="4">
        <v>189.32</v>
      </c>
      <c r="F86" s="9">
        <v>3975.65</v>
      </c>
    </row>
    <row r="87" spans="1:6" x14ac:dyDescent="0.25">
      <c r="A87" s="6" t="s">
        <v>90</v>
      </c>
      <c r="B87" s="4">
        <v>88534</v>
      </c>
      <c r="C87" s="6" t="s">
        <v>100</v>
      </c>
      <c r="D87" s="4">
        <v>1</v>
      </c>
      <c r="E87" s="4">
        <v>215.2</v>
      </c>
      <c r="F87" s="4">
        <v>215.2</v>
      </c>
    </row>
    <row r="88" spans="1:6" x14ac:dyDescent="0.25">
      <c r="A88" s="6" t="s">
        <v>90</v>
      </c>
      <c r="B88" s="4">
        <v>88586</v>
      </c>
      <c r="C88" s="6" t="s">
        <v>107</v>
      </c>
      <c r="D88" s="4">
        <v>3</v>
      </c>
      <c r="E88" s="4">
        <v>260.39999999999998</v>
      </c>
      <c r="F88" s="4">
        <v>781.2</v>
      </c>
    </row>
    <row r="89" spans="1:6" x14ac:dyDescent="0.25">
      <c r="A89" s="6" t="s">
        <v>108</v>
      </c>
      <c r="B89" s="4">
        <v>613</v>
      </c>
      <c r="C89" s="6" t="s">
        <v>109</v>
      </c>
      <c r="D89" s="4">
        <v>93</v>
      </c>
      <c r="E89" s="9">
        <v>1544.59</v>
      </c>
      <c r="F89" s="9">
        <v>143647.20000000001</v>
      </c>
    </row>
    <row r="90" spans="1:6" x14ac:dyDescent="0.25">
      <c r="A90" s="6" t="s">
        <v>108</v>
      </c>
      <c r="B90" s="4">
        <v>627</v>
      </c>
      <c r="C90" s="6" t="s">
        <v>110</v>
      </c>
      <c r="D90" s="4">
        <v>67</v>
      </c>
      <c r="E90" s="4">
        <v>219.36</v>
      </c>
      <c r="F90" s="9">
        <v>14697.05</v>
      </c>
    </row>
    <row r="91" spans="1:6" x14ac:dyDescent="0.25">
      <c r="A91" s="6" t="s">
        <v>108</v>
      </c>
      <c r="B91" s="4">
        <v>631</v>
      </c>
      <c r="C91" s="6" t="s">
        <v>162</v>
      </c>
      <c r="D91" s="4">
        <v>4</v>
      </c>
      <c r="E91" s="4">
        <v>35</v>
      </c>
      <c r="F91" s="4">
        <v>140</v>
      </c>
    </row>
    <row r="92" spans="1:6" x14ac:dyDescent="0.25">
      <c r="A92" s="6" t="s">
        <v>108</v>
      </c>
      <c r="B92" s="4">
        <v>643</v>
      </c>
      <c r="C92" s="6" t="s">
        <v>112</v>
      </c>
      <c r="D92" s="4">
        <v>7</v>
      </c>
      <c r="E92" s="9">
        <v>1252.57</v>
      </c>
      <c r="F92" s="9">
        <v>8768</v>
      </c>
    </row>
    <row r="93" spans="1:6" x14ac:dyDescent="0.25">
      <c r="A93" s="6" t="s">
        <v>108</v>
      </c>
      <c r="B93" s="4">
        <v>651</v>
      </c>
      <c r="C93" s="6" t="s">
        <v>113</v>
      </c>
      <c r="D93" s="4">
        <v>4</v>
      </c>
      <c r="E93" s="4">
        <v>187.5</v>
      </c>
      <c r="F93" s="4">
        <v>750</v>
      </c>
    </row>
    <row r="94" spans="1:6" x14ac:dyDescent="0.25">
      <c r="A94" s="6" t="s">
        <v>108</v>
      </c>
      <c r="B94" s="4">
        <v>655</v>
      </c>
      <c r="C94" s="6" t="s">
        <v>115</v>
      </c>
      <c r="D94" s="4">
        <v>1</v>
      </c>
      <c r="E94" s="4">
        <v>93</v>
      </c>
      <c r="F94" s="4">
        <v>93</v>
      </c>
    </row>
    <row r="95" spans="1:6" x14ac:dyDescent="0.25">
      <c r="A95" s="6" t="s">
        <v>108</v>
      </c>
      <c r="B95" s="4">
        <v>656</v>
      </c>
      <c r="C95" s="6" t="s">
        <v>163</v>
      </c>
      <c r="D95" s="4">
        <v>1</v>
      </c>
      <c r="E95" s="4">
        <v>165</v>
      </c>
      <c r="F95" s="4">
        <v>165</v>
      </c>
    </row>
    <row r="96" spans="1:6" x14ac:dyDescent="0.25">
      <c r="A96" s="6" t="s">
        <v>108</v>
      </c>
      <c r="B96" s="4">
        <v>711</v>
      </c>
      <c r="C96" s="6" t="s">
        <v>116</v>
      </c>
      <c r="D96" s="4">
        <v>3</v>
      </c>
      <c r="E96" s="9">
        <v>1263.33</v>
      </c>
      <c r="F96" s="9">
        <v>3790</v>
      </c>
    </row>
    <row r="97" spans="1:6" x14ac:dyDescent="0.25">
      <c r="A97" s="6" t="s">
        <v>108</v>
      </c>
      <c r="B97" s="4">
        <v>712</v>
      </c>
      <c r="C97" s="6" t="s">
        <v>117</v>
      </c>
      <c r="D97" s="4">
        <v>3</v>
      </c>
      <c r="E97" s="9">
        <v>1340.33</v>
      </c>
      <c r="F97" s="9">
        <v>4021</v>
      </c>
    </row>
    <row r="98" spans="1:6" x14ac:dyDescent="0.25">
      <c r="A98" s="6" t="s">
        <v>108</v>
      </c>
      <c r="B98" s="4">
        <v>721</v>
      </c>
      <c r="C98" s="6" t="s">
        <v>118</v>
      </c>
      <c r="D98" s="4">
        <v>4</v>
      </c>
      <c r="E98" s="4">
        <v>860</v>
      </c>
      <c r="F98" s="9">
        <v>3440</v>
      </c>
    </row>
    <row r="99" spans="1:6" x14ac:dyDescent="0.25">
      <c r="A99" s="6" t="s">
        <v>108</v>
      </c>
      <c r="B99" s="4">
        <v>727</v>
      </c>
      <c r="C99" s="6" t="s">
        <v>120</v>
      </c>
      <c r="D99" s="4">
        <v>2</v>
      </c>
      <c r="E99" s="9">
        <v>1279.97</v>
      </c>
      <c r="F99" s="9">
        <v>2559.9499999999998</v>
      </c>
    </row>
    <row r="100" spans="1:6" x14ac:dyDescent="0.25">
      <c r="A100" s="6" t="s">
        <v>108</v>
      </c>
      <c r="B100" s="4">
        <v>728</v>
      </c>
      <c r="C100" s="6" t="s">
        <v>121</v>
      </c>
      <c r="D100" s="4">
        <v>2</v>
      </c>
      <c r="E100" s="9">
        <v>1773.5</v>
      </c>
      <c r="F100" s="9">
        <v>3547</v>
      </c>
    </row>
    <row r="101" spans="1:6" x14ac:dyDescent="0.25">
      <c r="A101" s="6" t="s">
        <v>108</v>
      </c>
      <c r="B101" s="4">
        <v>731</v>
      </c>
      <c r="C101" s="6" t="s">
        <v>122</v>
      </c>
      <c r="D101" s="4">
        <v>9</v>
      </c>
      <c r="E101" s="4">
        <v>57</v>
      </c>
      <c r="F101" s="4">
        <v>513</v>
      </c>
    </row>
    <row r="102" spans="1:6" x14ac:dyDescent="0.25">
      <c r="A102" s="6" t="s">
        <v>108</v>
      </c>
      <c r="B102" s="4">
        <v>732</v>
      </c>
      <c r="C102" s="6" t="s">
        <v>123</v>
      </c>
      <c r="D102" s="4">
        <v>4</v>
      </c>
      <c r="E102" s="4">
        <v>57</v>
      </c>
      <c r="F102" s="4">
        <v>228</v>
      </c>
    </row>
    <row r="103" spans="1:6" x14ac:dyDescent="0.25">
      <c r="A103" s="6" t="s">
        <v>108</v>
      </c>
      <c r="B103" s="4">
        <v>733</v>
      </c>
      <c r="C103" s="6" t="s">
        <v>124</v>
      </c>
      <c r="D103" s="4">
        <v>27</v>
      </c>
      <c r="E103" s="4">
        <v>49.11</v>
      </c>
      <c r="F103" s="9">
        <v>1326</v>
      </c>
    </row>
    <row r="104" spans="1:6" x14ac:dyDescent="0.25">
      <c r="A104" s="6" t="s">
        <v>108</v>
      </c>
      <c r="B104" s="4">
        <v>736</v>
      </c>
      <c r="C104" s="6" t="s">
        <v>125</v>
      </c>
      <c r="D104" s="4">
        <v>25</v>
      </c>
      <c r="E104" s="4">
        <v>47.94</v>
      </c>
      <c r="F104" s="9">
        <v>1198.4000000000001</v>
      </c>
    </row>
    <row r="105" spans="1:6" x14ac:dyDescent="0.25">
      <c r="A105" s="6" t="s">
        <v>108</v>
      </c>
      <c r="B105" s="4">
        <v>741</v>
      </c>
      <c r="C105" s="6" t="s">
        <v>126</v>
      </c>
      <c r="D105" s="4">
        <v>1</v>
      </c>
      <c r="E105" s="4">
        <v>78</v>
      </c>
      <c r="F105" s="4">
        <v>78</v>
      </c>
    </row>
    <row r="106" spans="1:6" x14ac:dyDescent="0.25">
      <c r="A106" s="6" t="s">
        <v>108</v>
      </c>
      <c r="B106" s="4">
        <v>743</v>
      </c>
      <c r="C106" s="6" t="s">
        <v>127</v>
      </c>
      <c r="D106" s="4">
        <v>2</v>
      </c>
      <c r="E106" s="4">
        <v>447</v>
      </c>
      <c r="F106" s="4">
        <v>894</v>
      </c>
    </row>
    <row r="107" spans="1:6" x14ac:dyDescent="0.25">
      <c r="A107" s="6" t="s">
        <v>108</v>
      </c>
      <c r="B107" s="4">
        <v>753</v>
      </c>
      <c r="C107" s="6" t="s">
        <v>164</v>
      </c>
      <c r="D107" s="4">
        <v>1</v>
      </c>
      <c r="E107" s="4">
        <v>0</v>
      </c>
      <c r="F107" s="4">
        <v>0</v>
      </c>
    </row>
    <row r="108" spans="1:6" x14ac:dyDescent="0.25">
      <c r="A108" s="6" t="s">
        <v>108</v>
      </c>
      <c r="B108" s="4">
        <v>768</v>
      </c>
      <c r="C108" s="6" t="s">
        <v>165</v>
      </c>
      <c r="D108" s="4">
        <v>6</v>
      </c>
      <c r="E108" s="4">
        <v>185.67</v>
      </c>
      <c r="F108" s="9">
        <v>1114</v>
      </c>
    </row>
    <row r="109" spans="1:6" x14ac:dyDescent="0.25">
      <c r="A109" s="6" t="s">
        <v>108</v>
      </c>
      <c r="B109" s="4">
        <v>776</v>
      </c>
      <c r="C109" s="6" t="s">
        <v>166</v>
      </c>
      <c r="D109" s="4">
        <v>2</v>
      </c>
      <c r="E109" s="4">
        <v>70</v>
      </c>
      <c r="F109" s="4">
        <v>140</v>
      </c>
    </row>
    <row r="110" spans="1:6" x14ac:dyDescent="0.25">
      <c r="A110" s="6" t="s">
        <v>129</v>
      </c>
      <c r="B110" s="4">
        <v>811</v>
      </c>
      <c r="C110" s="6" t="s">
        <v>130</v>
      </c>
      <c r="D110" s="4">
        <v>40</v>
      </c>
      <c r="E110" s="4">
        <v>268.56</v>
      </c>
      <c r="F110" s="9">
        <v>10742.5</v>
      </c>
    </row>
    <row r="111" spans="1:6" x14ac:dyDescent="0.25">
      <c r="A111" s="6" t="s">
        <v>129</v>
      </c>
      <c r="B111" s="4">
        <v>823</v>
      </c>
      <c r="C111" s="6" t="s">
        <v>167</v>
      </c>
      <c r="D111" s="4">
        <v>1</v>
      </c>
      <c r="E111" s="4">
        <v>950</v>
      </c>
      <c r="F111" s="4">
        <v>950</v>
      </c>
    </row>
    <row r="112" spans="1:6" x14ac:dyDescent="0.25">
      <c r="A112" s="6" t="s">
        <v>129</v>
      </c>
      <c r="B112" s="4">
        <v>825</v>
      </c>
      <c r="C112" s="6" t="s">
        <v>131</v>
      </c>
      <c r="D112" s="4">
        <v>48</v>
      </c>
      <c r="E112" s="9">
        <v>1753.67</v>
      </c>
      <c r="F112" s="9">
        <v>84176</v>
      </c>
    </row>
    <row r="113" spans="1:6" x14ac:dyDescent="0.25">
      <c r="A113" s="6" t="s">
        <v>129</v>
      </c>
      <c r="B113" s="4">
        <v>841</v>
      </c>
      <c r="C113" s="6" t="s">
        <v>168</v>
      </c>
      <c r="D113" s="4">
        <v>1</v>
      </c>
      <c r="E113" s="4">
        <v>289</v>
      </c>
      <c r="F113" s="4">
        <v>289</v>
      </c>
    </row>
    <row r="114" spans="1:6" x14ac:dyDescent="0.25">
      <c r="A114" s="6" t="s">
        <v>129</v>
      </c>
      <c r="B114" s="4">
        <v>845</v>
      </c>
      <c r="C114" s="6" t="s">
        <v>133</v>
      </c>
      <c r="D114" s="4">
        <v>9</v>
      </c>
      <c r="E114" s="4">
        <v>340</v>
      </c>
      <c r="F114" s="9">
        <v>3060</v>
      </c>
    </row>
    <row r="115" spans="1:6" x14ac:dyDescent="0.25">
      <c r="A115" s="6" t="s">
        <v>129</v>
      </c>
      <c r="B115" s="4">
        <v>873</v>
      </c>
      <c r="C115" s="6" t="s">
        <v>169</v>
      </c>
      <c r="D115" s="4">
        <v>1</v>
      </c>
      <c r="E115" s="4">
        <v>182</v>
      </c>
      <c r="F115" s="4">
        <v>182</v>
      </c>
    </row>
    <row r="116" spans="1:6" x14ac:dyDescent="0.25">
      <c r="A116" s="6" t="s">
        <v>129</v>
      </c>
      <c r="B116" s="4">
        <v>874</v>
      </c>
      <c r="C116" s="6" t="s">
        <v>136</v>
      </c>
      <c r="D116" s="4">
        <v>3</v>
      </c>
      <c r="E116" s="4">
        <v>170.05</v>
      </c>
      <c r="F116" s="4">
        <v>510.15</v>
      </c>
    </row>
    <row r="117" spans="1:6" x14ac:dyDescent="0.25">
      <c r="A117" s="6" t="s">
        <v>137</v>
      </c>
      <c r="B117" s="4">
        <v>88943</v>
      </c>
      <c r="C117" s="6" t="s">
        <v>138</v>
      </c>
      <c r="D117" s="4">
        <v>19</v>
      </c>
      <c r="E117" s="4">
        <v>68.28</v>
      </c>
      <c r="F117" s="9">
        <v>1297.25</v>
      </c>
    </row>
    <row r="118" spans="1:6" x14ac:dyDescent="0.25">
      <c r="A118" s="6" t="s">
        <v>137</v>
      </c>
      <c r="B118" s="4">
        <v>926</v>
      </c>
      <c r="C118" s="6" t="s">
        <v>141</v>
      </c>
      <c r="D118" s="4">
        <v>108</v>
      </c>
      <c r="E118" s="4">
        <v>158.97</v>
      </c>
      <c r="F118" s="9">
        <v>17169</v>
      </c>
    </row>
    <row r="119" spans="1:6" x14ac:dyDescent="0.25">
      <c r="A119" s="6" t="s">
        <v>137</v>
      </c>
      <c r="B119" s="4">
        <v>927</v>
      </c>
      <c r="C119" s="6" t="s">
        <v>142</v>
      </c>
      <c r="D119" s="4">
        <v>164</v>
      </c>
      <c r="E119" s="4">
        <v>10.63</v>
      </c>
      <c r="F119" s="9">
        <v>1744</v>
      </c>
    </row>
    <row r="120" spans="1:6" x14ac:dyDescent="0.25">
      <c r="A120" s="6" t="s">
        <v>137</v>
      </c>
      <c r="B120" s="4">
        <v>943</v>
      </c>
      <c r="C120" s="6" t="s">
        <v>138</v>
      </c>
      <c r="D120" s="4">
        <v>59</v>
      </c>
      <c r="E120" s="4">
        <v>87.91</v>
      </c>
      <c r="F120" s="9">
        <v>5186.95</v>
      </c>
    </row>
    <row r="121" spans="1:6" x14ac:dyDescent="0.25">
      <c r="A121" s="6" t="s">
        <v>137</v>
      </c>
      <c r="B121" s="4">
        <v>965</v>
      </c>
      <c r="C121" s="6" t="s">
        <v>145</v>
      </c>
      <c r="D121" s="4">
        <v>37</v>
      </c>
      <c r="E121" s="4">
        <v>538.33000000000004</v>
      </c>
      <c r="F121" s="9">
        <v>19918.349999999999</v>
      </c>
    </row>
    <row r="122" spans="1:6" x14ac:dyDescent="0.25">
      <c r="A122" s="6" t="s">
        <v>137</v>
      </c>
      <c r="B122" s="4">
        <v>966</v>
      </c>
      <c r="C122" s="6" t="s">
        <v>170</v>
      </c>
      <c r="D122" s="4">
        <v>2</v>
      </c>
      <c r="E122" s="4">
        <v>87.88</v>
      </c>
      <c r="F122" s="4">
        <v>175.75</v>
      </c>
    </row>
    <row r="123" spans="1:6" x14ac:dyDescent="0.25">
      <c r="A123" s="6" t="s">
        <v>146</v>
      </c>
      <c r="B123" s="4">
        <v>11</v>
      </c>
      <c r="C123" s="6" t="s">
        <v>148</v>
      </c>
      <c r="D123" s="4">
        <v>78</v>
      </c>
      <c r="E123" s="4">
        <v>7.95</v>
      </c>
      <c r="F123" s="4">
        <v>620</v>
      </c>
    </row>
    <row r="124" spans="1:6" x14ac:dyDescent="0.25">
      <c r="A124" s="6" t="s">
        <v>146</v>
      </c>
      <c r="B124" s="4">
        <v>990</v>
      </c>
      <c r="C124" s="6" t="s">
        <v>150</v>
      </c>
      <c r="D124" s="4">
        <v>5</v>
      </c>
      <c r="E124" s="4">
        <v>88</v>
      </c>
      <c r="F124" s="4">
        <v>440</v>
      </c>
    </row>
    <row r="125" spans="1:6" x14ac:dyDescent="0.25">
      <c r="A125" s="6" t="s">
        <v>146</v>
      </c>
      <c r="B125" s="4">
        <v>9999</v>
      </c>
      <c r="C125" s="6" t="s">
        <v>151</v>
      </c>
      <c r="D125" s="4">
        <v>414</v>
      </c>
      <c r="E125" s="4">
        <v>0</v>
      </c>
      <c r="F125" s="4">
        <v>0</v>
      </c>
    </row>
    <row r="126" spans="1:6" x14ac:dyDescent="0.25">
      <c r="A126" s="6" t="s">
        <v>146</v>
      </c>
      <c r="B126" s="6" t="s">
        <v>19</v>
      </c>
      <c r="C126" s="6" t="s">
        <v>152</v>
      </c>
      <c r="D126" s="4">
        <v>60</v>
      </c>
      <c r="E126" s="4">
        <v>0</v>
      </c>
      <c r="F126" s="4">
        <v>0</v>
      </c>
    </row>
    <row r="127" spans="1:6" x14ac:dyDescent="0.25">
      <c r="A127" s="6" t="s">
        <v>146</v>
      </c>
      <c r="B127" s="6" t="s">
        <v>20</v>
      </c>
      <c r="C127" s="6" t="s">
        <v>153</v>
      </c>
      <c r="D127" s="4">
        <v>592</v>
      </c>
      <c r="E127" s="4">
        <v>0.64</v>
      </c>
      <c r="F127" s="4">
        <v>380</v>
      </c>
    </row>
    <row r="128" spans="1:6" x14ac:dyDescent="0.25">
      <c r="A128" s="6" t="s">
        <v>146</v>
      </c>
      <c r="B128" s="6" t="s">
        <v>21</v>
      </c>
      <c r="C128" s="6" t="s">
        <v>154</v>
      </c>
      <c r="D128" s="4">
        <v>1</v>
      </c>
      <c r="E128" s="4">
        <v>0</v>
      </c>
      <c r="F128" s="4">
        <v>0</v>
      </c>
    </row>
    <row r="129" spans="1:6" x14ac:dyDescent="0.25">
      <c r="A129" s="6" t="s">
        <v>146</v>
      </c>
      <c r="B129" s="6" t="s">
        <v>23</v>
      </c>
      <c r="C129" s="6" t="s">
        <v>23</v>
      </c>
      <c r="D129" s="4">
        <v>8</v>
      </c>
      <c r="E129" s="4">
        <v>0</v>
      </c>
      <c r="F129" s="4">
        <v>0</v>
      </c>
    </row>
    <row r="130" spans="1:6" x14ac:dyDescent="0.25">
      <c r="A130" s="6" t="s">
        <v>155</v>
      </c>
      <c r="B130" s="6" t="s">
        <v>22</v>
      </c>
      <c r="C130" s="6" t="s">
        <v>156</v>
      </c>
      <c r="D130" s="4">
        <v>1</v>
      </c>
      <c r="E130" s="4">
        <v>0</v>
      </c>
      <c r="F130" s="4">
        <v>0</v>
      </c>
    </row>
    <row r="131" spans="1:6" x14ac:dyDescent="0.25">
      <c r="A131" s="6" t="s">
        <v>171</v>
      </c>
      <c r="B131" s="6" t="s">
        <v>24</v>
      </c>
      <c r="C131" s="6" t="s">
        <v>152</v>
      </c>
      <c r="D131" s="4">
        <v>1</v>
      </c>
      <c r="E131" s="4">
        <v>0</v>
      </c>
      <c r="F131" s="4">
        <v>0</v>
      </c>
    </row>
    <row r="132" spans="1:6" x14ac:dyDescent="0.25">
      <c r="A132" s="6" t="s">
        <v>171</v>
      </c>
      <c r="B132" s="6" t="s">
        <v>25</v>
      </c>
      <c r="C132" s="6" t="s">
        <v>172</v>
      </c>
      <c r="D132" s="4">
        <v>2</v>
      </c>
      <c r="E132" s="4">
        <v>0</v>
      </c>
      <c r="F132" s="4">
        <v>0</v>
      </c>
    </row>
    <row r="133" spans="1:6" x14ac:dyDescent="0.25">
      <c r="A133" s="6" t="s">
        <v>171</v>
      </c>
      <c r="B133" s="6" t="s">
        <v>26</v>
      </c>
      <c r="C133" s="6" t="s">
        <v>173</v>
      </c>
      <c r="D133" s="4">
        <v>1</v>
      </c>
      <c r="E133" s="4">
        <v>0</v>
      </c>
      <c r="F133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351"/>
  <sheetViews>
    <sheetView workbookViewId="0"/>
  </sheetViews>
  <sheetFormatPr defaultColWidth="12.6640625" defaultRowHeight="15.75" customHeight="1" x14ac:dyDescent="0.25"/>
  <cols>
    <col min="3" max="3" width="35.33203125" customWidth="1"/>
  </cols>
  <sheetData>
    <row r="1" spans="1:6" ht="15.75" customHeight="1" x14ac:dyDescent="0.3">
      <c r="A1" s="8" t="s">
        <v>174</v>
      </c>
      <c r="B1" s="8"/>
      <c r="C1" s="8"/>
      <c r="D1" s="8"/>
      <c r="E1" s="8"/>
      <c r="F1" s="8"/>
    </row>
    <row r="2" spans="1:6" ht="15.75" customHeight="1" x14ac:dyDescent="0.3">
      <c r="A2" s="8" t="s">
        <v>0</v>
      </c>
      <c r="B2" s="8" t="s">
        <v>14</v>
      </c>
      <c r="C2" s="8" t="s">
        <v>9</v>
      </c>
      <c r="D2" s="8" t="s">
        <v>31</v>
      </c>
      <c r="E2" s="8" t="s">
        <v>175</v>
      </c>
      <c r="F2" s="8" t="s">
        <v>33</v>
      </c>
    </row>
    <row r="3" spans="1:6" ht="15.75" customHeight="1" x14ac:dyDescent="0.3">
      <c r="A3" s="8" t="s">
        <v>137</v>
      </c>
      <c r="B3" s="7">
        <v>927</v>
      </c>
      <c r="C3" s="8" t="s">
        <v>142</v>
      </c>
      <c r="D3" s="7">
        <v>118</v>
      </c>
      <c r="E3" s="7">
        <v>17.059999999999999</v>
      </c>
      <c r="F3" s="7">
        <v>2013.45</v>
      </c>
    </row>
    <row r="4" spans="1:6" ht="15.75" customHeight="1" x14ac:dyDescent="0.3">
      <c r="A4" s="8" t="s">
        <v>146</v>
      </c>
      <c r="B4" s="7">
        <v>11</v>
      </c>
      <c r="C4" s="8" t="s">
        <v>148</v>
      </c>
      <c r="D4" s="7">
        <v>29</v>
      </c>
      <c r="E4" s="7">
        <v>14.48</v>
      </c>
      <c r="F4" s="7">
        <v>420</v>
      </c>
    </row>
    <row r="5" spans="1:6" ht="15.75" customHeight="1" x14ac:dyDescent="0.3">
      <c r="A5" s="8" t="s">
        <v>146</v>
      </c>
      <c r="B5" s="7">
        <v>9999</v>
      </c>
      <c r="C5" s="8" t="s">
        <v>151</v>
      </c>
      <c r="D5" s="7">
        <v>2</v>
      </c>
      <c r="E5" s="7">
        <v>0</v>
      </c>
      <c r="F5" s="7">
        <v>0</v>
      </c>
    </row>
    <row r="6" spans="1:6" ht="15.75" customHeight="1" x14ac:dyDescent="0.3">
      <c r="A6" s="8" t="s">
        <v>146</v>
      </c>
      <c r="B6" s="8" t="s">
        <v>20</v>
      </c>
      <c r="C6" s="8" t="s">
        <v>153</v>
      </c>
      <c r="D6" s="7">
        <v>7</v>
      </c>
      <c r="E6" s="7">
        <v>0</v>
      </c>
      <c r="F6" s="7">
        <v>0</v>
      </c>
    </row>
    <row r="7" spans="1:6" ht="15.75" customHeight="1" x14ac:dyDescent="0.3">
      <c r="A7" s="8" t="s">
        <v>176</v>
      </c>
      <c r="B7" s="8" t="s">
        <v>176</v>
      </c>
      <c r="C7" s="8" t="s">
        <v>176</v>
      </c>
      <c r="D7" s="7">
        <v>156</v>
      </c>
      <c r="E7" s="7">
        <v>2433.4499999999998</v>
      </c>
      <c r="F7" s="8"/>
    </row>
    <row r="8" spans="1:6" ht="15.75" customHeight="1" x14ac:dyDescent="0.3">
      <c r="A8" s="8" t="s">
        <v>177</v>
      </c>
      <c r="B8" s="8"/>
      <c r="C8" s="8"/>
      <c r="D8" s="8"/>
      <c r="E8" s="8"/>
      <c r="F8" s="8"/>
    </row>
    <row r="9" spans="1:6" ht="15.75" customHeight="1" x14ac:dyDescent="0.3">
      <c r="A9" s="8" t="s">
        <v>0</v>
      </c>
      <c r="B9" s="8" t="s">
        <v>14</v>
      </c>
      <c r="C9" s="8" t="s">
        <v>9</v>
      </c>
      <c r="D9" s="8" t="s">
        <v>31</v>
      </c>
      <c r="E9" s="8" t="s">
        <v>175</v>
      </c>
      <c r="F9" s="8" t="s">
        <v>33</v>
      </c>
    </row>
    <row r="10" spans="1:6" ht="15.75" customHeight="1" x14ac:dyDescent="0.3">
      <c r="A10" s="8" t="s">
        <v>34</v>
      </c>
      <c r="B10" s="7">
        <v>11</v>
      </c>
      <c r="C10" s="8" t="s">
        <v>35</v>
      </c>
      <c r="D10" s="7">
        <v>447</v>
      </c>
      <c r="E10" s="7">
        <v>67.23</v>
      </c>
      <c r="F10" s="7">
        <v>30051.15</v>
      </c>
    </row>
    <row r="11" spans="1:6" ht="15.75" customHeight="1" x14ac:dyDescent="0.3">
      <c r="A11" s="8" t="s">
        <v>34</v>
      </c>
      <c r="B11" s="7">
        <v>12</v>
      </c>
      <c r="C11" s="8" t="s">
        <v>36</v>
      </c>
      <c r="D11" s="7">
        <v>634</v>
      </c>
      <c r="E11" s="7">
        <v>61.08</v>
      </c>
      <c r="F11" s="7">
        <v>38721.9</v>
      </c>
    </row>
    <row r="12" spans="1:6" ht="15.75" customHeight="1" x14ac:dyDescent="0.3">
      <c r="A12" s="8" t="s">
        <v>34</v>
      </c>
      <c r="B12" s="7">
        <v>13</v>
      </c>
      <c r="C12" s="8" t="s">
        <v>37</v>
      </c>
      <c r="D12" s="7">
        <v>196</v>
      </c>
      <c r="E12" s="7">
        <v>53.47</v>
      </c>
      <c r="F12" s="7">
        <v>10480.549999999999</v>
      </c>
    </row>
    <row r="13" spans="1:6" ht="15.75" customHeight="1" x14ac:dyDescent="0.3">
      <c r="A13" s="8" t="s">
        <v>34</v>
      </c>
      <c r="B13" s="7">
        <v>14</v>
      </c>
      <c r="C13" s="8" t="s">
        <v>38</v>
      </c>
      <c r="D13" s="7">
        <v>29</v>
      </c>
      <c r="E13" s="7">
        <v>68.97</v>
      </c>
      <c r="F13" s="7">
        <v>2000</v>
      </c>
    </row>
    <row r="14" spans="1:6" ht="15.75" customHeight="1" x14ac:dyDescent="0.3">
      <c r="A14" s="8" t="s">
        <v>34</v>
      </c>
      <c r="B14" s="7">
        <v>18</v>
      </c>
      <c r="C14" s="8" t="s">
        <v>178</v>
      </c>
      <c r="D14" s="7">
        <v>2</v>
      </c>
      <c r="E14" s="7">
        <v>109.18</v>
      </c>
      <c r="F14" s="7">
        <v>218.35</v>
      </c>
    </row>
    <row r="15" spans="1:6" ht="15.75" customHeight="1" x14ac:dyDescent="0.3">
      <c r="A15" s="8" t="s">
        <v>34</v>
      </c>
      <c r="B15" s="7">
        <v>22</v>
      </c>
      <c r="C15" s="8" t="s">
        <v>39</v>
      </c>
      <c r="D15" s="7">
        <v>2017</v>
      </c>
      <c r="E15" s="7">
        <v>47.67</v>
      </c>
      <c r="F15" s="7">
        <v>96147.72</v>
      </c>
    </row>
    <row r="16" spans="1:6" ht="15.75" customHeight="1" x14ac:dyDescent="0.3">
      <c r="A16" s="8" t="s">
        <v>34</v>
      </c>
      <c r="B16" s="7">
        <v>37</v>
      </c>
      <c r="C16" s="8" t="s">
        <v>41</v>
      </c>
      <c r="D16" s="7">
        <v>70</v>
      </c>
      <c r="E16" s="7">
        <v>93.38</v>
      </c>
      <c r="F16" s="7">
        <v>6536.5</v>
      </c>
    </row>
    <row r="17" spans="1:6" ht="15.75" customHeight="1" x14ac:dyDescent="0.3">
      <c r="A17" s="8" t="s">
        <v>34</v>
      </c>
      <c r="B17" s="7">
        <v>61</v>
      </c>
      <c r="C17" s="8" t="s">
        <v>42</v>
      </c>
      <c r="D17" s="7">
        <v>12</v>
      </c>
      <c r="E17" s="7">
        <v>17.100000000000001</v>
      </c>
      <c r="F17" s="7">
        <v>205.2</v>
      </c>
    </row>
    <row r="18" spans="1:6" ht="15.75" customHeight="1" x14ac:dyDescent="0.3">
      <c r="A18" s="8" t="s">
        <v>34</v>
      </c>
      <c r="B18" s="7">
        <v>71</v>
      </c>
      <c r="C18" s="8" t="s">
        <v>43</v>
      </c>
      <c r="D18" s="7">
        <v>2</v>
      </c>
      <c r="E18" s="7">
        <v>55</v>
      </c>
      <c r="F18" s="7">
        <v>110</v>
      </c>
    </row>
    <row r="19" spans="1:6" ht="15.75" customHeight="1" x14ac:dyDescent="0.3">
      <c r="A19" s="8" t="s">
        <v>34</v>
      </c>
      <c r="B19" s="7">
        <v>72</v>
      </c>
      <c r="C19" s="8" t="s">
        <v>44</v>
      </c>
      <c r="D19" s="7">
        <v>180</v>
      </c>
      <c r="E19" s="7">
        <v>38.979999999999997</v>
      </c>
      <c r="F19" s="7">
        <v>7016</v>
      </c>
    </row>
    <row r="20" spans="1:6" ht="15.75" customHeight="1" x14ac:dyDescent="0.3">
      <c r="A20" s="8" t="s">
        <v>34</v>
      </c>
      <c r="B20" s="7">
        <v>73</v>
      </c>
      <c r="C20" s="8" t="s">
        <v>45</v>
      </c>
      <c r="D20" s="7">
        <v>3</v>
      </c>
      <c r="E20" s="7">
        <v>46.55</v>
      </c>
      <c r="F20" s="7">
        <v>139.65</v>
      </c>
    </row>
    <row r="21" spans="1:6" ht="15.75" customHeight="1" x14ac:dyDescent="0.3">
      <c r="A21" s="8" t="s">
        <v>34</v>
      </c>
      <c r="B21" s="7">
        <v>74</v>
      </c>
      <c r="C21" s="8" t="s">
        <v>46</v>
      </c>
      <c r="D21" s="7">
        <v>2</v>
      </c>
      <c r="E21" s="7">
        <v>247.5</v>
      </c>
      <c r="F21" s="7">
        <v>495</v>
      </c>
    </row>
    <row r="22" spans="1:6" ht="15.75" customHeight="1" x14ac:dyDescent="0.3">
      <c r="A22" s="8" t="s">
        <v>34</v>
      </c>
      <c r="B22" s="7">
        <v>88011</v>
      </c>
      <c r="C22" s="8" t="s">
        <v>35</v>
      </c>
      <c r="D22" s="7">
        <v>59</v>
      </c>
      <c r="E22" s="7">
        <v>54.64</v>
      </c>
      <c r="F22" s="7">
        <v>3224.05</v>
      </c>
    </row>
    <row r="23" spans="1:6" ht="15.75" customHeight="1" x14ac:dyDescent="0.3">
      <c r="A23" s="8" t="s">
        <v>34</v>
      </c>
      <c r="B23" s="7">
        <v>88012</v>
      </c>
      <c r="C23" s="8" t="s">
        <v>36</v>
      </c>
      <c r="D23" s="7">
        <v>80</v>
      </c>
      <c r="E23" s="7">
        <v>45.37</v>
      </c>
      <c r="F23" s="7">
        <v>3629.4</v>
      </c>
    </row>
    <row r="24" spans="1:6" ht="15.75" customHeight="1" x14ac:dyDescent="0.3">
      <c r="A24" s="8" t="s">
        <v>34</v>
      </c>
      <c r="B24" s="7">
        <v>88013</v>
      </c>
      <c r="C24" s="8" t="s">
        <v>37</v>
      </c>
      <c r="D24" s="7">
        <v>18</v>
      </c>
      <c r="E24" s="7">
        <v>28.59</v>
      </c>
      <c r="F24" s="7">
        <v>514.6</v>
      </c>
    </row>
    <row r="25" spans="1:6" ht="15.75" customHeight="1" x14ac:dyDescent="0.3">
      <c r="A25" s="8" t="s">
        <v>34</v>
      </c>
      <c r="B25" s="7">
        <v>88022</v>
      </c>
      <c r="C25" s="8" t="s">
        <v>39</v>
      </c>
      <c r="D25" s="7">
        <v>103</v>
      </c>
      <c r="E25" s="7">
        <v>31.59</v>
      </c>
      <c r="F25" s="7">
        <v>3253.95</v>
      </c>
    </row>
    <row r="26" spans="1:6" ht="15.75" customHeight="1" x14ac:dyDescent="0.3">
      <c r="A26" s="8" t="s">
        <v>34</v>
      </c>
      <c r="B26" s="8" t="s">
        <v>27</v>
      </c>
      <c r="C26" s="8" t="s">
        <v>179</v>
      </c>
      <c r="D26" s="7">
        <v>2</v>
      </c>
      <c r="E26" s="7">
        <v>52.5</v>
      </c>
      <c r="F26" s="7">
        <v>105</v>
      </c>
    </row>
    <row r="27" spans="1:6" ht="14.4" x14ac:dyDescent="0.3">
      <c r="A27" s="8" t="s">
        <v>34</v>
      </c>
      <c r="B27" s="8" t="s">
        <v>28</v>
      </c>
      <c r="C27" s="8" t="s">
        <v>180</v>
      </c>
      <c r="D27" s="7">
        <v>10</v>
      </c>
      <c r="E27" s="7">
        <v>0</v>
      </c>
      <c r="F27" s="7">
        <v>0</v>
      </c>
    </row>
    <row r="28" spans="1:6" ht="14.4" x14ac:dyDescent="0.3">
      <c r="A28" s="8" t="s">
        <v>49</v>
      </c>
      <c r="B28" s="7">
        <v>111</v>
      </c>
      <c r="C28" s="8" t="s">
        <v>50</v>
      </c>
      <c r="D28" s="7">
        <v>1</v>
      </c>
      <c r="E28" s="7">
        <v>77</v>
      </c>
      <c r="F28" s="7">
        <v>77</v>
      </c>
    </row>
    <row r="29" spans="1:6" ht="14.4" x14ac:dyDescent="0.3">
      <c r="A29" s="8" t="s">
        <v>49</v>
      </c>
      <c r="B29" s="7">
        <v>113</v>
      </c>
      <c r="C29" s="8" t="s">
        <v>51</v>
      </c>
      <c r="D29" s="7">
        <v>94</v>
      </c>
      <c r="E29" s="7">
        <v>11.69</v>
      </c>
      <c r="F29" s="7">
        <v>1098.4000000000001</v>
      </c>
    </row>
    <row r="30" spans="1:6" ht="14.4" x14ac:dyDescent="0.3">
      <c r="A30" s="8" t="s">
        <v>49</v>
      </c>
      <c r="B30" s="7">
        <v>114</v>
      </c>
      <c r="C30" s="8" t="s">
        <v>52</v>
      </c>
      <c r="D30" s="7">
        <v>1027</v>
      </c>
      <c r="E30" s="7">
        <v>127.95</v>
      </c>
      <c r="F30" s="7">
        <v>131400.70000000001</v>
      </c>
    </row>
    <row r="31" spans="1:6" ht="14.4" x14ac:dyDescent="0.3">
      <c r="A31" s="8" t="s">
        <v>49</v>
      </c>
      <c r="B31" s="7">
        <v>115</v>
      </c>
      <c r="C31" s="8" t="s">
        <v>53</v>
      </c>
      <c r="D31" s="7">
        <v>27</v>
      </c>
      <c r="E31" s="7">
        <v>110.53</v>
      </c>
      <c r="F31" s="7">
        <v>2984.3</v>
      </c>
    </row>
    <row r="32" spans="1:6" ht="14.4" x14ac:dyDescent="0.3">
      <c r="A32" s="8" t="s">
        <v>49</v>
      </c>
      <c r="B32" s="7">
        <v>118</v>
      </c>
      <c r="C32" s="8" t="s">
        <v>56</v>
      </c>
      <c r="D32" s="7">
        <v>72</v>
      </c>
      <c r="E32" s="7">
        <v>67</v>
      </c>
      <c r="F32" s="7">
        <v>4824</v>
      </c>
    </row>
    <row r="33" spans="1:6" ht="14.4" x14ac:dyDescent="0.3">
      <c r="A33" s="8" t="s">
        <v>49</v>
      </c>
      <c r="B33" s="7">
        <v>119</v>
      </c>
      <c r="C33" s="8" t="s">
        <v>57</v>
      </c>
      <c r="D33" s="7">
        <v>33</v>
      </c>
      <c r="E33" s="7">
        <v>109.77</v>
      </c>
      <c r="F33" s="7">
        <v>3622.45</v>
      </c>
    </row>
    <row r="34" spans="1:6" ht="14.4" x14ac:dyDescent="0.3">
      <c r="A34" s="8" t="s">
        <v>49</v>
      </c>
      <c r="B34" s="7">
        <v>121</v>
      </c>
      <c r="C34" s="8" t="s">
        <v>58</v>
      </c>
      <c r="D34" s="7">
        <v>1014</v>
      </c>
      <c r="E34" s="7">
        <v>41.21</v>
      </c>
      <c r="F34" s="7">
        <v>41783</v>
      </c>
    </row>
    <row r="35" spans="1:6" ht="14.4" x14ac:dyDescent="0.3">
      <c r="A35" s="8" t="s">
        <v>49</v>
      </c>
      <c r="B35" s="7">
        <v>123</v>
      </c>
      <c r="C35" s="8" t="s">
        <v>59</v>
      </c>
      <c r="D35" s="7">
        <v>1</v>
      </c>
      <c r="E35" s="7">
        <v>37.4</v>
      </c>
      <c r="F35" s="7">
        <v>37.4</v>
      </c>
    </row>
    <row r="36" spans="1:6" ht="14.4" x14ac:dyDescent="0.3">
      <c r="A36" s="8" t="s">
        <v>49</v>
      </c>
      <c r="B36" s="7">
        <v>151</v>
      </c>
      <c r="C36" s="8" t="s">
        <v>61</v>
      </c>
      <c r="D36" s="7">
        <v>8</v>
      </c>
      <c r="E36" s="7">
        <v>209.44</v>
      </c>
      <c r="F36" s="7">
        <v>1675.5</v>
      </c>
    </row>
    <row r="37" spans="1:6" ht="14.4" x14ac:dyDescent="0.3">
      <c r="A37" s="8" t="s">
        <v>49</v>
      </c>
      <c r="B37" s="7">
        <v>161</v>
      </c>
      <c r="C37" s="8" t="s">
        <v>62</v>
      </c>
      <c r="D37" s="7">
        <v>39</v>
      </c>
      <c r="E37" s="7">
        <v>63.28</v>
      </c>
      <c r="F37" s="7">
        <v>2468</v>
      </c>
    </row>
    <row r="38" spans="1:6" ht="14.4" x14ac:dyDescent="0.3">
      <c r="A38" s="8" t="s">
        <v>49</v>
      </c>
      <c r="B38" s="7">
        <v>171</v>
      </c>
      <c r="C38" s="8" t="s">
        <v>63</v>
      </c>
      <c r="D38" s="7">
        <v>23</v>
      </c>
      <c r="E38" s="7">
        <v>12.3</v>
      </c>
      <c r="F38" s="7">
        <v>283</v>
      </c>
    </row>
    <row r="39" spans="1:6" ht="14.4" x14ac:dyDescent="0.3">
      <c r="A39" s="8" t="s">
        <v>49</v>
      </c>
      <c r="B39" s="7">
        <v>88111</v>
      </c>
      <c r="C39" s="8" t="s">
        <v>50</v>
      </c>
      <c r="D39" s="7">
        <v>4</v>
      </c>
      <c r="E39" s="7">
        <v>55.2</v>
      </c>
      <c r="F39" s="7">
        <v>220.8</v>
      </c>
    </row>
    <row r="40" spans="1:6" ht="14.4" x14ac:dyDescent="0.3">
      <c r="A40" s="8" t="s">
        <v>49</v>
      </c>
      <c r="B40" s="7">
        <v>88114</v>
      </c>
      <c r="C40" s="8" t="s">
        <v>52</v>
      </c>
      <c r="D40" s="7">
        <v>105</v>
      </c>
      <c r="E40" s="7">
        <v>93.17</v>
      </c>
      <c r="F40" s="7">
        <v>9782.5499999999993</v>
      </c>
    </row>
    <row r="41" spans="1:6" ht="14.4" x14ac:dyDescent="0.3">
      <c r="A41" s="8" t="s">
        <v>49</v>
      </c>
      <c r="B41" s="7">
        <v>88115</v>
      </c>
      <c r="C41" s="8" t="s">
        <v>53</v>
      </c>
      <c r="D41" s="7">
        <v>2</v>
      </c>
      <c r="E41" s="7">
        <v>59.85</v>
      </c>
      <c r="F41" s="7">
        <v>119.7</v>
      </c>
    </row>
    <row r="42" spans="1:6" ht="14.4" x14ac:dyDescent="0.3">
      <c r="A42" s="8" t="s">
        <v>49</v>
      </c>
      <c r="B42" s="7">
        <v>88121</v>
      </c>
      <c r="C42" s="8" t="s">
        <v>58</v>
      </c>
      <c r="D42" s="7">
        <v>115</v>
      </c>
      <c r="E42" s="7">
        <v>35.85</v>
      </c>
      <c r="F42" s="7">
        <v>4122.6499999999996</v>
      </c>
    </row>
    <row r="43" spans="1:6" ht="14.4" x14ac:dyDescent="0.3">
      <c r="A43" s="8" t="s">
        <v>49</v>
      </c>
      <c r="B43" s="7">
        <v>88161</v>
      </c>
      <c r="C43" s="8" t="s">
        <v>62</v>
      </c>
      <c r="D43" s="7">
        <v>11</v>
      </c>
      <c r="E43" s="7">
        <v>48.12</v>
      </c>
      <c r="F43" s="7">
        <v>529.35</v>
      </c>
    </row>
    <row r="44" spans="1:6" ht="14.4" x14ac:dyDescent="0.3">
      <c r="A44" s="8" t="s">
        <v>49</v>
      </c>
      <c r="B44" s="7">
        <v>88162</v>
      </c>
      <c r="C44" s="8" t="s">
        <v>64</v>
      </c>
      <c r="D44" s="7">
        <v>1</v>
      </c>
      <c r="E44" s="7">
        <v>24.25</v>
      </c>
      <c r="F44" s="7">
        <v>24.25</v>
      </c>
    </row>
    <row r="45" spans="1:6" ht="14.4" x14ac:dyDescent="0.3">
      <c r="A45" s="8" t="s">
        <v>65</v>
      </c>
      <c r="B45" s="7">
        <v>213</v>
      </c>
      <c r="C45" s="8" t="s">
        <v>66</v>
      </c>
      <c r="D45" s="7">
        <v>1</v>
      </c>
      <c r="E45" s="7">
        <v>160</v>
      </c>
      <c r="F45" s="7">
        <v>160</v>
      </c>
    </row>
    <row r="46" spans="1:6" ht="14.4" x14ac:dyDescent="0.3">
      <c r="A46" s="8" t="s">
        <v>65</v>
      </c>
      <c r="B46" s="7">
        <v>221</v>
      </c>
      <c r="C46" s="8" t="s">
        <v>67</v>
      </c>
      <c r="D46" s="7">
        <v>81</v>
      </c>
      <c r="E46" s="7">
        <v>56.59</v>
      </c>
      <c r="F46" s="7">
        <v>4583.75</v>
      </c>
    </row>
    <row r="47" spans="1:6" ht="14.4" x14ac:dyDescent="0.3">
      <c r="A47" s="8" t="s">
        <v>65</v>
      </c>
      <c r="B47" s="7">
        <v>222</v>
      </c>
      <c r="C47" s="8" t="s">
        <v>68</v>
      </c>
      <c r="D47" s="7">
        <v>178</v>
      </c>
      <c r="E47" s="7">
        <v>60.01</v>
      </c>
      <c r="F47" s="7">
        <v>10680.9</v>
      </c>
    </row>
    <row r="48" spans="1:6" ht="14.4" x14ac:dyDescent="0.3">
      <c r="A48" s="8" t="s">
        <v>65</v>
      </c>
      <c r="B48" s="7">
        <v>231</v>
      </c>
      <c r="C48" s="8" t="s">
        <v>69</v>
      </c>
      <c r="D48" s="7">
        <v>20</v>
      </c>
      <c r="E48" s="7">
        <v>46.99</v>
      </c>
      <c r="F48" s="7">
        <v>939.75</v>
      </c>
    </row>
    <row r="49" spans="1:6" ht="14.4" x14ac:dyDescent="0.3">
      <c r="A49" s="8" t="s">
        <v>65</v>
      </c>
      <c r="B49" s="7">
        <v>245</v>
      </c>
      <c r="C49" s="8" t="s">
        <v>181</v>
      </c>
      <c r="D49" s="7">
        <v>1</v>
      </c>
      <c r="E49" s="7">
        <v>86.6</v>
      </c>
      <c r="F49" s="7">
        <v>86.6</v>
      </c>
    </row>
    <row r="50" spans="1:6" ht="14.4" x14ac:dyDescent="0.3">
      <c r="A50" s="8" t="s">
        <v>65</v>
      </c>
      <c r="B50" s="7">
        <v>250</v>
      </c>
      <c r="C50" s="8" t="s">
        <v>70</v>
      </c>
      <c r="D50" s="7">
        <v>52</v>
      </c>
      <c r="E50" s="7">
        <v>226.98</v>
      </c>
      <c r="F50" s="7">
        <v>11803</v>
      </c>
    </row>
    <row r="51" spans="1:6" ht="14.4" x14ac:dyDescent="0.3">
      <c r="A51" s="8" t="s">
        <v>72</v>
      </c>
      <c r="B51" s="7">
        <v>311</v>
      </c>
      <c r="C51" s="8" t="s">
        <v>73</v>
      </c>
      <c r="D51" s="7">
        <v>138</v>
      </c>
      <c r="E51" s="7">
        <v>231.31</v>
      </c>
      <c r="F51" s="7">
        <v>31921.1</v>
      </c>
    </row>
    <row r="52" spans="1:6" ht="14.4" x14ac:dyDescent="0.3">
      <c r="A52" s="8" t="s">
        <v>72</v>
      </c>
      <c r="B52" s="7">
        <v>314</v>
      </c>
      <c r="C52" s="8" t="s">
        <v>74</v>
      </c>
      <c r="D52" s="7">
        <v>17</v>
      </c>
      <c r="E52" s="7">
        <v>280.26</v>
      </c>
      <c r="F52" s="7">
        <v>4764.3500000000004</v>
      </c>
    </row>
    <row r="53" spans="1:6" ht="14.4" x14ac:dyDescent="0.3">
      <c r="A53" s="8" t="s">
        <v>72</v>
      </c>
      <c r="B53" s="7">
        <v>322</v>
      </c>
      <c r="C53" s="8" t="s">
        <v>75</v>
      </c>
      <c r="D53" s="7">
        <v>7</v>
      </c>
      <c r="E53" s="7">
        <v>388.13</v>
      </c>
      <c r="F53" s="7">
        <v>2716.9</v>
      </c>
    </row>
    <row r="54" spans="1:6" ht="14.4" x14ac:dyDescent="0.3">
      <c r="A54" s="8" t="s">
        <v>72</v>
      </c>
      <c r="B54" s="7">
        <v>323</v>
      </c>
      <c r="C54" s="8" t="s">
        <v>76</v>
      </c>
      <c r="D54" s="7">
        <v>5</v>
      </c>
      <c r="E54" s="7">
        <v>389</v>
      </c>
      <c r="F54" s="7">
        <v>1945</v>
      </c>
    </row>
    <row r="55" spans="1:6" ht="14.4" x14ac:dyDescent="0.3">
      <c r="A55" s="8" t="s">
        <v>72</v>
      </c>
      <c r="B55" s="7">
        <v>324</v>
      </c>
      <c r="C55" s="8" t="s">
        <v>77</v>
      </c>
      <c r="D55" s="7">
        <v>19</v>
      </c>
      <c r="E55" s="7">
        <v>414.95</v>
      </c>
      <c r="F55" s="7">
        <v>7884</v>
      </c>
    </row>
    <row r="56" spans="1:6" ht="14.4" x14ac:dyDescent="0.3">
      <c r="A56" s="8" t="s">
        <v>72</v>
      </c>
      <c r="B56" s="7">
        <v>391</v>
      </c>
      <c r="C56" s="8" t="s">
        <v>78</v>
      </c>
      <c r="D56" s="7">
        <v>1</v>
      </c>
      <c r="E56" s="7">
        <v>463</v>
      </c>
      <c r="F56" s="7">
        <v>463</v>
      </c>
    </row>
    <row r="57" spans="1:6" ht="14.4" x14ac:dyDescent="0.3">
      <c r="A57" s="8" t="s">
        <v>72</v>
      </c>
      <c r="B57" s="7">
        <v>88311</v>
      </c>
      <c r="C57" s="8" t="s">
        <v>73</v>
      </c>
      <c r="D57" s="7">
        <v>6</v>
      </c>
      <c r="E57" s="7">
        <v>136.43</v>
      </c>
      <c r="F57" s="7">
        <v>818.55</v>
      </c>
    </row>
    <row r="58" spans="1:6" ht="14.4" x14ac:dyDescent="0.3">
      <c r="A58" s="8" t="s">
        <v>72</v>
      </c>
      <c r="B58" s="7">
        <v>88314</v>
      </c>
      <c r="C58" s="8" t="s">
        <v>74</v>
      </c>
      <c r="D58" s="7">
        <v>1</v>
      </c>
      <c r="E58" s="7">
        <v>172.2</v>
      </c>
      <c r="F58" s="7">
        <v>172.2</v>
      </c>
    </row>
    <row r="59" spans="1:6" ht="14.4" x14ac:dyDescent="0.3">
      <c r="A59" s="8" t="s">
        <v>80</v>
      </c>
      <c r="B59" s="7">
        <v>411</v>
      </c>
      <c r="C59" s="8" t="s">
        <v>81</v>
      </c>
      <c r="D59" s="7">
        <v>1</v>
      </c>
      <c r="E59" s="7">
        <v>0</v>
      </c>
      <c r="F59" s="7">
        <v>0</v>
      </c>
    </row>
    <row r="60" spans="1:6" ht="14.4" x14ac:dyDescent="0.3">
      <c r="A60" s="8" t="s">
        <v>80</v>
      </c>
      <c r="B60" s="7">
        <v>415</v>
      </c>
      <c r="C60" s="8" t="s">
        <v>83</v>
      </c>
      <c r="D60" s="7">
        <v>10</v>
      </c>
      <c r="E60" s="7">
        <v>308.39999999999998</v>
      </c>
      <c r="F60" s="7">
        <v>3084</v>
      </c>
    </row>
    <row r="61" spans="1:6" ht="14.4" x14ac:dyDescent="0.3">
      <c r="A61" s="8" t="s">
        <v>80</v>
      </c>
      <c r="B61" s="7">
        <v>416</v>
      </c>
      <c r="C61" s="8" t="s">
        <v>84</v>
      </c>
      <c r="D61" s="7">
        <v>11</v>
      </c>
      <c r="E61" s="7">
        <v>154.19</v>
      </c>
      <c r="F61" s="7">
        <v>1696.1</v>
      </c>
    </row>
    <row r="62" spans="1:6" ht="14.4" x14ac:dyDescent="0.3">
      <c r="A62" s="8" t="s">
        <v>80</v>
      </c>
      <c r="B62" s="7">
        <v>417</v>
      </c>
      <c r="C62" s="8" t="s">
        <v>85</v>
      </c>
      <c r="D62" s="7">
        <v>7</v>
      </c>
      <c r="E62" s="7">
        <v>311.14</v>
      </c>
      <c r="F62" s="7">
        <v>2178</v>
      </c>
    </row>
    <row r="63" spans="1:6" ht="14.4" x14ac:dyDescent="0.3">
      <c r="A63" s="8" t="s">
        <v>80</v>
      </c>
      <c r="B63" s="7">
        <v>418</v>
      </c>
      <c r="C63" s="8" t="s">
        <v>86</v>
      </c>
      <c r="D63" s="7">
        <v>8</v>
      </c>
      <c r="E63" s="7">
        <v>154</v>
      </c>
      <c r="F63" s="7">
        <v>1232</v>
      </c>
    </row>
    <row r="64" spans="1:6" ht="14.4" x14ac:dyDescent="0.3">
      <c r="A64" s="8" t="s">
        <v>80</v>
      </c>
      <c r="B64" s="7">
        <v>419</v>
      </c>
      <c r="C64" s="8" t="s">
        <v>87</v>
      </c>
      <c r="D64" s="7">
        <v>6</v>
      </c>
      <c r="E64" s="7">
        <v>283.74</v>
      </c>
      <c r="F64" s="7">
        <v>1702.45</v>
      </c>
    </row>
    <row r="65" spans="1:6" ht="14.4" x14ac:dyDescent="0.3">
      <c r="A65" s="8" t="s">
        <v>80</v>
      </c>
      <c r="B65" s="7">
        <v>451</v>
      </c>
      <c r="C65" s="8" t="s">
        <v>182</v>
      </c>
      <c r="D65" s="7">
        <v>1</v>
      </c>
      <c r="E65" s="7">
        <v>670</v>
      </c>
      <c r="F65" s="7">
        <v>670</v>
      </c>
    </row>
    <row r="66" spans="1:6" ht="14.4" x14ac:dyDescent="0.3">
      <c r="A66" s="8" t="s">
        <v>80</v>
      </c>
      <c r="B66" s="7">
        <v>455</v>
      </c>
      <c r="C66" s="8" t="s">
        <v>89</v>
      </c>
      <c r="D66" s="7">
        <v>3</v>
      </c>
      <c r="E66" s="7">
        <v>143.87</v>
      </c>
      <c r="F66" s="7">
        <v>431.6</v>
      </c>
    </row>
    <row r="67" spans="1:6" ht="14.4" x14ac:dyDescent="0.3">
      <c r="A67" s="8" t="s">
        <v>90</v>
      </c>
      <c r="B67" s="7">
        <v>521</v>
      </c>
      <c r="C67" s="8" t="s">
        <v>91</v>
      </c>
      <c r="D67" s="7">
        <v>28</v>
      </c>
      <c r="E67" s="7">
        <v>190.75</v>
      </c>
      <c r="F67" s="7">
        <v>5341</v>
      </c>
    </row>
    <row r="68" spans="1:6" ht="14.4" x14ac:dyDescent="0.3">
      <c r="A68" s="8" t="s">
        <v>90</v>
      </c>
      <c r="B68" s="7">
        <v>522</v>
      </c>
      <c r="C68" s="8" t="s">
        <v>92</v>
      </c>
      <c r="D68" s="7">
        <v>12</v>
      </c>
      <c r="E68" s="7">
        <v>208.5</v>
      </c>
      <c r="F68" s="7">
        <v>2502</v>
      </c>
    </row>
    <row r="69" spans="1:6" ht="14.4" x14ac:dyDescent="0.3">
      <c r="A69" s="8" t="s">
        <v>90</v>
      </c>
      <c r="B69" s="7">
        <v>523</v>
      </c>
      <c r="C69" s="8" t="s">
        <v>93</v>
      </c>
      <c r="D69" s="7">
        <v>58</v>
      </c>
      <c r="E69" s="7">
        <v>223.82</v>
      </c>
      <c r="F69" s="7">
        <v>12981.5</v>
      </c>
    </row>
    <row r="70" spans="1:6" ht="14.4" x14ac:dyDescent="0.3">
      <c r="A70" s="8" t="s">
        <v>90</v>
      </c>
      <c r="B70" s="7">
        <v>524</v>
      </c>
      <c r="C70" s="8" t="s">
        <v>94</v>
      </c>
      <c r="D70" s="7">
        <v>64</v>
      </c>
      <c r="E70" s="7">
        <v>256.3</v>
      </c>
      <c r="F70" s="7">
        <v>16403</v>
      </c>
    </row>
    <row r="71" spans="1:6" ht="14.4" x14ac:dyDescent="0.3">
      <c r="A71" s="8" t="s">
        <v>90</v>
      </c>
      <c r="B71" s="7">
        <v>525</v>
      </c>
      <c r="C71" s="8" t="s">
        <v>95</v>
      </c>
      <c r="D71" s="7">
        <v>28</v>
      </c>
      <c r="E71" s="7">
        <v>300.18</v>
      </c>
      <c r="F71" s="7">
        <v>8405</v>
      </c>
    </row>
    <row r="72" spans="1:6" ht="14.4" x14ac:dyDescent="0.3">
      <c r="A72" s="8" t="s">
        <v>90</v>
      </c>
      <c r="B72" s="7">
        <v>526</v>
      </c>
      <c r="C72" s="8" t="s">
        <v>96</v>
      </c>
      <c r="D72" s="7">
        <v>8</v>
      </c>
      <c r="E72" s="7">
        <v>379.25</v>
      </c>
      <c r="F72" s="7">
        <v>3034</v>
      </c>
    </row>
    <row r="73" spans="1:6" ht="14.4" x14ac:dyDescent="0.3">
      <c r="A73" s="8" t="s">
        <v>90</v>
      </c>
      <c r="B73" s="7">
        <v>531</v>
      </c>
      <c r="C73" s="8" t="s">
        <v>97</v>
      </c>
      <c r="D73" s="7">
        <v>55</v>
      </c>
      <c r="E73" s="7">
        <v>180.58</v>
      </c>
      <c r="F73" s="7">
        <v>9932</v>
      </c>
    </row>
    <row r="74" spans="1:6" ht="14.4" x14ac:dyDescent="0.3">
      <c r="A74" s="8" t="s">
        <v>90</v>
      </c>
      <c r="B74" s="7">
        <v>532</v>
      </c>
      <c r="C74" s="8" t="s">
        <v>98</v>
      </c>
      <c r="D74" s="7">
        <v>307</v>
      </c>
      <c r="E74" s="7">
        <v>230.57</v>
      </c>
      <c r="F74" s="7">
        <v>70784.2</v>
      </c>
    </row>
    <row r="75" spans="1:6" ht="14.4" x14ac:dyDescent="0.3">
      <c r="A75" s="8" t="s">
        <v>90</v>
      </c>
      <c r="B75" s="7">
        <v>533</v>
      </c>
      <c r="C75" s="8" t="s">
        <v>99</v>
      </c>
      <c r="D75" s="7">
        <v>216</v>
      </c>
      <c r="E75" s="7">
        <v>255.06</v>
      </c>
      <c r="F75" s="7">
        <v>55093.4</v>
      </c>
    </row>
    <row r="76" spans="1:6" ht="14.4" x14ac:dyDescent="0.3">
      <c r="A76" s="8" t="s">
        <v>90</v>
      </c>
      <c r="B76" s="7">
        <v>534</v>
      </c>
      <c r="C76" s="8" t="s">
        <v>100</v>
      </c>
      <c r="D76" s="7">
        <v>130</v>
      </c>
      <c r="E76" s="7">
        <v>290.87</v>
      </c>
      <c r="F76" s="7">
        <v>37813.599999999999</v>
      </c>
    </row>
    <row r="77" spans="1:6" ht="14.4" x14ac:dyDescent="0.3">
      <c r="A77" s="8" t="s">
        <v>90</v>
      </c>
      <c r="B77" s="7">
        <v>535</v>
      </c>
      <c r="C77" s="8" t="s">
        <v>101</v>
      </c>
      <c r="D77" s="7">
        <v>52</v>
      </c>
      <c r="E77" s="7">
        <v>344.79</v>
      </c>
      <c r="F77" s="7">
        <v>17929</v>
      </c>
    </row>
    <row r="78" spans="1:6" ht="14.4" x14ac:dyDescent="0.3">
      <c r="A78" s="8" t="s">
        <v>90</v>
      </c>
      <c r="B78" s="7">
        <v>556</v>
      </c>
      <c r="C78" s="8" t="s">
        <v>161</v>
      </c>
      <c r="D78" s="7">
        <v>3</v>
      </c>
      <c r="E78" s="7">
        <v>1368.33</v>
      </c>
      <c r="F78" s="7">
        <v>4105</v>
      </c>
    </row>
    <row r="79" spans="1:6" ht="14.4" x14ac:dyDescent="0.3">
      <c r="A79" s="8" t="s">
        <v>90</v>
      </c>
      <c r="B79" s="7">
        <v>572</v>
      </c>
      <c r="C79" s="8" t="s">
        <v>102</v>
      </c>
      <c r="D79" s="7">
        <v>4</v>
      </c>
      <c r="E79" s="7">
        <v>66.3</v>
      </c>
      <c r="F79" s="7">
        <v>265.2</v>
      </c>
    </row>
    <row r="80" spans="1:6" ht="14.4" x14ac:dyDescent="0.3">
      <c r="A80" s="8" t="s">
        <v>90</v>
      </c>
      <c r="B80" s="7">
        <v>577</v>
      </c>
      <c r="C80" s="8" t="s">
        <v>105</v>
      </c>
      <c r="D80" s="7">
        <v>287</v>
      </c>
      <c r="E80" s="7">
        <v>27.03</v>
      </c>
      <c r="F80" s="7">
        <v>7757</v>
      </c>
    </row>
    <row r="81" spans="1:6" ht="14.4" x14ac:dyDescent="0.3">
      <c r="A81" s="8" t="s">
        <v>90</v>
      </c>
      <c r="B81" s="7">
        <v>578</v>
      </c>
      <c r="C81" s="8" t="s">
        <v>106</v>
      </c>
      <c r="D81" s="7">
        <v>50</v>
      </c>
      <c r="E81" s="7">
        <v>42.5</v>
      </c>
      <c r="F81" s="7">
        <v>2125</v>
      </c>
    </row>
    <row r="82" spans="1:6" ht="14.4" x14ac:dyDescent="0.3">
      <c r="A82" s="8" t="s">
        <v>90</v>
      </c>
      <c r="B82" s="7">
        <v>88521</v>
      </c>
      <c r="C82" s="8" t="s">
        <v>91</v>
      </c>
      <c r="D82" s="7">
        <v>2</v>
      </c>
      <c r="E82" s="7">
        <v>119.93</v>
      </c>
      <c r="F82" s="7">
        <v>239.85</v>
      </c>
    </row>
    <row r="83" spans="1:6" ht="14.4" x14ac:dyDescent="0.3">
      <c r="A83" s="8" t="s">
        <v>90</v>
      </c>
      <c r="B83" s="7">
        <v>88523</v>
      </c>
      <c r="C83" s="8" t="s">
        <v>93</v>
      </c>
      <c r="D83" s="7">
        <v>1</v>
      </c>
      <c r="E83" s="7">
        <v>170.35</v>
      </c>
      <c r="F83" s="7">
        <v>170.35</v>
      </c>
    </row>
    <row r="84" spans="1:6" ht="14.4" x14ac:dyDescent="0.3">
      <c r="A84" s="8" t="s">
        <v>90</v>
      </c>
      <c r="B84" s="7">
        <v>88524</v>
      </c>
      <c r="C84" s="8" t="s">
        <v>94</v>
      </c>
      <c r="D84" s="7">
        <v>2</v>
      </c>
      <c r="E84" s="7">
        <v>199.35</v>
      </c>
      <c r="F84" s="7">
        <v>398.7</v>
      </c>
    </row>
    <row r="85" spans="1:6" ht="14.4" x14ac:dyDescent="0.3">
      <c r="A85" s="8" t="s">
        <v>90</v>
      </c>
      <c r="B85" s="7">
        <v>88531</v>
      </c>
      <c r="C85" s="8" t="s">
        <v>97</v>
      </c>
      <c r="D85" s="7">
        <v>7</v>
      </c>
      <c r="E85" s="7">
        <v>128.07</v>
      </c>
      <c r="F85" s="7">
        <v>896.5</v>
      </c>
    </row>
    <row r="86" spans="1:6" ht="14.4" x14ac:dyDescent="0.3">
      <c r="A86" s="8" t="s">
        <v>90</v>
      </c>
      <c r="B86" s="7">
        <v>88532</v>
      </c>
      <c r="C86" s="8" t="s">
        <v>98</v>
      </c>
      <c r="D86" s="7">
        <v>40</v>
      </c>
      <c r="E86" s="7">
        <v>157.4</v>
      </c>
      <c r="F86" s="7">
        <v>6295.8</v>
      </c>
    </row>
    <row r="87" spans="1:6" ht="14.4" x14ac:dyDescent="0.3">
      <c r="A87" s="8" t="s">
        <v>90</v>
      </c>
      <c r="B87" s="7">
        <v>88533</v>
      </c>
      <c r="C87" s="8" t="s">
        <v>99</v>
      </c>
      <c r="D87" s="7">
        <v>15</v>
      </c>
      <c r="E87" s="7">
        <v>193.48</v>
      </c>
      <c r="F87" s="7">
        <v>2902.25</v>
      </c>
    </row>
    <row r="88" spans="1:6" ht="14.4" x14ac:dyDescent="0.3">
      <c r="A88" s="8" t="s">
        <v>90</v>
      </c>
      <c r="B88" s="7">
        <v>88534</v>
      </c>
      <c r="C88" s="8" t="s">
        <v>100</v>
      </c>
      <c r="D88" s="7">
        <v>2</v>
      </c>
      <c r="E88" s="7">
        <v>217.9</v>
      </c>
      <c r="F88" s="7">
        <v>435.8</v>
      </c>
    </row>
    <row r="89" spans="1:6" ht="14.4" x14ac:dyDescent="0.3">
      <c r="A89" s="8" t="s">
        <v>90</v>
      </c>
      <c r="B89" s="7">
        <v>88535</v>
      </c>
      <c r="C89" s="8" t="s">
        <v>101</v>
      </c>
      <c r="D89" s="7">
        <v>2</v>
      </c>
      <c r="E89" s="7">
        <v>254.75</v>
      </c>
      <c r="F89" s="7">
        <v>509.5</v>
      </c>
    </row>
    <row r="90" spans="1:6" ht="14.4" x14ac:dyDescent="0.3">
      <c r="A90" s="8" t="s">
        <v>108</v>
      </c>
      <c r="B90" s="7">
        <v>613</v>
      </c>
      <c r="C90" s="8" t="s">
        <v>109</v>
      </c>
      <c r="D90" s="7">
        <v>73</v>
      </c>
      <c r="E90" s="7">
        <v>1542.69</v>
      </c>
      <c r="F90" s="7">
        <v>112616.1</v>
      </c>
    </row>
    <row r="91" spans="1:6" ht="14.4" x14ac:dyDescent="0.3">
      <c r="A91" s="8" t="s">
        <v>108</v>
      </c>
      <c r="B91" s="7">
        <v>627</v>
      </c>
      <c r="C91" s="8" t="s">
        <v>110</v>
      </c>
      <c r="D91" s="7">
        <v>50</v>
      </c>
      <c r="E91" s="7">
        <v>253.94</v>
      </c>
      <c r="F91" s="7">
        <v>12697</v>
      </c>
    </row>
    <row r="92" spans="1:6" ht="14.4" x14ac:dyDescent="0.3">
      <c r="A92" s="8" t="s">
        <v>108</v>
      </c>
      <c r="B92" s="7">
        <v>632</v>
      </c>
      <c r="C92" s="8" t="s">
        <v>183</v>
      </c>
      <c r="D92" s="7">
        <v>2</v>
      </c>
      <c r="E92" s="7">
        <v>256</v>
      </c>
      <c r="F92" s="7">
        <v>512</v>
      </c>
    </row>
    <row r="93" spans="1:6" ht="14.4" x14ac:dyDescent="0.3">
      <c r="A93" s="8" t="s">
        <v>108</v>
      </c>
      <c r="B93" s="7">
        <v>643</v>
      </c>
      <c r="C93" s="8" t="s">
        <v>112</v>
      </c>
      <c r="D93" s="7">
        <v>3</v>
      </c>
      <c r="E93" s="7">
        <v>1110.33</v>
      </c>
      <c r="F93" s="7">
        <v>3331</v>
      </c>
    </row>
    <row r="94" spans="1:6" ht="14.4" x14ac:dyDescent="0.3">
      <c r="A94" s="8" t="s">
        <v>108</v>
      </c>
      <c r="B94" s="7">
        <v>655</v>
      </c>
      <c r="C94" s="8" t="s">
        <v>115</v>
      </c>
      <c r="D94" s="7">
        <v>6</v>
      </c>
      <c r="E94" s="7">
        <v>57.11</v>
      </c>
      <c r="F94" s="7">
        <v>342.65</v>
      </c>
    </row>
    <row r="95" spans="1:6" ht="14.4" x14ac:dyDescent="0.3">
      <c r="A95" s="8" t="s">
        <v>108</v>
      </c>
      <c r="B95" s="7">
        <v>658</v>
      </c>
      <c r="C95" s="8" t="s">
        <v>184</v>
      </c>
      <c r="D95" s="7">
        <v>1</v>
      </c>
      <c r="E95" s="7">
        <v>263</v>
      </c>
      <c r="F95" s="7">
        <v>263</v>
      </c>
    </row>
    <row r="96" spans="1:6" ht="14.4" x14ac:dyDescent="0.3">
      <c r="A96" s="8" t="s">
        <v>108</v>
      </c>
      <c r="B96" s="7">
        <v>711</v>
      </c>
      <c r="C96" s="8" t="s">
        <v>116</v>
      </c>
      <c r="D96" s="7">
        <v>2</v>
      </c>
      <c r="E96" s="7">
        <v>1500</v>
      </c>
      <c r="F96" s="7">
        <v>3000</v>
      </c>
    </row>
    <row r="97" spans="1:6" ht="14.4" x14ac:dyDescent="0.3">
      <c r="A97" s="8" t="s">
        <v>108</v>
      </c>
      <c r="B97" s="7">
        <v>712</v>
      </c>
      <c r="C97" s="8" t="s">
        <v>117</v>
      </c>
      <c r="D97" s="7">
        <v>1</v>
      </c>
      <c r="E97" s="7">
        <v>1500</v>
      </c>
      <c r="F97" s="7">
        <v>1500</v>
      </c>
    </row>
    <row r="98" spans="1:6" ht="14.4" x14ac:dyDescent="0.3">
      <c r="A98" s="8" t="s">
        <v>108</v>
      </c>
      <c r="B98" s="7">
        <v>722</v>
      </c>
      <c r="C98" s="8" t="s">
        <v>119</v>
      </c>
      <c r="D98" s="7">
        <v>1</v>
      </c>
      <c r="E98" s="7">
        <v>980</v>
      </c>
      <c r="F98" s="7">
        <v>980</v>
      </c>
    </row>
    <row r="99" spans="1:6" ht="14.4" x14ac:dyDescent="0.3">
      <c r="A99" s="8" t="s">
        <v>108</v>
      </c>
      <c r="B99" s="7">
        <v>727</v>
      </c>
      <c r="C99" s="8" t="s">
        <v>120</v>
      </c>
      <c r="D99" s="7">
        <v>2</v>
      </c>
      <c r="E99" s="7">
        <v>1554.5</v>
      </c>
      <c r="F99" s="7">
        <v>3109</v>
      </c>
    </row>
    <row r="100" spans="1:6" ht="14.4" x14ac:dyDescent="0.3">
      <c r="A100" s="8" t="s">
        <v>108</v>
      </c>
      <c r="B100" s="7">
        <v>731</v>
      </c>
      <c r="C100" s="8" t="s">
        <v>122</v>
      </c>
      <c r="D100" s="7">
        <v>9</v>
      </c>
      <c r="E100" s="7">
        <v>57</v>
      </c>
      <c r="F100" s="7">
        <v>513</v>
      </c>
    </row>
    <row r="101" spans="1:6" ht="14.4" x14ac:dyDescent="0.3">
      <c r="A101" s="8" t="s">
        <v>108</v>
      </c>
      <c r="B101" s="7">
        <v>732</v>
      </c>
      <c r="C101" s="8" t="s">
        <v>123</v>
      </c>
      <c r="D101" s="7">
        <v>1</v>
      </c>
      <c r="E101" s="7">
        <v>57</v>
      </c>
      <c r="F101" s="7">
        <v>57</v>
      </c>
    </row>
    <row r="102" spans="1:6" ht="14.4" x14ac:dyDescent="0.3">
      <c r="A102" s="8" t="s">
        <v>108</v>
      </c>
      <c r="B102" s="7">
        <v>733</v>
      </c>
      <c r="C102" s="8" t="s">
        <v>124</v>
      </c>
      <c r="D102" s="7">
        <v>16</v>
      </c>
      <c r="E102" s="7">
        <v>54</v>
      </c>
      <c r="F102" s="7">
        <v>864</v>
      </c>
    </row>
    <row r="103" spans="1:6" ht="14.4" x14ac:dyDescent="0.3">
      <c r="A103" s="8" t="s">
        <v>108</v>
      </c>
      <c r="B103" s="7">
        <v>741</v>
      </c>
      <c r="C103" s="8" t="s">
        <v>126</v>
      </c>
      <c r="D103" s="7">
        <v>1</v>
      </c>
      <c r="E103" s="7">
        <v>0</v>
      </c>
      <c r="F103" s="7">
        <v>0</v>
      </c>
    </row>
    <row r="104" spans="1:6" ht="14.4" x14ac:dyDescent="0.3">
      <c r="A104" s="8" t="s">
        <v>108</v>
      </c>
      <c r="B104" s="7">
        <v>743</v>
      </c>
      <c r="C104" s="8" t="s">
        <v>127</v>
      </c>
      <c r="D104" s="7">
        <v>3</v>
      </c>
      <c r="E104" s="7">
        <v>457</v>
      </c>
      <c r="F104" s="7">
        <v>1371</v>
      </c>
    </row>
    <row r="105" spans="1:6" ht="14.4" x14ac:dyDescent="0.3">
      <c r="A105" s="8" t="s">
        <v>108</v>
      </c>
      <c r="B105" s="7">
        <v>744</v>
      </c>
      <c r="C105" s="8" t="s">
        <v>128</v>
      </c>
      <c r="D105" s="7">
        <v>1</v>
      </c>
      <c r="E105" s="7">
        <v>477</v>
      </c>
      <c r="F105" s="7">
        <v>477</v>
      </c>
    </row>
    <row r="106" spans="1:6" ht="14.4" x14ac:dyDescent="0.3">
      <c r="A106" s="8" t="s">
        <v>129</v>
      </c>
      <c r="B106" s="7">
        <v>811</v>
      </c>
      <c r="C106" s="8" t="s">
        <v>130</v>
      </c>
      <c r="D106" s="7">
        <v>44</v>
      </c>
      <c r="E106" s="7">
        <v>241.15</v>
      </c>
      <c r="F106" s="7">
        <v>10610.5</v>
      </c>
    </row>
    <row r="107" spans="1:6" ht="14.4" x14ac:dyDescent="0.3">
      <c r="A107" s="8" t="s">
        <v>129</v>
      </c>
      <c r="B107" s="7">
        <v>825</v>
      </c>
      <c r="C107" s="8" t="s">
        <v>131</v>
      </c>
      <c r="D107" s="7">
        <v>39</v>
      </c>
      <c r="E107" s="7">
        <v>1354.87</v>
      </c>
      <c r="F107" s="7">
        <v>52840</v>
      </c>
    </row>
    <row r="108" spans="1:6" ht="14.4" x14ac:dyDescent="0.3">
      <c r="A108" s="8" t="s">
        <v>129</v>
      </c>
      <c r="B108" s="7">
        <v>845</v>
      </c>
      <c r="C108" s="8" t="s">
        <v>133</v>
      </c>
      <c r="D108" s="7">
        <v>4</v>
      </c>
      <c r="E108" s="7">
        <v>340</v>
      </c>
      <c r="F108" s="7">
        <v>1360</v>
      </c>
    </row>
    <row r="109" spans="1:6" ht="14.4" x14ac:dyDescent="0.3">
      <c r="A109" s="8" t="s">
        <v>129</v>
      </c>
      <c r="B109" s="7">
        <v>873</v>
      </c>
      <c r="C109" s="8" t="s">
        <v>169</v>
      </c>
      <c r="D109" s="7">
        <v>1</v>
      </c>
      <c r="E109" s="7">
        <v>179</v>
      </c>
      <c r="F109" s="7">
        <v>179</v>
      </c>
    </row>
    <row r="110" spans="1:6" ht="14.4" x14ac:dyDescent="0.3">
      <c r="A110" s="8" t="s">
        <v>129</v>
      </c>
      <c r="B110" s="7">
        <v>874</v>
      </c>
      <c r="C110" s="8" t="s">
        <v>136</v>
      </c>
      <c r="D110" s="7">
        <v>4</v>
      </c>
      <c r="E110" s="7">
        <v>110.75</v>
      </c>
      <c r="F110" s="7">
        <v>443</v>
      </c>
    </row>
    <row r="111" spans="1:6" ht="14.4" x14ac:dyDescent="0.3">
      <c r="A111" s="8" t="s">
        <v>137</v>
      </c>
      <c r="B111" s="7">
        <v>88943</v>
      </c>
      <c r="C111" s="8" t="s">
        <v>138</v>
      </c>
      <c r="D111" s="7">
        <v>5</v>
      </c>
      <c r="E111" s="7">
        <v>68.75</v>
      </c>
      <c r="F111" s="7">
        <v>343.75</v>
      </c>
    </row>
    <row r="112" spans="1:6" ht="14.4" x14ac:dyDescent="0.3">
      <c r="A112" s="8" t="s">
        <v>137</v>
      </c>
      <c r="B112" s="7">
        <v>926</v>
      </c>
      <c r="C112" s="8" t="s">
        <v>141</v>
      </c>
      <c r="D112" s="7">
        <v>28</v>
      </c>
      <c r="E112" s="7">
        <v>138.57</v>
      </c>
      <c r="F112" s="7">
        <v>3880</v>
      </c>
    </row>
    <row r="113" spans="1:6" ht="14.4" x14ac:dyDescent="0.3">
      <c r="A113" s="8" t="s">
        <v>137</v>
      </c>
      <c r="B113" s="7">
        <v>927</v>
      </c>
      <c r="C113" s="8" t="s">
        <v>142</v>
      </c>
      <c r="D113" s="7">
        <v>2</v>
      </c>
      <c r="E113" s="7">
        <v>7.5</v>
      </c>
      <c r="F113" s="7">
        <v>15</v>
      </c>
    </row>
    <row r="114" spans="1:6" ht="14.4" x14ac:dyDescent="0.3">
      <c r="A114" s="8" t="s">
        <v>137</v>
      </c>
      <c r="B114" s="7">
        <v>943</v>
      </c>
      <c r="C114" s="8" t="s">
        <v>138</v>
      </c>
      <c r="D114" s="7">
        <v>19</v>
      </c>
      <c r="E114" s="7">
        <v>85.39</v>
      </c>
      <c r="F114" s="7">
        <v>1622.45</v>
      </c>
    </row>
    <row r="115" spans="1:6" ht="14.4" x14ac:dyDescent="0.3">
      <c r="A115" s="8" t="s">
        <v>137</v>
      </c>
      <c r="B115" s="7">
        <v>965</v>
      </c>
      <c r="C115" s="8" t="s">
        <v>145</v>
      </c>
      <c r="D115" s="7">
        <v>7</v>
      </c>
      <c r="E115" s="7">
        <v>565.71</v>
      </c>
      <c r="F115" s="7">
        <v>3960</v>
      </c>
    </row>
    <row r="116" spans="1:6" ht="14.4" x14ac:dyDescent="0.3">
      <c r="A116" s="8" t="s">
        <v>137</v>
      </c>
      <c r="B116" s="7">
        <v>966</v>
      </c>
      <c r="C116" s="8" t="s">
        <v>170</v>
      </c>
      <c r="D116" s="7">
        <v>3</v>
      </c>
      <c r="E116" s="7">
        <v>58.58</v>
      </c>
      <c r="F116" s="7">
        <v>175.75</v>
      </c>
    </row>
    <row r="117" spans="1:6" ht="14.4" x14ac:dyDescent="0.3">
      <c r="A117" s="8" t="s">
        <v>146</v>
      </c>
      <c r="B117" s="7">
        <v>11</v>
      </c>
      <c r="C117" s="8" t="s">
        <v>148</v>
      </c>
      <c r="D117" s="7">
        <v>56</v>
      </c>
      <c r="E117" s="7">
        <v>0</v>
      </c>
      <c r="F117" s="7">
        <v>0</v>
      </c>
    </row>
    <row r="118" spans="1:6" ht="14.4" x14ac:dyDescent="0.3">
      <c r="A118" s="8" t="s">
        <v>146</v>
      </c>
      <c r="B118" s="7">
        <v>990</v>
      </c>
      <c r="C118" s="8" t="s">
        <v>150</v>
      </c>
      <c r="D118" s="7">
        <v>6</v>
      </c>
      <c r="E118" s="7">
        <v>78.67</v>
      </c>
      <c r="F118" s="7">
        <v>472</v>
      </c>
    </row>
    <row r="119" spans="1:6" ht="14.4" x14ac:dyDescent="0.3">
      <c r="A119" s="8" t="s">
        <v>146</v>
      </c>
      <c r="B119" s="7">
        <v>9999</v>
      </c>
      <c r="C119" s="8" t="s">
        <v>151</v>
      </c>
      <c r="D119" s="7">
        <v>166</v>
      </c>
      <c r="E119" s="7">
        <v>0</v>
      </c>
      <c r="F119" s="7">
        <v>0</v>
      </c>
    </row>
    <row r="120" spans="1:6" ht="14.4" x14ac:dyDescent="0.3">
      <c r="A120" s="8" t="s">
        <v>146</v>
      </c>
      <c r="B120" s="8" t="s">
        <v>19</v>
      </c>
      <c r="C120" s="8" t="s">
        <v>152</v>
      </c>
      <c r="D120" s="7">
        <v>64</v>
      </c>
      <c r="E120" s="7">
        <v>0</v>
      </c>
      <c r="F120" s="7">
        <v>0</v>
      </c>
    </row>
    <row r="121" spans="1:6" ht="14.4" x14ac:dyDescent="0.3">
      <c r="A121" s="8" t="s">
        <v>146</v>
      </c>
      <c r="B121" s="8" t="s">
        <v>20</v>
      </c>
      <c r="C121" s="8" t="s">
        <v>153</v>
      </c>
      <c r="D121" s="7">
        <v>249</v>
      </c>
      <c r="E121" s="7">
        <v>0.56000000000000005</v>
      </c>
      <c r="F121" s="7">
        <v>140</v>
      </c>
    </row>
    <row r="122" spans="1:6" ht="14.4" x14ac:dyDescent="0.3">
      <c r="A122" s="8" t="s">
        <v>146</v>
      </c>
      <c r="B122" s="8" t="s">
        <v>23</v>
      </c>
      <c r="C122" s="8" t="s">
        <v>23</v>
      </c>
      <c r="D122" s="7">
        <v>1</v>
      </c>
      <c r="E122" s="7">
        <v>5</v>
      </c>
      <c r="F122" s="7">
        <v>5</v>
      </c>
    </row>
    <row r="123" spans="1:6" ht="14.4" x14ac:dyDescent="0.3">
      <c r="A123" s="8" t="s">
        <v>176</v>
      </c>
      <c r="B123" s="8" t="s">
        <v>176</v>
      </c>
      <c r="C123" s="8" t="s">
        <v>176</v>
      </c>
      <c r="D123" s="7">
        <v>9260</v>
      </c>
      <c r="E123" s="7">
        <v>981834.17</v>
      </c>
      <c r="F123" s="8"/>
    </row>
    <row r="124" spans="1:6" ht="14.4" x14ac:dyDescent="0.3">
      <c r="A124" s="8" t="s">
        <v>185</v>
      </c>
      <c r="B124" s="8"/>
      <c r="C124" s="8"/>
      <c r="D124" s="8"/>
      <c r="E124" s="8"/>
      <c r="F124" s="8"/>
    </row>
    <row r="125" spans="1:6" ht="14.4" x14ac:dyDescent="0.3">
      <c r="A125" s="8" t="s">
        <v>0</v>
      </c>
      <c r="B125" s="8" t="s">
        <v>14</v>
      </c>
      <c r="C125" s="8" t="s">
        <v>9</v>
      </c>
      <c r="D125" s="8" t="s">
        <v>31</v>
      </c>
      <c r="E125" s="8" t="s">
        <v>175</v>
      </c>
      <c r="F125" s="8" t="s">
        <v>33</v>
      </c>
    </row>
    <row r="126" spans="1:6" ht="14.4" x14ac:dyDescent="0.3">
      <c r="A126" s="8" t="s">
        <v>34</v>
      </c>
      <c r="B126" s="7">
        <v>11</v>
      </c>
      <c r="C126" s="8" t="s">
        <v>35</v>
      </c>
      <c r="D126" s="7">
        <v>4</v>
      </c>
      <c r="E126" s="7">
        <v>69</v>
      </c>
      <c r="F126" s="7">
        <v>276</v>
      </c>
    </row>
    <row r="127" spans="1:6" ht="14.4" x14ac:dyDescent="0.3">
      <c r="A127" s="8" t="s">
        <v>34</v>
      </c>
      <c r="B127" s="7">
        <v>12</v>
      </c>
      <c r="C127" s="8" t="s">
        <v>36</v>
      </c>
      <c r="D127" s="7">
        <v>3</v>
      </c>
      <c r="E127" s="7">
        <v>64</v>
      </c>
      <c r="F127" s="7">
        <v>192</v>
      </c>
    </row>
    <row r="128" spans="1:6" ht="14.4" x14ac:dyDescent="0.3">
      <c r="A128" s="8" t="s">
        <v>34</v>
      </c>
      <c r="B128" s="7">
        <v>22</v>
      </c>
      <c r="C128" s="8" t="s">
        <v>39</v>
      </c>
      <c r="D128" s="7">
        <v>24</v>
      </c>
      <c r="E128" s="7">
        <v>51</v>
      </c>
      <c r="F128" s="7">
        <v>1224</v>
      </c>
    </row>
    <row r="129" spans="1:6" ht="14.4" x14ac:dyDescent="0.3">
      <c r="A129" s="8" t="s">
        <v>34</v>
      </c>
      <c r="B129" s="7">
        <v>72</v>
      </c>
      <c r="C129" s="8" t="s">
        <v>44</v>
      </c>
      <c r="D129" s="7">
        <v>2</v>
      </c>
      <c r="E129" s="7">
        <v>44</v>
      </c>
      <c r="F129" s="7">
        <v>88</v>
      </c>
    </row>
    <row r="130" spans="1:6" ht="14.4" x14ac:dyDescent="0.3">
      <c r="A130" s="8" t="s">
        <v>49</v>
      </c>
      <c r="B130" s="7">
        <v>114</v>
      </c>
      <c r="C130" s="8" t="s">
        <v>52</v>
      </c>
      <c r="D130" s="7">
        <v>7</v>
      </c>
      <c r="E130" s="7">
        <v>135</v>
      </c>
      <c r="F130" s="7">
        <v>945</v>
      </c>
    </row>
    <row r="131" spans="1:6" ht="14.4" x14ac:dyDescent="0.3">
      <c r="A131" s="8" t="s">
        <v>49</v>
      </c>
      <c r="B131" s="7">
        <v>115</v>
      </c>
      <c r="C131" s="8" t="s">
        <v>53</v>
      </c>
      <c r="D131" s="7">
        <v>1</v>
      </c>
      <c r="E131" s="7">
        <v>135</v>
      </c>
      <c r="F131" s="7">
        <v>135</v>
      </c>
    </row>
    <row r="132" spans="1:6" ht="14.4" x14ac:dyDescent="0.3">
      <c r="A132" s="8" t="s">
        <v>49</v>
      </c>
      <c r="B132" s="7">
        <v>121</v>
      </c>
      <c r="C132" s="8" t="s">
        <v>58</v>
      </c>
      <c r="D132" s="7">
        <v>7</v>
      </c>
      <c r="E132" s="7">
        <v>44</v>
      </c>
      <c r="F132" s="7">
        <v>308</v>
      </c>
    </row>
    <row r="133" spans="1:6" ht="14.4" x14ac:dyDescent="0.3">
      <c r="A133" s="8" t="s">
        <v>90</v>
      </c>
      <c r="B133" s="7">
        <v>523</v>
      </c>
      <c r="C133" s="8" t="s">
        <v>93</v>
      </c>
      <c r="D133" s="7">
        <v>1</v>
      </c>
      <c r="E133" s="7">
        <v>244</v>
      </c>
      <c r="F133" s="7">
        <v>244</v>
      </c>
    </row>
    <row r="134" spans="1:6" ht="14.4" x14ac:dyDescent="0.3">
      <c r="A134" s="8" t="s">
        <v>90</v>
      </c>
      <c r="B134" s="7">
        <v>531</v>
      </c>
      <c r="C134" s="8" t="s">
        <v>97</v>
      </c>
      <c r="D134" s="7">
        <v>1</v>
      </c>
      <c r="E134" s="7">
        <v>199</v>
      </c>
      <c r="F134" s="7">
        <v>199</v>
      </c>
    </row>
    <row r="135" spans="1:6" ht="14.4" x14ac:dyDescent="0.3">
      <c r="A135" s="8" t="s">
        <v>90</v>
      </c>
      <c r="B135" s="7">
        <v>532</v>
      </c>
      <c r="C135" s="8" t="s">
        <v>98</v>
      </c>
      <c r="D135" s="7">
        <v>2</v>
      </c>
      <c r="E135" s="7">
        <v>244</v>
      </c>
      <c r="F135" s="7">
        <v>488</v>
      </c>
    </row>
    <row r="136" spans="1:6" ht="14.4" x14ac:dyDescent="0.3">
      <c r="A136" s="8" t="s">
        <v>90</v>
      </c>
      <c r="B136" s="7">
        <v>533</v>
      </c>
      <c r="C136" s="8" t="s">
        <v>99</v>
      </c>
      <c r="D136" s="7">
        <v>3</v>
      </c>
      <c r="E136" s="7">
        <v>267</v>
      </c>
      <c r="F136" s="7">
        <v>801</v>
      </c>
    </row>
    <row r="137" spans="1:6" ht="14.4" x14ac:dyDescent="0.3">
      <c r="A137" s="8" t="s">
        <v>90</v>
      </c>
      <c r="B137" s="7">
        <v>534</v>
      </c>
      <c r="C137" s="8" t="s">
        <v>100</v>
      </c>
      <c r="D137" s="7">
        <v>1</v>
      </c>
      <c r="E137" s="7">
        <v>303</v>
      </c>
      <c r="F137" s="7">
        <v>303</v>
      </c>
    </row>
    <row r="138" spans="1:6" ht="14.4" x14ac:dyDescent="0.3">
      <c r="A138" s="8" t="s">
        <v>90</v>
      </c>
      <c r="B138" s="7">
        <v>577</v>
      </c>
      <c r="C138" s="8" t="s">
        <v>105</v>
      </c>
      <c r="D138" s="7">
        <v>1</v>
      </c>
      <c r="E138" s="7">
        <v>50</v>
      </c>
      <c r="F138" s="7">
        <v>50</v>
      </c>
    </row>
    <row r="139" spans="1:6" ht="14.4" x14ac:dyDescent="0.3">
      <c r="A139" s="8" t="s">
        <v>129</v>
      </c>
      <c r="B139" s="7">
        <v>811</v>
      </c>
      <c r="C139" s="8" t="s">
        <v>130</v>
      </c>
      <c r="D139" s="7">
        <v>2</v>
      </c>
      <c r="E139" s="7">
        <v>250</v>
      </c>
      <c r="F139" s="7">
        <v>500</v>
      </c>
    </row>
    <row r="140" spans="1:6" ht="14.4" x14ac:dyDescent="0.3">
      <c r="A140" s="8" t="s">
        <v>146</v>
      </c>
      <c r="B140" s="7">
        <v>9999</v>
      </c>
      <c r="C140" s="8" t="s">
        <v>151</v>
      </c>
      <c r="D140" s="7">
        <v>2</v>
      </c>
      <c r="E140" s="7">
        <v>0</v>
      </c>
      <c r="F140" s="7">
        <v>0</v>
      </c>
    </row>
    <row r="141" spans="1:6" ht="14.4" x14ac:dyDescent="0.3">
      <c r="A141" s="8" t="s">
        <v>176</v>
      </c>
      <c r="B141" s="8" t="s">
        <v>176</v>
      </c>
      <c r="C141" s="8" t="s">
        <v>176</v>
      </c>
      <c r="D141" s="7">
        <v>61</v>
      </c>
      <c r="E141" s="7">
        <v>5753</v>
      </c>
      <c r="F141" s="8"/>
    </row>
    <row r="142" spans="1:6" ht="14.4" x14ac:dyDescent="0.3">
      <c r="A142" s="8" t="s">
        <v>186</v>
      </c>
      <c r="B142" s="8"/>
      <c r="C142" s="8"/>
      <c r="D142" s="8"/>
      <c r="E142" s="8"/>
      <c r="F142" s="8"/>
    </row>
    <row r="143" spans="1:6" ht="14.4" x14ac:dyDescent="0.3">
      <c r="A143" s="8" t="s">
        <v>0</v>
      </c>
      <c r="B143" s="8" t="s">
        <v>14</v>
      </c>
      <c r="C143" s="8" t="s">
        <v>9</v>
      </c>
      <c r="D143" s="8" t="s">
        <v>31</v>
      </c>
      <c r="E143" s="8" t="s">
        <v>175</v>
      </c>
      <c r="F143" s="8" t="s">
        <v>33</v>
      </c>
    </row>
    <row r="144" spans="1:6" ht="14.4" x14ac:dyDescent="0.3">
      <c r="A144" s="8" t="s">
        <v>34</v>
      </c>
      <c r="B144" s="7">
        <v>11</v>
      </c>
      <c r="C144" s="8" t="s">
        <v>35</v>
      </c>
      <c r="D144" s="7">
        <v>197</v>
      </c>
      <c r="E144" s="7">
        <v>66.77</v>
      </c>
      <c r="F144" s="7">
        <v>13153.6</v>
      </c>
    </row>
    <row r="145" spans="1:6" ht="14.4" x14ac:dyDescent="0.3">
      <c r="A145" s="8" t="s">
        <v>34</v>
      </c>
      <c r="B145" s="7">
        <v>12</v>
      </c>
      <c r="C145" s="8" t="s">
        <v>36</v>
      </c>
      <c r="D145" s="7">
        <v>201</v>
      </c>
      <c r="E145" s="7">
        <v>60.74</v>
      </c>
      <c r="F145" s="7">
        <v>12208.8</v>
      </c>
    </row>
    <row r="146" spans="1:6" ht="14.4" x14ac:dyDescent="0.3">
      <c r="A146" s="8" t="s">
        <v>34</v>
      </c>
      <c r="B146" s="7">
        <v>13</v>
      </c>
      <c r="C146" s="8" t="s">
        <v>37</v>
      </c>
      <c r="D146" s="7">
        <v>163</v>
      </c>
      <c r="E146" s="7">
        <v>44.17</v>
      </c>
      <c r="F146" s="7">
        <v>7199.21</v>
      </c>
    </row>
    <row r="147" spans="1:6" ht="14.4" x14ac:dyDescent="0.3">
      <c r="A147" s="8" t="s">
        <v>34</v>
      </c>
      <c r="B147" s="7">
        <v>14</v>
      </c>
      <c r="C147" s="8" t="s">
        <v>38</v>
      </c>
      <c r="D147" s="7">
        <v>3</v>
      </c>
      <c r="E147" s="7">
        <v>86</v>
      </c>
      <c r="F147" s="7">
        <v>258</v>
      </c>
    </row>
    <row r="148" spans="1:6" ht="14.4" x14ac:dyDescent="0.3">
      <c r="A148" s="8" t="s">
        <v>34</v>
      </c>
      <c r="B148" s="7">
        <v>15</v>
      </c>
      <c r="C148" s="8" t="s">
        <v>157</v>
      </c>
      <c r="D148" s="7">
        <v>1</v>
      </c>
      <c r="E148" s="7">
        <v>110</v>
      </c>
      <c r="F148" s="7">
        <v>110</v>
      </c>
    </row>
    <row r="149" spans="1:6" ht="14.4" x14ac:dyDescent="0.3">
      <c r="A149" s="8" t="s">
        <v>34</v>
      </c>
      <c r="B149" s="7">
        <v>19</v>
      </c>
      <c r="C149" s="8" t="s">
        <v>158</v>
      </c>
      <c r="D149" s="7">
        <v>1</v>
      </c>
      <c r="E149" s="7">
        <v>98</v>
      </c>
      <c r="F149" s="7">
        <v>98</v>
      </c>
    </row>
    <row r="150" spans="1:6" ht="14.4" x14ac:dyDescent="0.3">
      <c r="A150" s="8" t="s">
        <v>34</v>
      </c>
      <c r="B150" s="7">
        <v>22</v>
      </c>
      <c r="C150" s="8" t="s">
        <v>39</v>
      </c>
      <c r="D150" s="7">
        <v>873</v>
      </c>
      <c r="E150" s="7">
        <v>48.33</v>
      </c>
      <c r="F150" s="7">
        <v>42194.37</v>
      </c>
    </row>
    <row r="151" spans="1:6" ht="14.4" x14ac:dyDescent="0.3">
      <c r="A151" s="8" t="s">
        <v>34</v>
      </c>
      <c r="B151" s="7">
        <v>24</v>
      </c>
      <c r="C151" s="8" t="s">
        <v>187</v>
      </c>
      <c r="D151" s="7">
        <v>24</v>
      </c>
      <c r="E151" s="7">
        <v>28.64</v>
      </c>
      <c r="F151" s="7">
        <v>687.38</v>
      </c>
    </row>
    <row r="152" spans="1:6" ht="14.4" x14ac:dyDescent="0.3">
      <c r="A152" s="8" t="s">
        <v>34</v>
      </c>
      <c r="B152" s="7">
        <v>37</v>
      </c>
      <c r="C152" s="8" t="s">
        <v>41</v>
      </c>
      <c r="D152" s="7">
        <v>56</v>
      </c>
      <c r="E152" s="7">
        <v>97.78</v>
      </c>
      <c r="F152" s="7">
        <v>5475.6</v>
      </c>
    </row>
    <row r="153" spans="1:6" ht="14.4" x14ac:dyDescent="0.3">
      <c r="A153" s="8" t="s">
        <v>34</v>
      </c>
      <c r="B153" s="7">
        <v>61</v>
      </c>
      <c r="C153" s="8" t="s">
        <v>42</v>
      </c>
      <c r="D153" s="7">
        <v>2</v>
      </c>
      <c r="E153" s="7">
        <v>36</v>
      </c>
      <c r="F153" s="7">
        <v>72</v>
      </c>
    </row>
    <row r="154" spans="1:6" ht="14.4" x14ac:dyDescent="0.3">
      <c r="A154" s="8" t="s">
        <v>34</v>
      </c>
      <c r="B154" s="7">
        <v>71</v>
      </c>
      <c r="C154" s="8" t="s">
        <v>43</v>
      </c>
      <c r="D154" s="7">
        <v>2</v>
      </c>
      <c r="E154" s="7">
        <v>55</v>
      </c>
      <c r="F154" s="7">
        <v>110</v>
      </c>
    </row>
    <row r="155" spans="1:6" ht="14.4" x14ac:dyDescent="0.3">
      <c r="A155" s="8" t="s">
        <v>34</v>
      </c>
      <c r="B155" s="7">
        <v>72</v>
      </c>
      <c r="C155" s="8" t="s">
        <v>44</v>
      </c>
      <c r="D155" s="7">
        <v>98</v>
      </c>
      <c r="E155" s="7">
        <v>42.49</v>
      </c>
      <c r="F155" s="7">
        <v>4164</v>
      </c>
    </row>
    <row r="156" spans="1:6" ht="14.4" x14ac:dyDescent="0.3">
      <c r="A156" s="8" t="s">
        <v>34</v>
      </c>
      <c r="B156" s="7">
        <v>73</v>
      </c>
      <c r="C156" s="8" t="s">
        <v>45</v>
      </c>
      <c r="D156" s="7">
        <v>3</v>
      </c>
      <c r="E156" s="7">
        <v>46.55</v>
      </c>
      <c r="F156" s="7">
        <v>139.65</v>
      </c>
    </row>
    <row r="157" spans="1:6" ht="14.4" x14ac:dyDescent="0.3">
      <c r="A157" s="8" t="s">
        <v>34</v>
      </c>
      <c r="B157" s="7">
        <v>74</v>
      </c>
      <c r="C157" s="8" t="s">
        <v>46</v>
      </c>
      <c r="D157" s="7">
        <v>2</v>
      </c>
      <c r="E157" s="7">
        <v>129.4</v>
      </c>
      <c r="F157" s="7">
        <v>258.8</v>
      </c>
    </row>
    <row r="158" spans="1:6" ht="14.4" x14ac:dyDescent="0.3">
      <c r="A158" s="8" t="s">
        <v>34</v>
      </c>
      <c r="B158" s="7">
        <v>88011</v>
      </c>
      <c r="C158" s="8" t="s">
        <v>35</v>
      </c>
      <c r="D158" s="7">
        <v>27</v>
      </c>
      <c r="E158" s="7">
        <v>54.5</v>
      </c>
      <c r="F158" s="7">
        <v>1471.5</v>
      </c>
    </row>
    <row r="159" spans="1:6" ht="14.4" x14ac:dyDescent="0.3">
      <c r="A159" s="8" t="s">
        <v>34</v>
      </c>
      <c r="B159" s="7">
        <v>88012</v>
      </c>
      <c r="C159" s="8" t="s">
        <v>36</v>
      </c>
      <c r="D159" s="7">
        <v>35</v>
      </c>
      <c r="E159" s="7">
        <v>45.56</v>
      </c>
      <c r="F159" s="7">
        <v>1594.6</v>
      </c>
    </row>
    <row r="160" spans="1:6" ht="14.4" x14ac:dyDescent="0.3">
      <c r="A160" s="8" t="s">
        <v>34</v>
      </c>
      <c r="B160" s="7">
        <v>88013</v>
      </c>
      <c r="C160" s="8" t="s">
        <v>37</v>
      </c>
      <c r="D160" s="7">
        <v>6</v>
      </c>
      <c r="E160" s="7">
        <v>28.55</v>
      </c>
      <c r="F160" s="7">
        <v>171.3</v>
      </c>
    </row>
    <row r="161" spans="1:6" ht="14.4" x14ac:dyDescent="0.3">
      <c r="A161" s="8" t="s">
        <v>34</v>
      </c>
      <c r="B161" s="7">
        <v>88022</v>
      </c>
      <c r="C161" s="8" t="s">
        <v>39</v>
      </c>
      <c r="D161" s="7">
        <v>50</v>
      </c>
      <c r="E161" s="7">
        <v>31.57</v>
      </c>
      <c r="F161" s="7">
        <v>1578.5</v>
      </c>
    </row>
    <row r="162" spans="1:6" ht="14.4" x14ac:dyDescent="0.3">
      <c r="A162" s="8" t="s">
        <v>34</v>
      </c>
      <c r="B162" s="8" t="s">
        <v>27</v>
      </c>
      <c r="C162" s="8" t="s">
        <v>179</v>
      </c>
      <c r="D162" s="7">
        <v>4</v>
      </c>
      <c r="E162" s="7">
        <v>60</v>
      </c>
      <c r="F162" s="7">
        <v>240</v>
      </c>
    </row>
    <row r="163" spans="1:6" ht="14.4" x14ac:dyDescent="0.3">
      <c r="A163" s="8" t="s">
        <v>49</v>
      </c>
      <c r="B163" s="7">
        <v>113</v>
      </c>
      <c r="C163" s="8" t="s">
        <v>51</v>
      </c>
      <c r="D163" s="7">
        <v>2</v>
      </c>
      <c r="E163" s="7">
        <v>23.8</v>
      </c>
      <c r="F163" s="7">
        <v>47.6</v>
      </c>
    </row>
    <row r="164" spans="1:6" ht="14.4" x14ac:dyDescent="0.3">
      <c r="A164" s="8" t="s">
        <v>49</v>
      </c>
      <c r="B164" s="7">
        <v>114</v>
      </c>
      <c r="C164" s="8" t="s">
        <v>52</v>
      </c>
      <c r="D164" s="7">
        <v>386</v>
      </c>
      <c r="E164" s="7">
        <v>127.6</v>
      </c>
      <c r="F164" s="7">
        <v>49254.9</v>
      </c>
    </row>
    <row r="165" spans="1:6" ht="14.4" x14ac:dyDescent="0.3">
      <c r="A165" s="8" t="s">
        <v>49</v>
      </c>
      <c r="B165" s="7">
        <v>115</v>
      </c>
      <c r="C165" s="8" t="s">
        <v>53</v>
      </c>
      <c r="D165" s="7">
        <v>27</v>
      </c>
      <c r="E165" s="7">
        <v>154.26</v>
      </c>
      <c r="F165" s="7">
        <v>4164.8900000000003</v>
      </c>
    </row>
    <row r="166" spans="1:6" ht="14.4" x14ac:dyDescent="0.3">
      <c r="A166" s="8" t="s">
        <v>49</v>
      </c>
      <c r="B166" s="7">
        <v>118</v>
      </c>
      <c r="C166" s="8" t="s">
        <v>56</v>
      </c>
      <c r="D166" s="7">
        <v>87</v>
      </c>
      <c r="E166" s="7">
        <v>64.11</v>
      </c>
      <c r="F166" s="7">
        <v>5577.75</v>
      </c>
    </row>
    <row r="167" spans="1:6" ht="14.4" x14ac:dyDescent="0.3">
      <c r="A167" s="8" t="s">
        <v>49</v>
      </c>
      <c r="B167" s="7">
        <v>119</v>
      </c>
      <c r="C167" s="8" t="s">
        <v>57</v>
      </c>
      <c r="D167" s="7">
        <v>18</v>
      </c>
      <c r="E167" s="7">
        <v>105.45</v>
      </c>
      <c r="F167" s="7">
        <v>1898.1</v>
      </c>
    </row>
    <row r="168" spans="1:6" ht="14.4" x14ac:dyDescent="0.3">
      <c r="A168" s="8" t="s">
        <v>49</v>
      </c>
      <c r="B168" s="7">
        <v>121</v>
      </c>
      <c r="C168" s="8" t="s">
        <v>58</v>
      </c>
      <c r="D168" s="7">
        <v>392</v>
      </c>
      <c r="E168" s="7">
        <v>41.31</v>
      </c>
      <c r="F168" s="7">
        <v>16192.23</v>
      </c>
    </row>
    <row r="169" spans="1:6" ht="14.4" x14ac:dyDescent="0.3">
      <c r="A169" s="8" t="s">
        <v>49</v>
      </c>
      <c r="B169" s="7">
        <v>151</v>
      </c>
      <c r="C169" s="8" t="s">
        <v>61</v>
      </c>
      <c r="D169" s="7">
        <v>2</v>
      </c>
      <c r="E169" s="7">
        <v>186.75</v>
      </c>
      <c r="F169" s="7">
        <v>373.5</v>
      </c>
    </row>
    <row r="170" spans="1:6" ht="14.4" x14ac:dyDescent="0.3">
      <c r="A170" s="8" t="s">
        <v>49</v>
      </c>
      <c r="B170" s="7">
        <v>161</v>
      </c>
      <c r="C170" s="8" t="s">
        <v>62</v>
      </c>
      <c r="D170" s="7">
        <v>22</v>
      </c>
      <c r="E170" s="7">
        <v>64</v>
      </c>
      <c r="F170" s="7">
        <v>1408</v>
      </c>
    </row>
    <row r="171" spans="1:6" ht="14.4" x14ac:dyDescent="0.3">
      <c r="A171" s="8" t="s">
        <v>49</v>
      </c>
      <c r="B171" s="7">
        <v>171</v>
      </c>
      <c r="C171" s="8" t="s">
        <v>63</v>
      </c>
      <c r="D171" s="7">
        <v>3</v>
      </c>
      <c r="E171" s="7">
        <v>34</v>
      </c>
      <c r="F171" s="7">
        <v>102</v>
      </c>
    </row>
    <row r="172" spans="1:6" ht="14.4" x14ac:dyDescent="0.3">
      <c r="A172" s="8" t="s">
        <v>49</v>
      </c>
      <c r="B172" s="7">
        <v>88114</v>
      </c>
      <c r="C172" s="8" t="s">
        <v>52</v>
      </c>
      <c r="D172" s="7">
        <v>54</v>
      </c>
      <c r="E172" s="7">
        <v>93.24</v>
      </c>
      <c r="F172" s="7">
        <v>5035.1000000000004</v>
      </c>
    </row>
    <row r="173" spans="1:6" ht="14.4" x14ac:dyDescent="0.3">
      <c r="A173" s="8" t="s">
        <v>49</v>
      </c>
      <c r="B173" s="7">
        <v>88121</v>
      </c>
      <c r="C173" s="8" t="s">
        <v>58</v>
      </c>
      <c r="D173" s="7">
        <v>53</v>
      </c>
      <c r="E173" s="7">
        <v>35.94</v>
      </c>
      <c r="F173" s="7">
        <v>1904.95</v>
      </c>
    </row>
    <row r="174" spans="1:6" ht="14.4" x14ac:dyDescent="0.3">
      <c r="A174" s="8" t="s">
        <v>49</v>
      </c>
      <c r="B174" s="7">
        <v>88161</v>
      </c>
      <c r="C174" s="8" t="s">
        <v>62</v>
      </c>
      <c r="D174" s="7">
        <v>32</v>
      </c>
      <c r="E174" s="7">
        <v>48.15</v>
      </c>
      <c r="F174" s="7">
        <v>1540.8</v>
      </c>
    </row>
    <row r="175" spans="1:6" ht="14.4" x14ac:dyDescent="0.3">
      <c r="A175" s="8" t="s">
        <v>65</v>
      </c>
      <c r="B175" s="7">
        <v>213</v>
      </c>
      <c r="C175" s="8" t="s">
        <v>66</v>
      </c>
      <c r="D175" s="7">
        <v>2</v>
      </c>
      <c r="E175" s="7">
        <v>118</v>
      </c>
      <c r="F175" s="7">
        <v>236</v>
      </c>
    </row>
    <row r="176" spans="1:6" ht="14.4" x14ac:dyDescent="0.3">
      <c r="A176" s="8" t="s">
        <v>65</v>
      </c>
      <c r="B176" s="7">
        <v>221</v>
      </c>
      <c r="C176" s="8" t="s">
        <v>67</v>
      </c>
      <c r="D176" s="7">
        <v>26</v>
      </c>
      <c r="E176" s="7">
        <v>58.27</v>
      </c>
      <c r="F176" s="7">
        <v>1515</v>
      </c>
    </row>
    <row r="177" spans="1:6" ht="14.4" x14ac:dyDescent="0.3">
      <c r="A177" s="8" t="s">
        <v>65</v>
      </c>
      <c r="B177" s="7">
        <v>222</v>
      </c>
      <c r="C177" s="8" t="s">
        <v>68</v>
      </c>
      <c r="D177" s="7">
        <v>54</v>
      </c>
      <c r="E177" s="7">
        <v>60.09</v>
      </c>
      <c r="F177" s="7">
        <v>3244.8</v>
      </c>
    </row>
    <row r="178" spans="1:6" ht="14.4" x14ac:dyDescent="0.3">
      <c r="A178" s="8" t="s">
        <v>65</v>
      </c>
      <c r="B178" s="7">
        <v>231</v>
      </c>
      <c r="C178" s="8" t="s">
        <v>69</v>
      </c>
      <c r="D178" s="7">
        <v>4</v>
      </c>
      <c r="E178" s="7">
        <v>134.25</v>
      </c>
      <c r="F178" s="7">
        <v>537</v>
      </c>
    </row>
    <row r="179" spans="1:6" ht="14.4" x14ac:dyDescent="0.3">
      <c r="A179" s="8" t="s">
        <v>65</v>
      </c>
      <c r="B179" s="7">
        <v>250</v>
      </c>
      <c r="C179" s="8" t="s">
        <v>70</v>
      </c>
      <c r="D179" s="7">
        <v>44</v>
      </c>
      <c r="E179" s="7">
        <v>221.82</v>
      </c>
      <c r="F179" s="7">
        <v>9760</v>
      </c>
    </row>
    <row r="180" spans="1:6" ht="14.4" x14ac:dyDescent="0.3">
      <c r="A180" s="8" t="s">
        <v>72</v>
      </c>
      <c r="B180" s="7">
        <v>311</v>
      </c>
      <c r="C180" s="8" t="s">
        <v>73</v>
      </c>
      <c r="D180" s="7">
        <v>82</v>
      </c>
      <c r="E180" s="7">
        <v>212.62</v>
      </c>
      <c r="F180" s="7">
        <v>17434.669999999998</v>
      </c>
    </row>
    <row r="181" spans="1:6" ht="14.4" x14ac:dyDescent="0.3">
      <c r="A181" s="8" t="s">
        <v>72</v>
      </c>
      <c r="B181" s="7">
        <v>314</v>
      </c>
      <c r="C181" s="8" t="s">
        <v>74</v>
      </c>
      <c r="D181" s="7">
        <v>12</v>
      </c>
      <c r="E181" s="7">
        <v>242.84</v>
      </c>
      <c r="F181" s="7">
        <v>2914.05</v>
      </c>
    </row>
    <row r="182" spans="1:6" ht="14.4" x14ac:dyDescent="0.3">
      <c r="A182" s="8" t="s">
        <v>72</v>
      </c>
      <c r="B182" s="7">
        <v>322</v>
      </c>
      <c r="C182" s="8" t="s">
        <v>75</v>
      </c>
      <c r="D182" s="7">
        <v>20</v>
      </c>
      <c r="E182" s="7">
        <v>266.48</v>
      </c>
      <c r="F182" s="7">
        <v>5329.63</v>
      </c>
    </row>
    <row r="183" spans="1:6" ht="14.4" x14ac:dyDescent="0.3">
      <c r="A183" s="8" t="s">
        <v>72</v>
      </c>
      <c r="B183" s="7">
        <v>323</v>
      </c>
      <c r="C183" s="8" t="s">
        <v>76</v>
      </c>
      <c r="D183" s="7">
        <v>1</v>
      </c>
      <c r="E183" s="7">
        <v>410</v>
      </c>
      <c r="F183" s="7">
        <v>410</v>
      </c>
    </row>
    <row r="184" spans="1:6" ht="14.4" x14ac:dyDescent="0.3">
      <c r="A184" s="8" t="s">
        <v>72</v>
      </c>
      <c r="B184" s="7">
        <v>324</v>
      </c>
      <c r="C184" s="8" t="s">
        <v>77</v>
      </c>
      <c r="D184" s="7">
        <v>15</v>
      </c>
      <c r="E184" s="7">
        <v>523.4</v>
      </c>
      <c r="F184" s="7">
        <v>7851</v>
      </c>
    </row>
    <row r="185" spans="1:6" ht="14.4" x14ac:dyDescent="0.3">
      <c r="A185" s="8" t="s">
        <v>72</v>
      </c>
      <c r="B185" s="7">
        <v>88311</v>
      </c>
      <c r="C185" s="8" t="s">
        <v>73</v>
      </c>
      <c r="D185" s="7">
        <v>4</v>
      </c>
      <c r="E185" s="7">
        <v>136.43</v>
      </c>
      <c r="F185" s="7">
        <v>545.70000000000005</v>
      </c>
    </row>
    <row r="186" spans="1:6" ht="14.4" x14ac:dyDescent="0.3">
      <c r="A186" s="8" t="s">
        <v>72</v>
      </c>
      <c r="B186" s="7">
        <v>88314</v>
      </c>
      <c r="C186" s="8" t="s">
        <v>74</v>
      </c>
      <c r="D186" s="7">
        <v>1</v>
      </c>
      <c r="E186" s="7">
        <v>172.2</v>
      </c>
      <c r="F186" s="7">
        <v>172.2</v>
      </c>
    </row>
    <row r="187" spans="1:6" ht="14.4" x14ac:dyDescent="0.3">
      <c r="A187" s="8" t="s">
        <v>80</v>
      </c>
      <c r="B187" s="7">
        <v>411</v>
      </c>
      <c r="C187" s="8" t="s">
        <v>81</v>
      </c>
      <c r="D187" s="7">
        <v>2</v>
      </c>
      <c r="E187" s="7">
        <v>55</v>
      </c>
      <c r="F187" s="7">
        <v>110</v>
      </c>
    </row>
    <row r="188" spans="1:6" ht="14.4" x14ac:dyDescent="0.3">
      <c r="A188" s="8" t="s">
        <v>80</v>
      </c>
      <c r="B188" s="7">
        <v>415</v>
      </c>
      <c r="C188" s="8" t="s">
        <v>83</v>
      </c>
      <c r="D188" s="7">
        <v>11</v>
      </c>
      <c r="E188" s="7">
        <v>328.64</v>
      </c>
      <c r="F188" s="7">
        <v>3615</v>
      </c>
    </row>
    <row r="189" spans="1:6" ht="14.4" x14ac:dyDescent="0.3">
      <c r="A189" s="8" t="s">
        <v>80</v>
      </c>
      <c r="B189" s="7">
        <v>416</v>
      </c>
      <c r="C189" s="8" t="s">
        <v>84</v>
      </c>
      <c r="D189" s="7">
        <v>11</v>
      </c>
      <c r="E189" s="7">
        <v>173.5</v>
      </c>
      <c r="F189" s="7">
        <v>1908.55</v>
      </c>
    </row>
    <row r="190" spans="1:6" ht="14.4" x14ac:dyDescent="0.3">
      <c r="A190" s="8" t="s">
        <v>80</v>
      </c>
      <c r="B190" s="7">
        <v>417</v>
      </c>
      <c r="C190" s="8" t="s">
        <v>85</v>
      </c>
      <c r="D190" s="7">
        <v>7</v>
      </c>
      <c r="E190" s="7">
        <v>324.70999999999998</v>
      </c>
      <c r="F190" s="7">
        <v>2273</v>
      </c>
    </row>
    <row r="191" spans="1:6" ht="14.4" x14ac:dyDescent="0.3">
      <c r="A191" s="8" t="s">
        <v>80</v>
      </c>
      <c r="B191" s="7">
        <v>418</v>
      </c>
      <c r="C191" s="8" t="s">
        <v>86</v>
      </c>
      <c r="D191" s="7">
        <v>7</v>
      </c>
      <c r="E191" s="7">
        <v>170.86</v>
      </c>
      <c r="F191" s="7">
        <v>1196</v>
      </c>
    </row>
    <row r="192" spans="1:6" ht="14.4" x14ac:dyDescent="0.3">
      <c r="A192" s="8" t="s">
        <v>80</v>
      </c>
      <c r="B192" s="7">
        <v>419</v>
      </c>
      <c r="C192" s="8" t="s">
        <v>87</v>
      </c>
      <c r="D192" s="7">
        <v>16</v>
      </c>
      <c r="E192" s="7">
        <v>242.3</v>
      </c>
      <c r="F192" s="7">
        <v>3876.82</v>
      </c>
    </row>
    <row r="193" spans="1:6" ht="14.4" x14ac:dyDescent="0.3">
      <c r="A193" s="8" t="s">
        <v>80</v>
      </c>
      <c r="B193" s="7">
        <v>455</v>
      </c>
      <c r="C193" s="8" t="s">
        <v>89</v>
      </c>
      <c r="D193" s="7">
        <v>2</v>
      </c>
      <c r="E193" s="7">
        <v>224.3</v>
      </c>
      <c r="F193" s="7">
        <v>448.6</v>
      </c>
    </row>
    <row r="194" spans="1:6" ht="14.4" x14ac:dyDescent="0.3">
      <c r="A194" s="8" t="s">
        <v>90</v>
      </c>
      <c r="B194" s="7">
        <v>521</v>
      </c>
      <c r="C194" s="8" t="s">
        <v>91</v>
      </c>
      <c r="D194" s="7">
        <v>17</v>
      </c>
      <c r="E194" s="7">
        <v>175.64</v>
      </c>
      <c r="F194" s="7">
        <v>2985.95</v>
      </c>
    </row>
    <row r="195" spans="1:6" ht="14.4" x14ac:dyDescent="0.3">
      <c r="A195" s="8" t="s">
        <v>90</v>
      </c>
      <c r="B195" s="7">
        <v>522</v>
      </c>
      <c r="C195" s="8" t="s">
        <v>92</v>
      </c>
      <c r="D195" s="7">
        <v>29</v>
      </c>
      <c r="E195" s="7">
        <v>231.93</v>
      </c>
      <c r="F195" s="7">
        <v>6726</v>
      </c>
    </row>
    <row r="196" spans="1:6" ht="14.4" x14ac:dyDescent="0.3">
      <c r="A196" s="8" t="s">
        <v>90</v>
      </c>
      <c r="B196" s="7">
        <v>523</v>
      </c>
      <c r="C196" s="8" t="s">
        <v>93</v>
      </c>
      <c r="D196" s="7">
        <v>21</v>
      </c>
      <c r="E196" s="7">
        <v>239.1</v>
      </c>
      <c r="F196" s="7">
        <v>5021</v>
      </c>
    </row>
    <row r="197" spans="1:6" ht="14.4" x14ac:dyDescent="0.3">
      <c r="A197" s="8" t="s">
        <v>90</v>
      </c>
      <c r="B197" s="7">
        <v>524</v>
      </c>
      <c r="C197" s="8" t="s">
        <v>94</v>
      </c>
      <c r="D197" s="7">
        <v>31</v>
      </c>
      <c r="E197" s="7">
        <v>242.86</v>
      </c>
      <c r="F197" s="7">
        <v>7528.71</v>
      </c>
    </row>
    <row r="198" spans="1:6" ht="14.4" x14ac:dyDescent="0.3">
      <c r="A198" s="8" t="s">
        <v>90</v>
      </c>
      <c r="B198" s="7">
        <v>525</v>
      </c>
      <c r="C198" s="8" t="s">
        <v>95</v>
      </c>
      <c r="D198" s="7">
        <v>47</v>
      </c>
      <c r="E198" s="7">
        <v>267.83999999999997</v>
      </c>
      <c r="F198" s="7">
        <v>12588.6</v>
      </c>
    </row>
    <row r="199" spans="1:6" ht="14.4" x14ac:dyDescent="0.3">
      <c r="A199" s="8" t="s">
        <v>90</v>
      </c>
      <c r="B199" s="7">
        <v>531</v>
      </c>
      <c r="C199" s="8" t="s">
        <v>97</v>
      </c>
      <c r="D199" s="7">
        <v>143</v>
      </c>
      <c r="E199" s="7">
        <v>188.78</v>
      </c>
      <c r="F199" s="7">
        <v>26995.42</v>
      </c>
    </row>
    <row r="200" spans="1:6" ht="14.4" x14ac:dyDescent="0.3">
      <c r="A200" s="8" t="s">
        <v>90</v>
      </c>
      <c r="B200" s="7">
        <v>532</v>
      </c>
      <c r="C200" s="8" t="s">
        <v>98</v>
      </c>
      <c r="D200" s="7">
        <v>165</v>
      </c>
      <c r="E200" s="7">
        <v>223.62</v>
      </c>
      <c r="F200" s="7">
        <v>36897.660000000003</v>
      </c>
    </row>
    <row r="201" spans="1:6" ht="14.4" x14ac:dyDescent="0.3">
      <c r="A201" s="8" t="s">
        <v>90</v>
      </c>
      <c r="B201" s="7">
        <v>533</v>
      </c>
      <c r="C201" s="8" t="s">
        <v>99</v>
      </c>
      <c r="D201" s="7">
        <v>135</v>
      </c>
      <c r="E201" s="7">
        <v>251.26</v>
      </c>
      <c r="F201" s="7">
        <v>33920.5</v>
      </c>
    </row>
    <row r="202" spans="1:6" ht="14.4" x14ac:dyDescent="0.3">
      <c r="A202" s="8" t="s">
        <v>90</v>
      </c>
      <c r="B202" s="7">
        <v>534</v>
      </c>
      <c r="C202" s="8" t="s">
        <v>100</v>
      </c>
      <c r="D202" s="7">
        <v>97</v>
      </c>
      <c r="E202" s="7">
        <v>279.05</v>
      </c>
      <c r="F202" s="7">
        <v>27068.14</v>
      </c>
    </row>
    <row r="203" spans="1:6" ht="14.4" x14ac:dyDescent="0.3">
      <c r="A203" s="8" t="s">
        <v>90</v>
      </c>
      <c r="B203" s="7">
        <v>535</v>
      </c>
      <c r="C203" s="8" t="s">
        <v>101</v>
      </c>
      <c r="D203" s="7">
        <v>40</v>
      </c>
      <c r="E203" s="7">
        <v>320.36</v>
      </c>
      <c r="F203" s="7">
        <v>12814.48</v>
      </c>
    </row>
    <row r="204" spans="1:6" ht="14.4" x14ac:dyDescent="0.3">
      <c r="A204" s="8" t="s">
        <v>90</v>
      </c>
      <c r="B204" s="7">
        <v>556</v>
      </c>
      <c r="C204" s="8" t="s">
        <v>161</v>
      </c>
      <c r="D204" s="7">
        <v>2</v>
      </c>
      <c r="E204" s="7">
        <v>1105</v>
      </c>
      <c r="F204" s="7">
        <v>2210</v>
      </c>
    </row>
    <row r="205" spans="1:6" ht="14.4" x14ac:dyDescent="0.3">
      <c r="A205" s="8" t="s">
        <v>90</v>
      </c>
      <c r="B205" s="7">
        <v>572</v>
      </c>
      <c r="C205" s="8" t="s">
        <v>102</v>
      </c>
      <c r="D205" s="7">
        <v>5</v>
      </c>
      <c r="E205" s="7">
        <v>90.02</v>
      </c>
      <c r="F205" s="7">
        <v>450.1</v>
      </c>
    </row>
    <row r="206" spans="1:6" ht="14.4" x14ac:dyDescent="0.3">
      <c r="A206" s="8" t="s">
        <v>90</v>
      </c>
      <c r="B206" s="7">
        <v>577</v>
      </c>
      <c r="C206" s="8" t="s">
        <v>105</v>
      </c>
      <c r="D206" s="7">
        <v>32</v>
      </c>
      <c r="E206" s="7">
        <v>40.98</v>
      </c>
      <c r="F206" s="7">
        <v>1311.51</v>
      </c>
    </row>
    <row r="207" spans="1:6" ht="14.4" x14ac:dyDescent="0.3">
      <c r="A207" s="8" t="s">
        <v>90</v>
      </c>
      <c r="B207" s="7">
        <v>578</v>
      </c>
      <c r="C207" s="8" t="s">
        <v>106</v>
      </c>
      <c r="D207" s="7">
        <v>9</v>
      </c>
      <c r="E207" s="7">
        <v>41.89</v>
      </c>
      <c r="F207" s="7">
        <v>377</v>
      </c>
    </row>
    <row r="208" spans="1:6" ht="14.4" x14ac:dyDescent="0.3">
      <c r="A208" s="8" t="s">
        <v>90</v>
      </c>
      <c r="B208" s="7">
        <v>88521</v>
      </c>
      <c r="C208" s="8" t="s">
        <v>91</v>
      </c>
      <c r="D208" s="7">
        <v>2</v>
      </c>
      <c r="E208" s="7">
        <v>121.4</v>
      </c>
      <c r="F208" s="7">
        <v>242.8</v>
      </c>
    </row>
    <row r="209" spans="1:6" ht="14.4" x14ac:dyDescent="0.3">
      <c r="A209" s="8" t="s">
        <v>90</v>
      </c>
      <c r="B209" s="7">
        <v>88522</v>
      </c>
      <c r="C209" s="8" t="s">
        <v>92</v>
      </c>
      <c r="D209" s="7">
        <v>1</v>
      </c>
      <c r="E209" s="7">
        <v>143.80000000000001</v>
      </c>
      <c r="F209" s="7">
        <v>143.80000000000001</v>
      </c>
    </row>
    <row r="210" spans="1:6" ht="14.4" x14ac:dyDescent="0.3">
      <c r="A210" s="8" t="s">
        <v>90</v>
      </c>
      <c r="B210" s="7">
        <v>88524</v>
      </c>
      <c r="C210" s="8" t="s">
        <v>94</v>
      </c>
      <c r="D210" s="7">
        <v>1</v>
      </c>
      <c r="E210" s="7">
        <v>196.9</v>
      </c>
      <c r="F210" s="7">
        <v>196.9</v>
      </c>
    </row>
    <row r="211" spans="1:6" ht="14.4" x14ac:dyDescent="0.3">
      <c r="A211" s="8" t="s">
        <v>90</v>
      </c>
      <c r="B211" s="7">
        <v>88531</v>
      </c>
      <c r="C211" s="8" t="s">
        <v>97</v>
      </c>
      <c r="D211" s="7">
        <v>16</v>
      </c>
      <c r="E211" s="7">
        <v>127.09</v>
      </c>
      <c r="F211" s="7">
        <v>2033.45</v>
      </c>
    </row>
    <row r="212" spans="1:6" ht="14.4" x14ac:dyDescent="0.3">
      <c r="A212" s="8" t="s">
        <v>90</v>
      </c>
      <c r="B212" s="7">
        <v>88532</v>
      </c>
      <c r="C212" s="8" t="s">
        <v>98</v>
      </c>
      <c r="D212" s="7">
        <v>17</v>
      </c>
      <c r="E212" s="7">
        <v>161.41</v>
      </c>
      <c r="F212" s="7">
        <v>2743.9</v>
      </c>
    </row>
    <row r="213" spans="1:6" ht="14.4" x14ac:dyDescent="0.3">
      <c r="A213" s="8" t="s">
        <v>90</v>
      </c>
      <c r="B213" s="7">
        <v>88533</v>
      </c>
      <c r="C213" s="8" t="s">
        <v>99</v>
      </c>
      <c r="D213" s="7">
        <v>14</v>
      </c>
      <c r="E213" s="7">
        <v>194.68</v>
      </c>
      <c r="F213" s="7">
        <v>2725.55</v>
      </c>
    </row>
    <row r="214" spans="1:6" ht="14.4" x14ac:dyDescent="0.3">
      <c r="A214" s="8" t="s">
        <v>90</v>
      </c>
      <c r="B214" s="7">
        <v>88534</v>
      </c>
      <c r="C214" s="8" t="s">
        <v>100</v>
      </c>
      <c r="D214" s="7">
        <v>4</v>
      </c>
      <c r="E214" s="7">
        <v>217.9</v>
      </c>
      <c r="F214" s="7">
        <v>871.6</v>
      </c>
    </row>
    <row r="215" spans="1:6" ht="14.4" x14ac:dyDescent="0.3">
      <c r="A215" s="8" t="s">
        <v>108</v>
      </c>
      <c r="B215" s="7">
        <v>613</v>
      </c>
      <c r="C215" s="8" t="s">
        <v>109</v>
      </c>
      <c r="D215" s="7">
        <v>21</v>
      </c>
      <c r="E215" s="7">
        <v>1623.38</v>
      </c>
      <c r="F215" s="7">
        <v>34090.949999999997</v>
      </c>
    </row>
    <row r="216" spans="1:6" ht="14.4" x14ac:dyDescent="0.3">
      <c r="A216" s="8" t="s">
        <v>108</v>
      </c>
      <c r="B216" s="7">
        <v>627</v>
      </c>
      <c r="C216" s="8" t="s">
        <v>110</v>
      </c>
      <c r="D216" s="7">
        <v>25</v>
      </c>
      <c r="E216" s="7">
        <v>230.85</v>
      </c>
      <c r="F216" s="7">
        <v>5771.15</v>
      </c>
    </row>
    <row r="217" spans="1:6" ht="14.4" x14ac:dyDescent="0.3">
      <c r="A217" s="8" t="s">
        <v>108</v>
      </c>
      <c r="B217" s="7">
        <v>643</v>
      </c>
      <c r="C217" s="8" t="s">
        <v>112</v>
      </c>
      <c r="D217" s="7">
        <v>1</v>
      </c>
      <c r="E217" s="7">
        <v>1336</v>
      </c>
      <c r="F217" s="7">
        <v>1336</v>
      </c>
    </row>
    <row r="218" spans="1:6" ht="14.4" x14ac:dyDescent="0.3">
      <c r="A218" s="8" t="s">
        <v>108</v>
      </c>
      <c r="B218" s="7">
        <v>711</v>
      </c>
      <c r="C218" s="8" t="s">
        <v>116</v>
      </c>
      <c r="D218" s="7">
        <v>2</v>
      </c>
      <c r="E218" s="7">
        <v>1351</v>
      </c>
      <c r="F218" s="7">
        <v>2702</v>
      </c>
    </row>
    <row r="219" spans="1:6" ht="14.4" x14ac:dyDescent="0.3">
      <c r="A219" s="8" t="s">
        <v>108</v>
      </c>
      <c r="B219" s="7">
        <v>721</v>
      </c>
      <c r="C219" s="8" t="s">
        <v>118</v>
      </c>
      <c r="D219" s="7">
        <v>2</v>
      </c>
      <c r="E219" s="7">
        <v>835</v>
      </c>
      <c r="F219" s="7">
        <v>1670</v>
      </c>
    </row>
    <row r="220" spans="1:6" ht="14.4" x14ac:dyDescent="0.3">
      <c r="A220" s="8" t="s">
        <v>108</v>
      </c>
      <c r="B220" s="7">
        <v>722</v>
      </c>
      <c r="C220" s="8" t="s">
        <v>119</v>
      </c>
      <c r="D220" s="7">
        <v>1</v>
      </c>
      <c r="E220" s="7">
        <v>835</v>
      </c>
      <c r="F220" s="7">
        <v>835</v>
      </c>
    </row>
    <row r="221" spans="1:6" ht="14.4" x14ac:dyDescent="0.3">
      <c r="A221" s="8" t="s">
        <v>108</v>
      </c>
      <c r="B221" s="7">
        <v>731</v>
      </c>
      <c r="C221" s="8" t="s">
        <v>122</v>
      </c>
      <c r="D221" s="7">
        <v>4</v>
      </c>
      <c r="E221" s="7">
        <v>57</v>
      </c>
      <c r="F221" s="7">
        <v>228</v>
      </c>
    </row>
    <row r="222" spans="1:6" ht="14.4" x14ac:dyDescent="0.3">
      <c r="A222" s="8" t="s">
        <v>108</v>
      </c>
      <c r="B222" s="7">
        <v>733</v>
      </c>
      <c r="C222" s="8" t="s">
        <v>124</v>
      </c>
      <c r="D222" s="7">
        <v>16</v>
      </c>
      <c r="E222" s="7">
        <v>54</v>
      </c>
      <c r="F222" s="7">
        <v>864</v>
      </c>
    </row>
    <row r="223" spans="1:6" ht="14.4" x14ac:dyDescent="0.3">
      <c r="A223" s="8" t="s">
        <v>108</v>
      </c>
      <c r="B223" s="7">
        <v>768</v>
      </c>
      <c r="C223" s="8" t="s">
        <v>165</v>
      </c>
      <c r="D223" s="7">
        <v>3</v>
      </c>
      <c r="E223" s="7">
        <v>217</v>
      </c>
      <c r="F223" s="7">
        <v>651</v>
      </c>
    </row>
    <row r="224" spans="1:6" ht="14.4" x14ac:dyDescent="0.3">
      <c r="A224" s="8" t="s">
        <v>129</v>
      </c>
      <c r="B224" s="7">
        <v>811</v>
      </c>
      <c r="C224" s="8" t="s">
        <v>130</v>
      </c>
      <c r="D224" s="7">
        <v>3</v>
      </c>
      <c r="E224" s="7">
        <v>237.5</v>
      </c>
      <c r="F224" s="7">
        <v>712.5</v>
      </c>
    </row>
    <row r="225" spans="1:6" ht="14.4" x14ac:dyDescent="0.3">
      <c r="A225" s="8" t="s">
        <v>129</v>
      </c>
      <c r="B225" s="7">
        <v>825</v>
      </c>
      <c r="C225" s="8" t="s">
        <v>131</v>
      </c>
      <c r="D225" s="7">
        <v>6</v>
      </c>
      <c r="E225" s="7">
        <v>2226.67</v>
      </c>
      <c r="F225" s="7">
        <v>13360</v>
      </c>
    </row>
    <row r="226" spans="1:6" ht="14.4" x14ac:dyDescent="0.3">
      <c r="A226" s="8" t="s">
        <v>129</v>
      </c>
      <c r="B226" s="7">
        <v>873</v>
      </c>
      <c r="C226" s="8" t="s">
        <v>169</v>
      </c>
      <c r="D226" s="7">
        <v>2</v>
      </c>
      <c r="E226" s="7">
        <v>122</v>
      </c>
      <c r="F226" s="7">
        <v>244</v>
      </c>
    </row>
    <row r="227" spans="1:6" ht="14.4" x14ac:dyDescent="0.3">
      <c r="A227" s="8" t="s">
        <v>129</v>
      </c>
      <c r="B227" s="7">
        <v>874</v>
      </c>
      <c r="C227" s="8" t="s">
        <v>136</v>
      </c>
      <c r="D227" s="7">
        <v>3</v>
      </c>
      <c r="E227" s="7">
        <v>152</v>
      </c>
      <c r="F227" s="7">
        <v>456</v>
      </c>
    </row>
    <row r="228" spans="1:6" ht="14.4" x14ac:dyDescent="0.3">
      <c r="A228" s="8" t="s">
        <v>137</v>
      </c>
      <c r="B228" s="7">
        <v>926</v>
      </c>
      <c r="C228" s="8" t="s">
        <v>141</v>
      </c>
      <c r="D228" s="7">
        <v>18</v>
      </c>
      <c r="E228" s="7">
        <v>148</v>
      </c>
      <c r="F228" s="7">
        <v>2664</v>
      </c>
    </row>
    <row r="229" spans="1:6" ht="14.4" x14ac:dyDescent="0.3">
      <c r="A229" s="8" t="s">
        <v>137</v>
      </c>
      <c r="B229" s="7">
        <v>943</v>
      </c>
      <c r="C229" s="8" t="s">
        <v>138</v>
      </c>
      <c r="D229" s="7">
        <v>14</v>
      </c>
      <c r="E229" s="7">
        <v>122.79</v>
      </c>
      <c r="F229" s="7">
        <v>1719</v>
      </c>
    </row>
    <row r="230" spans="1:6" ht="14.4" x14ac:dyDescent="0.3">
      <c r="A230" s="8" t="s">
        <v>137</v>
      </c>
      <c r="B230" s="7">
        <v>965</v>
      </c>
      <c r="C230" s="8" t="s">
        <v>145</v>
      </c>
      <c r="D230" s="7">
        <v>21</v>
      </c>
      <c r="E230" s="7">
        <v>556.01</v>
      </c>
      <c r="F230" s="7">
        <v>11676.3</v>
      </c>
    </row>
    <row r="231" spans="1:6" ht="14.4" x14ac:dyDescent="0.3">
      <c r="A231" s="8" t="s">
        <v>137</v>
      </c>
      <c r="B231" s="7">
        <v>966</v>
      </c>
      <c r="C231" s="8" t="s">
        <v>170</v>
      </c>
      <c r="D231" s="7">
        <v>2</v>
      </c>
      <c r="E231" s="7">
        <v>0</v>
      </c>
      <c r="F231" s="7">
        <v>0</v>
      </c>
    </row>
    <row r="232" spans="1:6" ht="14.4" x14ac:dyDescent="0.3">
      <c r="A232" s="8" t="s">
        <v>146</v>
      </c>
      <c r="B232" s="7">
        <v>11</v>
      </c>
      <c r="C232" s="8" t="s">
        <v>148</v>
      </c>
      <c r="D232" s="7">
        <v>16</v>
      </c>
      <c r="E232" s="7">
        <v>0</v>
      </c>
      <c r="F232" s="7">
        <v>0</v>
      </c>
    </row>
    <row r="233" spans="1:6" ht="14.4" x14ac:dyDescent="0.3">
      <c r="A233" s="8" t="s">
        <v>146</v>
      </c>
      <c r="B233" s="7">
        <v>9999</v>
      </c>
      <c r="C233" s="8" t="s">
        <v>151</v>
      </c>
      <c r="D233" s="7">
        <v>66</v>
      </c>
      <c r="E233" s="7">
        <v>0</v>
      </c>
      <c r="F233" s="7">
        <v>0</v>
      </c>
    </row>
    <row r="234" spans="1:6" ht="14.4" x14ac:dyDescent="0.3">
      <c r="A234" s="8" t="s">
        <v>146</v>
      </c>
      <c r="B234" s="8" t="s">
        <v>20</v>
      </c>
      <c r="C234" s="8" t="s">
        <v>153</v>
      </c>
      <c r="D234" s="7">
        <v>116</v>
      </c>
      <c r="E234" s="7">
        <v>0.6</v>
      </c>
      <c r="F234" s="7">
        <v>70</v>
      </c>
    </row>
    <row r="235" spans="1:6" ht="14.4" x14ac:dyDescent="0.3">
      <c r="A235" s="8" t="s">
        <v>146</v>
      </c>
      <c r="B235" s="8" t="s">
        <v>23</v>
      </c>
      <c r="C235" s="8" t="s">
        <v>23</v>
      </c>
      <c r="D235" s="7">
        <v>28</v>
      </c>
      <c r="E235" s="7">
        <v>0</v>
      </c>
      <c r="F235" s="7">
        <v>0</v>
      </c>
    </row>
    <row r="236" spans="1:6" ht="14.4" x14ac:dyDescent="0.3">
      <c r="A236" s="8" t="s">
        <v>176</v>
      </c>
      <c r="B236" s="8" t="s">
        <v>176</v>
      </c>
      <c r="C236" s="8" t="s">
        <v>176</v>
      </c>
      <c r="D236" s="7">
        <v>4345</v>
      </c>
      <c r="E236" s="7">
        <v>506966.12</v>
      </c>
      <c r="F236" s="8"/>
    </row>
    <row r="237" spans="1:6" ht="14.4" x14ac:dyDescent="0.3">
      <c r="A237" s="8" t="s">
        <v>188</v>
      </c>
      <c r="B237" s="8"/>
      <c r="C237" s="8"/>
      <c r="D237" s="8"/>
      <c r="E237" s="8"/>
      <c r="F237" s="8"/>
    </row>
    <row r="238" spans="1:6" ht="14.4" x14ac:dyDescent="0.3">
      <c r="A238" s="8" t="s">
        <v>0</v>
      </c>
      <c r="B238" s="8" t="s">
        <v>14</v>
      </c>
      <c r="C238" s="8" t="s">
        <v>9</v>
      </c>
      <c r="D238" s="8" t="s">
        <v>31</v>
      </c>
      <c r="E238" s="8" t="s">
        <v>175</v>
      </c>
      <c r="F238" s="8" t="s">
        <v>33</v>
      </c>
    </row>
    <row r="239" spans="1:6" ht="14.4" x14ac:dyDescent="0.3">
      <c r="A239" s="8" t="s">
        <v>146</v>
      </c>
      <c r="B239" s="8" t="s">
        <v>20</v>
      </c>
      <c r="C239" s="8" t="s">
        <v>153</v>
      </c>
      <c r="D239" s="7">
        <v>1</v>
      </c>
      <c r="E239" s="7">
        <v>0</v>
      </c>
      <c r="F239" s="7">
        <v>0</v>
      </c>
    </row>
    <row r="240" spans="1:6" ht="14.4" x14ac:dyDescent="0.3">
      <c r="A240" s="8" t="s">
        <v>176</v>
      </c>
      <c r="B240" s="8" t="s">
        <v>176</v>
      </c>
      <c r="C240" s="8" t="s">
        <v>176</v>
      </c>
      <c r="D240" s="7">
        <v>1</v>
      </c>
      <c r="E240" s="7">
        <v>0</v>
      </c>
      <c r="F240" s="8"/>
    </row>
    <row r="241" spans="1:6" ht="14.4" x14ac:dyDescent="0.3">
      <c r="A241" s="8" t="s">
        <v>189</v>
      </c>
      <c r="B241" s="8"/>
      <c r="C241" s="8"/>
      <c r="D241" s="8"/>
      <c r="E241" s="8"/>
      <c r="F241" s="8"/>
    </row>
    <row r="242" spans="1:6" ht="14.4" x14ac:dyDescent="0.3">
      <c r="A242" s="8" t="s">
        <v>0</v>
      </c>
      <c r="B242" s="8" t="s">
        <v>14</v>
      </c>
      <c r="C242" s="8" t="s">
        <v>9</v>
      </c>
      <c r="D242" s="8" t="s">
        <v>31</v>
      </c>
      <c r="E242" s="8" t="s">
        <v>175</v>
      </c>
      <c r="F242" s="8" t="s">
        <v>33</v>
      </c>
    </row>
    <row r="243" spans="1:6" ht="14.4" x14ac:dyDescent="0.3">
      <c r="A243" s="8" t="s">
        <v>34</v>
      </c>
      <c r="B243" s="7">
        <v>74</v>
      </c>
      <c r="C243" s="8" t="s">
        <v>46</v>
      </c>
      <c r="D243" s="7">
        <v>1</v>
      </c>
      <c r="E243" s="7">
        <v>300</v>
      </c>
      <c r="F243" s="7">
        <v>300</v>
      </c>
    </row>
    <row r="244" spans="1:6" ht="14.4" x14ac:dyDescent="0.3">
      <c r="A244" s="8" t="s">
        <v>34</v>
      </c>
      <c r="B244" s="8" t="s">
        <v>18</v>
      </c>
      <c r="C244" s="8" t="s">
        <v>48</v>
      </c>
      <c r="D244" s="7">
        <v>18</v>
      </c>
      <c r="E244" s="7">
        <v>80</v>
      </c>
      <c r="F244" s="7">
        <v>1440</v>
      </c>
    </row>
    <row r="245" spans="1:6" ht="14.4" x14ac:dyDescent="0.3">
      <c r="A245" s="8" t="s">
        <v>34</v>
      </c>
      <c r="B245" s="8" t="s">
        <v>29</v>
      </c>
      <c r="C245" s="8" t="s">
        <v>190</v>
      </c>
      <c r="D245" s="7">
        <v>1</v>
      </c>
      <c r="E245" s="7">
        <v>0</v>
      </c>
      <c r="F245" s="7">
        <v>0</v>
      </c>
    </row>
    <row r="246" spans="1:6" ht="14.4" x14ac:dyDescent="0.3">
      <c r="A246" s="8" t="s">
        <v>34</v>
      </c>
      <c r="B246" s="8" t="s">
        <v>30</v>
      </c>
      <c r="C246" s="8" t="s">
        <v>191</v>
      </c>
      <c r="D246" s="7">
        <v>2</v>
      </c>
      <c r="E246" s="7">
        <v>0</v>
      </c>
      <c r="F246" s="7">
        <v>0</v>
      </c>
    </row>
    <row r="247" spans="1:6" ht="14.4" x14ac:dyDescent="0.3">
      <c r="A247" s="8" t="s">
        <v>129</v>
      </c>
      <c r="B247" s="7">
        <v>811</v>
      </c>
      <c r="C247" s="8" t="s">
        <v>130</v>
      </c>
      <c r="D247" s="7">
        <v>3</v>
      </c>
      <c r="E247" s="7">
        <v>250</v>
      </c>
      <c r="F247" s="7">
        <v>750</v>
      </c>
    </row>
    <row r="248" spans="1:6" ht="14.4" x14ac:dyDescent="0.3">
      <c r="A248" s="8" t="s">
        <v>137</v>
      </c>
      <c r="B248" s="7">
        <v>965</v>
      </c>
      <c r="C248" s="8" t="s">
        <v>145</v>
      </c>
      <c r="D248" s="7">
        <v>3</v>
      </c>
      <c r="E248" s="7">
        <v>381.67</v>
      </c>
      <c r="F248" s="7">
        <v>1145</v>
      </c>
    </row>
    <row r="249" spans="1:6" ht="14.4" x14ac:dyDescent="0.3">
      <c r="A249" s="8" t="s">
        <v>146</v>
      </c>
      <c r="B249" s="7">
        <v>9999</v>
      </c>
      <c r="C249" s="8" t="s">
        <v>151</v>
      </c>
      <c r="D249" s="7">
        <v>41</v>
      </c>
      <c r="E249" s="7">
        <v>10.98</v>
      </c>
      <c r="F249" s="7">
        <v>450</v>
      </c>
    </row>
    <row r="250" spans="1:6" ht="14.4" x14ac:dyDescent="0.3">
      <c r="A250" s="8" t="s">
        <v>146</v>
      </c>
      <c r="B250" s="8" t="s">
        <v>20</v>
      </c>
      <c r="C250" s="8" t="s">
        <v>153</v>
      </c>
      <c r="D250" s="7">
        <v>8</v>
      </c>
      <c r="E250" s="7">
        <v>0</v>
      </c>
      <c r="F250" s="7">
        <v>0</v>
      </c>
    </row>
    <row r="251" spans="1:6" ht="14.4" x14ac:dyDescent="0.3">
      <c r="A251" s="8" t="s">
        <v>176</v>
      </c>
      <c r="B251" s="8" t="s">
        <v>176</v>
      </c>
      <c r="C251" s="8" t="s">
        <v>176</v>
      </c>
      <c r="D251" s="7">
        <v>77</v>
      </c>
      <c r="E251" s="7">
        <v>4085</v>
      </c>
      <c r="F251" s="8"/>
    </row>
    <row r="252" spans="1:6" ht="14.4" x14ac:dyDescent="0.3">
      <c r="A252" s="8" t="s">
        <v>192</v>
      </c>
      <c r="B252" s="8"/>
      <c r="C252" s="8"/>
      <c r="D252" s="8"/>
      <c r="E252" s="8"/>
      <c r="F252" s="8"/>
    </row>
    <row r="253" spans="1:6" ht="14.4" x14ac:dyDescent="0.3">
      <c r="A253" s="8" t="s">
        <v>0</v>
      </c>
      <c r="B253" s="8" t="s">
        <v>14</v>
      </c>
      <c r="C253" s="8" t="s">
        <v>9</v>
      </c>
      <c r="D253" s="8" t="s">
        <v>31</v>
      </c>
      <c r="E253" s="8" t="s">
        <v>175</v>
      </c>
      <c r="F253" s="8" t="s">
        <v>33</v>
      </c>
    </row>
    <row r="254" spans="1:6" ht="14.4" x14ac:dyDescent="0.3">
      <c r="A254" s="8" t="s">
        <v>34</v>
      </c>
      <c r="B254" s="7">
        <v>11</v>
      </c>
      <c r="C254" s="8" t="s">
        <v>35</v>
      </c>
      <c r="D254" s="7">
        <v>152</v>
      </c>
      <c r="E254" s="7">
        <v>67.55</v>
      </c>
      <c r="F254" s="7">
        <v>10268.219999999999</v>
      </c>
    </row>
    <row r="255" spans="1:6" ht="14.4" x14ac:dyDescent="0.3">
      <c r="A255" s="8" t="s">
        <v>34</v>
      </c>
      <c r="B255" s="7">
        <v>12</v>
      </c>
      <c r="C255" s="8" t="s">
        <v>36</v>
      </c>
      <c r="D255" s="7">
        <v>89</v>
      </c>
      <c r="E255" s="7">
        <v>61.35</v>
      </c>
      <c r="F255" s="7">
        <v>5459.9</v>
      </c>
    </row>
    <row r="256" spans="1:6" ht="14.4" x14ac:dyDescent="0.3">
      <c r="A256" s="8" t="s">
        <v>34</v>
      </c>
      <c r="B256" s="7">
        <v>13</v>
      </c>
      <c r="C256" s="8" t="s">
        <v>37</v>
      </c>
      <c r="D256" s="7">
        <v>124</v>
      </c>
      <c r="E256" s="7">
        <v>48.5</v>
      </c>
      <c r="F256" s="7">
        <v>6013.77</v>
      </c>
    </row>
    <row r="257" spans="1:6" ht="14.4" x14ac:dyDescent="0.3">
      <c r="A257" s="8" t="s">
        <v>34</v>
      </c>
      <c r="B257" s="7">
        <v>14</v>
      </c>
      <c r="C257" s="8" t="s">
        <v>38</v>
      </c>
      <c r="D257" s="7">
        <v>6</v>
      </c>
      <c r="E257" s="7">
        <v>75</v>
      </c>
      <c r="F257" s="7">
        <v>450</v>
      </c>
    </row>
    <row r="258" spans="1:6" ht="14.4" x14ac:dyDescent="0.3">
      <c r="A258" s="8" t="s">
        <v>34</v>
      </c>
      <c r="B258" s="7">
        <v>22</v>
      </c>
      <c r="C258" s="8" t="s">
        <v>39</v>
      </c>
      <c r="D258" s="7">
        <v>617</v>
      </c>
      <c r="E258" s="7">
        <v>48.65</v>
      </c>
      <c r="F258" s="7">
        <v>30019.52</v>
      </c>
    </row>
    <row r="259" spans="1:6" ht="14.4" x14ac:dyDescent="0.3">
      <c r="A259" s="8" t="s">
        <v>34</v>
      </c>
      <c r="B259" s="7">
        <v>24</v>
      </c>
      <c r="C259" s="8" t="s">
        <v>187</v>
      </c>
      <c r="D259" s="7">
        <v>4</v>
      </c>
      <c r="E259" s="7">
        <v>29.02</v>
      </c>
      <c r="F259" s="7">
        <v>116.08</v>
      </c>
    </row>
    <row r="260" spans="1:6" ht="14.4" x14ac:dyDescent="0.3">
      <c r="A260" s="8" t="s">
        <v>34</v>
      </c>
      <c r="B260" s="7">
        <v>37</v>
      </c>
      <c r="C260" s="8" t="s">
        <v>41</v>
      </c>
      <c r="D260" s="7">
        <v>16</v>
      </c>
      <c r="E260" s="7">
        <v>95.3</v>
      </c>
      <c r="F260" s="7">
        <v>1524.75</v>
      </c>
    </row>
    <row r="261" spans="1:6" ht="14.4" x14ac:dyDescent="0.3">
      <c r="A261" s="8" t="s">
        <v>34</v>
      </c>
      <c r="B261" s="7">
        <v>72</v>
      </c>
      <c r="C261" s="8" t="s">
        <v>44</v>
      </c>
      <c r="D261" s="7">
        <v>104</v>
      </c>
      <c r="E261" s="7">
        <v>42.71</v>
      </c>
      <c r="F261" s="7">
        <v>4442</v>
      </c>
    </row>
    <row r="262" spans="1:6" ht="14.4" x14ac:dyDescent="0.3">
      <c r="A262" s="8" t="s">
        <v>34</v>
      </c>
      <c r="B262" s="7">
        <v>88011</v>
      </c>
      <c r="C262" s="8" t="s">
        <v>35</v>
      </c>
      <c r="D262" s="7">
        <v>23</v>
      </c>
      <c r="E262" s="7">
        <v>54.81</v>
      </c>
      <c r="F262" s="7">
        <v>1260.7</v>
      </c>
    </row>
    <row r="263" spans="1:6" ht="14.4" x14ac:dyDescent="0.3">
      <c r="A263" s="8" t="s">
        <v>34</v>
      </c>
      <c r="B263" s="7">
        <v>88012</v>
      </c>
      <c r="C263" s="8" t="s">
        <v>36</v>
      </c>
      <c r="D263" s="7">
        <v>10</v>
      </c>
      <c r="E263" s="7">
        <v>45.56</v>
      </c>
      <c r="F263" s="7">
        <v>455.6</v>
      </c>
    </row>
    <row r="264" spans="1:6" ht="14.4" x14ac:dyDescent="0.3">
      <c r="A264" s="8" t="s">
        <v>34</v>
      </c>
      <c r="B264" s="7">
        <v>88013</v>
      </c>
      <c r="C264" s="8" t="s">
        <v>37</v>
      </c>
      <c r="D264" s="7">
        <v>3</v>
      </c>
      <c r="E264" s="7">
        <v>28.2</v>
      </c>
      <c r="F264" s="7">
        <v>84.6</v>
      </c>
    </row>
    <row r="265" spans="1:6" ht="14.4" x14ac:dyDescent="0.3">
      <c r="A265" s="8" t="s">
        <v>34</v>
      </c>
      <c r="B265" s="7">
        <v>88022</v>
      </c>
      <c r="C265" s="8" t="s">
        <v>39</v>
      </c>
      <c r="D265" s="7">
        <v>40</v>
      </c>
      <c r="E265" s="7">
        <v>31.65</v>
      </c>
      <c r="F265" s="7">
        <v>1266</v>
      </c>
    </row>
    <row r="266" spans="1:6" ht="14.4" x14ac:dyDescent="0.3">
      <c r="A266" s="8" t="s">
        <v>34</v>
      </c>
      <c r="B266" s="8" t="s">
        <v>18</v>
      </c>
      <c r="C266" s="8" t="s">
        <v>48</v>
      </c>
      <c r="D266" s="7">
        <v>3</v>
      </c>
      <c r="E266" s="7">
        <v>0</v>
      </c>
      <c r="F266" s="7">
        <v>0</v>
      </c>
    </row>
    <row r="267" spans="1:6" ht="14.4" x14ac:dyDescent="0.3">
      <c r="A267" s="8" t="s">
        <v>49</v>
      </c>
      <c r="B267" s="7">
        <v>113</v>
      </c>
      <c r="C267" s="8" t="s">
        <v>51</v>
      </c>
      <c r="D267" s="7">
        <v>7</v>
      </c>
      <c r="E267" s="7">
        <v>28.54</v>
      </c>
      <c r="F267" s="7">
        <v>199.8</v>
      </c>
    </row>
    <row r="268" spans="1:6" ht="14.4" x14ac:dyDescent="0.3">
      <c r="A268" s="8" t="s">
        <v>49</v>
      </c>
      <c r="B268" s="7">
        <v>114</v>
      </c>
      <c r="C268" s="8" t="s">
        <v>52</v>
      </c>
      <c r="D268" s="7">
        <v>239</v>
      </c>
      <c r="E268" s="7">
        <v>130.19999999999999</v>
      </c>
      <c r="F268" s="7">
        <v>31118.01</v>
      </c>
    </row>
    <row r="269" spans="1:6" ht="14.4" x14ac:dyDescent="0.3">
      <c r="A269" s="8" t="s">
        <v>49</v>
      </c>
      <c r="B269" s="7">
        <v>115</v>
      </c>
      <c r="C269" s="8" t="s">
        <v>53</v>
      </c>
      <c r="D269" s="7">
        <v>8</v>
      </c>
      <c r="E269" s="7">
        <v>125.75</v>
      </c>
      <c r="F269" s="7">
        <v>1006</v>
      </c>
    </row>
    <row r="270" spans="1:6" ht="14.4" x14ac:dyDescent="0.3">
      <c r="A270" s="8" t="s">
        <v>49</v>
      </c>
      <c r="B270" s="7">
        <v>118</v>
      </c>
      <c r="C270" s="8" t="s">
        <v>56</v>
      </c>
      <c r="D270" s="7">
        <v>22</v>
      </c>
      <c r="E270" s="7">
        <v>67</v>
      </c>
      <c r="F270" s="7">
        <v>1474</v>
      </c>
    </row>
    <row r="271" spans="1:6" ht="14.4" x14ac:dyDescent="0.3">
      <c r="A271" s="8" t="s">
        <v>49</v>
      </c>
      <c r="B271" s="7">
        <v>119</v>
      </c>
      <c r="C271" s="8" t="s">
        <v>57</v>
      </c>
      <c r="D271" s="7">
        <v>14</v>
      </c>
      <c r="E271" s="7">
        <v>108.62</v>
      </c>
      <c r="F271" s="7">
        <v>1520.7</v>
      </c>
    </row>
    <row r="272" spans="1:6" ht="14.4" x14ac:dyDescent="0.3">
      <c r="A272" s="8" t="s">
        <v>49</v>
      </c>
      <c r="B272" s="7">
        <v>121</v>
      </c>
      <c r="C272" s="8" t="s">
        <v>58</v>
      </c>
      <c r="D272" s="7">
        <v>222</v>
      </c>
      <c r="E272" s="7">
        <v>42.41</v>
      </c>
      <c r="F272" s="7">
        <v>9414.2199999999993</v>
      </c>
    </row>
    <row r="273" spans="1:6" ht="14.4" x14ac:dyDescent="0.3">
      <c r="A273" s="8" t="s">
        <v>49</v>
      </c>
      <c r="B273" s="7">
        <v>123</v>
      </c>
      <c r="C273" s="8" t="s">
        <v>59</v>
      </c>
      <c r="D273" s="7">
        <v>1</v>
      </c>
      <c r="E273" s="7">
        <v>44</v>
      </c>
      <c r="F273" s="7">
        <v>44</v>
      </c>
    </row>
    <row r="274" spans="1:6" ht="14.4" x14ac:dyDescent="0.3">
      <c r="A274" s="8" t="s">
        <v>49</v>
      </c>
      <c r="B274" s="7">
        <v>151</v>
      </c>
      <c r="C274" s="8" t="s">
        <v>61</v>
      </c>
      <c r="D274" s="7">
        <v>1</v>
      </c>
      <c r="E274" s="7">
        <v>225</v>
      </c>
      <c r="F274" s="7">
        <v>225</v>
      </c>
    </row>
    <row r="275" spans="1:6" ht="14.4" x14ac:dyDescent="0.3">
      <c r="A275" s="8" t="s">
        <v>49</v>
      </c>
      <c r="B275" s="7">
        <v>161</v>
      </c>
      <c r="C275" s="8" t="s">
        <v>62</v>
      </c>
      <c r="D275" s="7">
        <v>17</v>
      </c>
      <c r="E275" s="7">
        <v>63.53</v>
      </c>
      <c r="F275" s="7">
        <v>1080</v>
      </c>
    </row>
    <row r="276" spans="1:6" ht="14.4" x14ac:dyDescent="0.3">
      <c r="A276" s="8" t="s">
        <v>49</v>
      </c>
      <c r="B276" s="7">
        <v>88111</v>
      </c>
      <c r="C276" s="8" t="s">
        <v>50</v>
      </c>
      <c r="D276" s="7">
        <v>2</v>
      </c>
      <c r="E276" s="7">
        <v>55.9</v>
      </c>
      <c r="F276" s="7">
        <v>111.8</v>
      </c>
    </row>
    <row r="277" spans="1:6" ht="14.4" x14ac:dyDescent="0.3">
      <c r="A277" s="8" t="s">
        <v>49</v>
      </c>
      <c r="B277" s="7">
        <v>88114</v>
      </c>
      <c r="C277" s="8" t="s">
        <v>52</v>
      </c>
      <c r="D277" s="7">
        <v>20</v>
      </c>
      <c r="E277" s="7">
        <v>93.54</v>
      </c>
      <c r="F277" s="7">
        <v>1870.9</v>
      </c>
    </row>
    <row r="278" spans="1:6" ht="14.4" x14ac:dyDescent="0.3">
      <c r="A278" s="8" t="s">
        <v>49</v>
      </c>
      <c r="B278" s="7">
        <v>88121</v>
      </c>
      <c r="C278" s="8" t="s">
        <v>58</v>
      </c>
      <c r="D278" s="7">
        <v>20</v>
      </c>
      <c r="E278" s="7">
        <v>36.04</v>
      </c>
      <c r="F278" s="7">
        <v>720.7</v>
      </c>
    </row>
    <row r="279" spans="1:6" ht="14.4" x14ac:dyDescent="0.3">
      <c r="A279" s="8" t="s">
        <v>49</v>
      </c>
      <c r="B279" s="7">
        <v>88161</v>
      </c>
      <c r="C279" s="8" t="s">
        <v>62</v>
      </c>
      <c r="D279" s="7">
        <v>15</v>
      </c>
      <c r="E279" s="7">
        <v>47.73</v>
      </c>
      <c r="F279" s="7">
        <v>715.95</v>
      </c>
    </row>
    <row r="280" spans="1:6" ht="14.4" x14ac:dyDescent="0.3">
      <c r="A280" s="8" t="s">
        <v>49</v>
      </c>
      <c r="B280" s="7">
        <v>88162</v>
      </c>
      <c r="C280" s="8" t="s">
        <v>64</v>
      </c>
      <c r="D280" s="7">
        <v>2</v>
      </c>
      <c r="E280" s="7">
        <v>24.25</v>
      </c>
      <c r="F280" s="7">
        <v>48.5</v>
      </c>
    </row>
    <row r="281" spans="1:6" ht="14.4" x14ac:dyDescent="0.3">
      <c r="A281" s="8" t="s">
        <v>65</v>
      </c>
      <c r="B281" s="7">
        <v>213</v>
      </c>
      <c r="C281" s="8" t="s">
        <v>66</v>
      </c>
      <c r="D281" s="7">
        <v>4</v>
      </c>
      <c r="E281" s="7">
        <v>87.86</v>
      </c>
      <c r="F281" s="7">
        <v>351.42</v>
      </c>
    </row>
    <row r="282" spans="1:6" ht="14.4" x14ac:dyDescent="0.3">
      <c r="A282" s="8" t="s">
        <v>65</v>
      </c>
      <c r="B282" s="7">
        <v>221</v>
      </c>
      <c r="C282" s="8" t="s">
        <v>67</v>
      </c>
      <c r="D282" s="7">
        <v>1</v>
      </c>
      <c r="E282" s="7">
        <v>57.75</v>
      </c>
      <c r="F282" s="7">
        <v>57.75</v>
      </c>
    </row>
    <row r="283" spans="1:6" ht="14.4" x14ac:dyDescent="0.3">
      <c r="A283" s="8" t="s">
        <v>65</v>
      </c>
      <c r="B283" s="7">
        <v>222</v>
      </c>
      <c r="C283" s="8" t="s">
        <v>68</v>
      </c>
      <c r="D283" s="7">
        <v>28</v>
      </c>
      <c r="E283" s="7">
        <v>44.41</v>
      </c>
      <c r="F283" s="7">
        <v>1243.45</v>
      </c>
    </row>
    <row r="284" spans="1:6" ht="14.4" x14ac:dyDescent="0.3">
      <c r="A284" s="8" t="s">
        <v>65</v>
      </c>
      <c r="B284" s="7">
        <v>231</v>
      </c>
      <c r="C284" s="8" t="s">
        <v>69</v>
      </c>
      <c r="D284" s="7">
        <v>1</v>
      </c>
      <c r="E284" s="7">
        <v>179</v>
      </c>
      <c r="F284" s="7">
        <v>179</v>
      </c>
    </row>
    <row r="285" spans="1:6" ht="14.4" x14ac:dyDescent="0.3">
      <c r="A285" s="8" t="s">
        <v>65</v>
      </c>
      <c r="B285" s="7">
        <v>250</v>
      </c>
      <c r="C285" s="8" t="s">
        <v>70</v>
      </c>
      <c r="D285" s="7">
        <v>2</v>
      </c>
      <c r="E285" s="7">
        <v>150</v>
      </c>
      <c r="F285" s="7">
        <v>300</v>
      </c>
    </row>
    <row r="286" spans="1:6" ht="14.4" x14ac:dyDescent="0.3">
      <c r="A286" s="8" t="s">
        <v>65</v>
      </c>
      <c r="B286" s="7">
        <v>281</v>
      </c>
      <c r="C286" s="8" t="s">
        <v>193</v>
      </c>
      <c r="D286" s="7">
        <v>1</v>
      </c>
      <c r="E286" s="7">
        <v>420</v>
      </c>
      <c r="F286" s="7">
        <v>420</v>
      </c>
    </row>
    <row r="287" spans="1:6" ht="14.4" x14ac:dyDescent="0.3">
      <c r="A287" s="8" t="s">
        <v>72</v>
      </c>
      <c r="B287" s="7">
        <v>311</v>
      </c>
      <c r="C287" s="8" t="s">
        <v>73</v>
      </c>
      <c r="D287" s="7">
        <v>74</v>
      </c>
      <c r="E287" s="7">
        <v>201.6</v>
      </c>
      <c r="F287" s="7">
        <v>14918.59</v>
      </c>
    </row>
    <row r="288" spans="1:6" ht="14.4" x14ac:dyDescent="0.3">
      <c r="A288" s="8" t="s">
        <v>72</v>
      </c>
      <c r="B288" s="7">
        <v>314</v>
      </c>
      <c r="C288" s="8" t="s">
        <v>74</v>
      </c>
      <c r="D288" s="7">
        <v>10</v>
      </c>
      <c r="E288" s="7">
        <v>290.67</v>
      </c>
      <c r="F288" s="7">
        <v>2906.67</v>
      </c>
    </row>
    <row r="289" spans="1:6" ht="14.4" x14ac:dyDescent="0.3">
      <c r="A289" s="8" t="s">
        <v>72</v>
      </c>
      <c r="B289" s="7">
        <v>322</v>
      </c>
      <c r="C289" s="8" t="s">
        <v>75</v>
      </c>
      <c r="D289" s="7">
        <v>4</v>
      </c>
      <c r="E289" s="7">
        <v>320.86</v>
      </c>
      <c r="F289" s="7">
        <v>1283.45</v>
      </c>
    </row>
    <row r="290" spans="1:6" ht="14.4" x14ac:dyDescent="0.3">
      <c r="A290" s="8" t="s">
        <v>72</v>
      </c>
      <c r="B290" s="7">
        <v>88311</v>
      </c>
      <c r="C290" s="8" t="s">
        <v>73</v>
      </c>
      <c r="D290" s="7">
        <v>8</v>
      </c>
      <c r="E290" s="7">
        <v>136.43</v>
      </c>
      <c r="F290" s="7">
        <v>1091.4000000000001</v>
      </c>
    </row>
    <row r="291" spans="1:6" ht="14.4" x14ac:dyDescent="0.3">
      <c r="A291" s="8" t="s">
        <v>72</v>
      </c>
      <c r="B291" s="7">
        <v>88316</v>
      </c>
      <c r="C291" s="8" t="s">
        <v>79</v>
      </c>
      <c r="D291" s="7">
        <v>1</v>
      </c>
      <c r="E291" s="7">
        <v>87.05</v>
      </c>
      <c r="F291" s="7">
        <v>87.05</v>
      </c>
    </row>
    <row r="292" spans="1:6" ht="14.4" x14ac:dyDescent="0.3">
      <c r="A292" s="8" t="s">
        <v>80</v>
      </c>
      <c r="B292" s="7">
        <v>415</v>
      </c>
      <c r="C292" s="8" t="s">
        <v>83</v>
      </c>
      <c r="D292" s="7">
        <v>10</v>
      </c>
      <c r="E292" s="7">
        <v>281.35000000000002</v>
      </c>
      <c r="F292" s="7">
        <v>2813.52</v>
      </c>
    </row>
    <row r="293" spans="1:6" ht="14.4" x14ac:dyDescent="0.3">
      <c r="A293" s="8" t="s">
        <v>80</v>
      </c>
      <c r="B293" s="7">
        <v>416</v>
      </c>
      <c r="C293" s="8" t="s">
        <v>84</v>
      </c>
      <c r="D293" s="7">
        <v>14</v>
      </c>
      <c r="E293" s="7">
        <v>145.05000000000001</v>
      </c>
      <c r="F293" s="7">
        <v>2030.66</v>
      </c>
    </row>
    <row r="294" spans="1:6" ht="14.4" x14ac:dyDescent="0.3">
      <c r="A294" s="8" t="s">
        <v>80</v>
      </c>
      <c r="B294" s="7">
        <v>417</v>
      </c>
      <c r="C294" s="8" t="s">
        <v>85</v>
      </c>
      <c r="D294" s="7">
        <v>10</v>
      </c>
      <c r="E294" s="7">
        <v>286.56</v>
      </c>
      <c r="F294" s="7">
        <v>2865.58</v>
      </c>
    </row>
    <row r="295" spans="1:6" ht="14.4" x14ac:dyDescent="0.3">
      <c r="A295" s="8" t="s">
        <v>80</v>
      </c>
      <c r="B295" s="7">
        <v>418</v>
      </c>
      <c r="C295" s="8" t="s">
        <v>86</v>
      </c>
      <c r="D295" s="7">
        <v>14</v>
      </c>
      <c r="E295" s="7">
        <v>142.75</v>
      </c>
      <c r="F295" s="7">
        <v>1998.56</v>
      </c>
    </row>
    <row r="296" spans="1:6" ht="14.4" x14ac:dyDescent="0.3">
      <c r="A296" s="8" t="s">
        <v>80</v>
      </c>
      <c r="B296" s="7">
        <v>419</v>
      </c>
      <c r="C296" s="8" t="s">
        <v>87</v>
      </c>
      <c r="D296" s="7">
        <v>11</v>
      </c>
      <c r="E296" s="7">
        <v>211.07</v>
      </c>
      <c r="F296" s="7">
        <v>2321.7199999999998</v>
      </c>
    </row>
    <row r="297" spans="1:6" ht="14.4" x14ac:dyDescent="0.3">
      <c r="A297" s="8" t="s">
        <v>90</v>
      </c>
      <c r="B297" s="7">
        <v>521</v>
      </c>
      <c r="C297" s="8" t="s">
        <v>91</v>
      </c>
      <c r="D297" s="7">
        <v>13</v>
      </c>
      <c r="E297" s="7">
        <v>189.23</v>
      </c>
      <c r="F297" s="7">
        <v>2459.9499999999998</v>
      </c>
    </row>
    <row r="298" spans="1:6" ht="14.4" x14ac:dyDescent="0.3">
      <c r="A298" s="8" t="s">
        <v>90</v>
      </c>
      <c r="B298" s="7">
        <v>522</v>
      </c>
      <c r="C298" s="8" t="s">
        <v>92</v>
      </c>
      <c r="D298" s="7">
        <v>24</v>
      </c>
      <c r="E298" s="7">
        <v>211.91</v>
      </c>
      <c r="F298" s="7">
        <v>5085.8999999999996</v>
      </c>
    </row>
    <row r="299" spans="1:6" ht="14.4" x14ac:dyDescent="0.3">
      <c r="A299" s="8" t="s">
        <v>90</v>
      </c>
      <c r="B299" s="7">
        <v>523</v>
      </c>
      <c r="C299" s="8" t="s">
        <v>93</v>
      </c>
      <c r="D299" s="7">
        <v>13</v>
      </c>
      <c r="E299" s="7">
        <v>220.82</v>
      </c>
      <c r="F299" s="7">
        <v>2870.67</v>
      </c>
    </row>
    <row r="300" spans="1:6" ht="14.4" x14ac:dyDescent="0.3">
      <c r="A300" s="8" t="s">
        <v>90</v>
      </c>
      <c r="B300" s="7">
        <v>524</v>
      </c>
      <c r="C300" s="8" t="s">
        <v>94</v>
      </c>
      <c r="D300" s="7">
        <v>9</v>
      </c>
      <c r="E300" s="7">
        <v>252.05</v>
      </c>
      <c r="F300" s="7">
        <v>2268.48</v>
      </c>
    </row>
    <row r="301" spans="1:6" ht="14.4" x14ac:dyDescent="0.3">
      <c r="A301" s="8" t="s">
        <v>90</v>
      </c>
      <c r="B301" s="7">
        <v>525</v>
      </c>
      <c r="C301" s="8" t="s">
        <v>95</v>
      </c>
      <c r="D301" s="7">
        <v>2</v>
      </c>
      <c r="E301" s="7">
        <v>239.62</v>
      </c>
      <c r="F301" s="7">
        <v>479.23</v>
      </c>
    </row>
    <row r="302" spans="1:6" ht="14.4" x14ac:dyDescent="0.3">
      <c r="A302" s="8" t="s">
        <v>90</v>
      </c>
      <c r="B302" s="7">
        <v>526</v>
      </c>
      <c r="C302" s="8" t="s">
        <v>96</v>
      </c>
      <c r="D302" s="7">
        <v>2</v>
      </c>
      <c r="E302" s="7">
        <v>478</v>
      </c>
      <c r="F302" s="7">
        <v>956</v>
      </c>
    </row>
    <row r="303" spans="1:6" ht="14.4" x14ac:dyDescent="0.3">
      <c r="A303" s="8" t="s">
        <v>90</v>
      </c>
      <c r="B303" s="7">
        <v>531</v>
      </c>
      <c r="C303" s="8" t="s">
        <v>97</v>
      </c>
      <c r="D303" s="7">
        <v>101</v>
      </c>
      <c r="E303" s="7">
        <v>187.28</v>
      </c>
      <c r="F303" s="7">
        <v>18915.02</v>
      </c>
    </row>
    <row r="304" spans="1:6" ht="14.4" x14ac:dyDescent="0.3">
      <c r="A304" s="8" t="s">
        <v>90</v>
      </c>
      <c r="B304" s="7">
        <v>532</v>
      </c>
      <c r="C304" s="8" t="s">
        <v>98</v>
      </c>
      <c r="D304" s="7">
        <v>95</v>
      </c>
      <c r="E304" s="7">
        <v>233.54</v>
      </c>
      <c r="F304" s="7">
        <v>22186.5</v>
      </c>
    </row>
    <row r="305" spans="1:6" ht="14.4" x14ac:dyDescent="0.3">
      <c r="A305" s="8" t="s">
        <v>90</v>
      </c>
      <c r="B305" s="7">
        <v>533</v>
      </c>
      <c r="C305" s="8" t="s">
        <v>99</v>
      </c>
      <c r="D305" s="7">
        <v>60</v>
      </c>
      <c r="E305" s="7">
        <v>253.71</v>
      </c>
      <c r="F305" s="7">
        <v>15222.85</v>
      </c>
    </row>
    <row r="306" spans="1:6" ht="14.4" x14ac:dyDescent="0.3">
      <c r="A306" s="8" t="s">
        <v>90</v>
      </c>
      <c r="B306" s="7">
        <v>534</v>
      </c>
      <c r="C306" s="8" t="s">
        <v>100</v>
      </c>
      <c r="D306" s="7">
        <v>36</v>
      </c>
      <c r="E306" s="7">
        <v>283.85000000000002</v>
      </c>
      <c r="F306" s="7">
        <v>10218.67</v>
      </c>
    </row>
    <row r="307" spans="1:6" ht="14.4" x14ac:dyDescent="0.3">
      <c r="A307" s="8" t="s">
        <v>90</v>
      </c>
      <c r="B307" s="7">
        <v>535</v>
      </c>
      <c r="C307" s="8" t="s">
        <v>101</v>
      </c>
      <c r="D307" s="7">
        <v>9</v>
      </c>
      <c r="E307" s="7">
        <v>329.87</v>
      </c>
      <c r="F307" s="7">
        <v>2968.84</v>
      </c>
    </row>
    <row r="308" spans="1:6" ht="14.4" x14ac:dyDescent="0.3">
      <c r="A308" s="8" t="s">
        <v>90</v>
      </c>
      <c r="B308" s="7">
        <v>572</v>
      </c>
      <c r="C308" s="8" t="s">
        <v>102</v>
      </c>
      <c r="D308" s="7">
        <v>9</v>
      </c>
      <c r="E308" s="7">
        <v>91.03</v>
      </c>
      <c r="F308" s="7">
        <v>819.24</v>
      </c>
    </row>
    <row r="309" spans="1:6" ht="14.4" x14ac:dyDescent="0.3">
      <c r="A309" s="8" t="s">
        <v>90</v>
      </c>
      <c r="B309" s="7">
        <v>574</v>
      </c>
      <c r="C309" s="8" t="s">
        <v>103</v>
      </c>
      <c r="D309" s="7">
        <v>1</v>
      </c>
      <c r="E309" s="7">
        <v>123</v>
      </c>
      <c r="F309" s="7">
        <v>123</v>
      </c>
    </row>
    <row r="310" spans="1:6" ht="14.4" x14ac:dyDescent="0.3">
      <c r="A310" s="8" t="s">
        <v>90</v>
      </c>
      <c r="B310" s="7">
        <v>577</v>
      </c>
      <c r="C310" s="8" t="s">
        <v>105</v>
      </c>
      <c r="D310" s="7">
        <v>30</v>
      </c>
      <c r="E310" s="7">
        <v>43.01</v>
      </c>
      <c r="F310" s="7">
        <v>1290.21</v>
      </c>
    </row>
    <row r="311" spans="1:6" ht="14.4" x14ac:dyDescent="0.3">
      <c r="A311" s="8" t="s">
        <v>90</v>
      </c>
      <c r="B311" s="7">
        <v>578</v>
      </c>
      <c r="C311" s="8" t="s">
        <v>106</v>
      </c>
      <c r="D311" s="7">
        <v>2</v>
      </c>
      <c r="E311" s="7">
        <v>55</v>
      </c>
      <c r="F311" s="7">
        <v>110</v>
      </c>
    </row>
    <row r="312" spans="1:6" ht="14.4" x14ac:dyDescent="0.3">
      <c r="A312" s="8" t="s">
        <v>90</v>
      </c>
      <c r="B312" s="7">
        <v>88525</v>
      </c>
      <c r="C312" s="8" t="s">
        <v>95</v>
      </c>
      <c r="D312" s="7">
        <v>1</v>
      </c>
      <c r="E312" s="7">
        <v>237.15</v>
      </c>
      <c r="F312" s="7">
        <v>237.15</v>
      </c>
    </row>
    <row r="313" spans="1:6" ht="14.4" x14ac:dyDescent="0.3">
      <c r="A313" s="8" t="s">
        <v>90</v>
      </c>
      <c r="B313" s="7">
        <v>88531</v>
      </c>
      <c r="C313" s="8" t="s">
        <v>97</v>
      </c>
      <c r="D313" s="7">
        <v>7</v>
      </c>
      <c r="E313" s="7">
        <v>126.5</v>
      </c>
      <c r="F313" s="7">
        <v>885.5</v>
      </c>
    </row>
    <row r="314" spans="1:6" ht="14.4" x14ac:dyDescent="0.3">
      <c r="A314" s="8" t="s">
        <v>90</v>
      </c>
      <c r="B314" s="7">
        <v>88532</v>
      </c>
      <c r="C314" s="8" t="s">
        <v>98</v>
      </c>
      <c r="D314" s="7">
        <v>4</v>
      </c>
      <c r="E314" s="7">
        <v>159.84</v>
      </c>
      <c r="F314" s="7">
        <v>639.35</v>
      </c>
    </row>
    <row r="315" spans="1:6" ht="14.4" x14ac:dyDescent="0.3">
      <c r="A315" s="8" t="s">
        <v>90</v>
      </c>
      <c r="B315" s="7">
        <v>88533</v>
      </c>
      <c r="C315" s="8" t="s">
        <v>99</v>
      </c>
      <c r="D315" s="7">
        <v>2</v>
      </c>
      <c r="E315" s="7">
        <v>190.95</v>
      </c>
      <c r="F315" s="7">
        <v>381.9</v>
      </c>
    </row>
    <row r="316" spans="1:6" ht="14.4" x14ac:dyDescent="0.3">
      <c r="A316" s="8" t="s">
        <v>108</v>
      </c>
      <c r="B316" s="7">
        <v>613</v>
      </c>
      <c r="C316" s="8" t="s">
        <v>109</v>
      </c>
      <c r="D316" s="7">
        <v>18</v>
      </c>
      <c r="E316" s="7">
        <v>1649.72</v>
      </c>
      <c r="F316" s="7">
        <v>29695</v>
      </c>
    </row>
    <row r="317" spans="1:6" ht="14.4" x14ac:dyDescent="0.3">
      <c r="A317" s="8" t="s">
        <v>108</v>
      </c>
      <c r="B317" s="7">
        <v>618</v>
      </c>
      <c r="C317" s="8" t="s">
        <v>194</v>
      </c>
      <c r="D317" s="7">
        <v>1</v>
      </c>
      <c r="E317" s="7">
        <v>1690</v>
      </c>
      <c r="F317" s="7">
        <v>1690</v>
      </c>
    </row>
    <row r="318" spans="1:6" ht="14.4" x14ac:dyDescent="0.3">
      <c r="A318" s="8" t="s">
        <v>108</v>
      </c>
      <c r="B318" s="7">
        <v>627</v>
      </c>
      <c r="C318" s="8" t="s">
        <v>110</v>
      </c>
      <c r="D318" s="7">
        <v>8</v>
      </c>
      <c r="E318" s="7">
        <v>261.62</v>
      </c>
      <c r="F318" s="7">
        <v>2093</v>
      </c>
    </row>
    <row r="319" spans="1:6" ht="14.4" x14ac:dyDescent="0.3">
      <c r="A319" s="8" t="s">
        <v>108</v>
      </c>
      <c r="B319" s="7">
        <v>727</v>
      </c>
      <c r="C319" s="8" t="s">
        <v>120</v>
      </c>
      <c r="D319" s="7">
        <v>4</v>
      </c>
      <c r="E319" s="7">
        <v>1338.48</v>
      </c>
      <c r="F319" s="7">
        <v>5353.9</v>
      </c>
    </row>
    <row r="320" spans="1:6" ht="14.4" x14ac:dyDescent="0.3">
      <c r="A320" s="8" t="s">
        <v>108</v>
      </c>
      <c r="B320" s="7">
        <v>728</v>
      </c>
      <c r="C320" s="8" t="s">
        <v>121</v>
      </c>
      <c r="D320" s="7">
        <v>1</v>
      </c>
      <c r="E320" s="7">
        <v>1229.95</v>
      </c>
      <c r="F320" s="7">
        <v>1229.95</v>
      </c>
    </row>
    <row r="321" spans="1:6" ht="14.4" x14ac:dyDescent="0.3">
      <c r="A321" s="8" t="s">
        <v>108</v>
      </c>
      <c r="B321" s="7">
        <v>731</v>
      </c>
      <c r="C321" s="8" t="s">
        <v>122</v>
      </c>
      <c r="D321" s="7">
        <v>17</v>
      </c>
      <c r="E321" s="7">
        <v>52.47</v>
      </c>
      <c r="F321" s="7">
        <v>892.05</v>
      </c>
    </row>
    <row r="322" spans="1:6" ht="14.4" x14ac:dyDescent="0.3">
      <c r="A322" s="8" t="s">
        <v>108</v>
      </c>
      <c r="B322" s="7">
        <v>732</v>
      </c>
      <c r="C322" s="8" t="s">
        <v>123</v>
      </c>
      <c r="D322" s="7">
        <v>17</v>
      </c>
      <c r="E322" s="7">
        <v>52.47</v>
      </c>
      <c r="F322" s="7">
        <v>892.05</v>
      </c>
    </row>
    <row r="323" spans="1:6" ht="14.4" x14ac:dyDescent="0.3">
      <c r="A323" s="8" t="s">
        <v>108</v>
      </c>
      <c r="B323" s="7">
        <v>733</v>
      </c>
      <c r="C323" s="8" t="s">
        <v>124</v>
      </c>
      <c r="D323" s="7">
        <v>24</v>
      </c>
      <c r="E323" s="7">
        <v>45.75</v>
      </c>
      <c r="F323" s="7">
        <v>1098</v>
      </c>
    </row>
    <row r="324" spans="1:6" ht="14.4" x14ac:dyDescent="0.3">
      <c r="A324" s="8" t="s">
        <v>108</v>
      </c>
      <c r="B324" s="7">
        <v>741</v>
      </c>
      <c r="C324" s="8" t="s">
        <v>126</v>
      </c>
      <c r="D324" s="7">
        <v>1</v>
      </c>
      <c r="E324" s="7">
        <v>78</v>
      </c>
      <c r="F324" s="7">
        <v>78</v>
      </c>
    </row>
    <row r="325" spans="1:6" ht="14.4" x14ac:dyDescent="0.3">
      <c r="A325" s="8" t="s">
        <v>108</v>
      </c>
      <c r="B325" s="7">
        <v>743</v>
      </c>
      <c r="C325" s="8" t="s">
        <v>127</v>
      </c>
      <c r="D325" s="7">
        <v>1</v>
      </c>
      <c r="E325" s="7">
        <v>457</v>
      </c>
      <c r="F325" s="7">
        <v>457</v>
      </c>
    </row>
    <row r="326" spans="1:6" ht="14.4" x14ac:dyDescent="0.3">
      <c r="A326" s="8" t="s">
        <v>129</v>
      </c>
      <c r="B326" s="7">
        <v>811</v>
      </c>
      <c r="C326" s="8" t="s">
        <v>130</v>
      </c>
      <c r="D326" s="7">
        <v>3</v>
      </c>
      <c r="E326" s="7">
        <v>214</v>
      </c>
      <c r="F326" s="7">
        <v>642</v>
      </c>
    </row>
    <row r="327" spans="1:6" ht="14.4" x14ac:dyDescent="0.3">
      <c r="A327" s="8" t="s">
        <v>129</v>
      </c>
      <c r="B327" s="7">
        <v>825</v>
      </c>
      <c r="C327" s="8" t="s">
        <v>131</v>
      </c>
      <c r="D327" s="7">
        <v>9</v>
      </c>
      <c r="E327" s="7">
        <v>3135.56</v>
      </c>
      <c r="F327" s="7">
        <v>28220</v>
      </c>
    </row>
    <row r="328" spans="1:6" ht="14.4" x14ac:dyDescent="0.3">
      <c r="A328" s="8" t="s">
        <v>129</v>
      </c>
      <c r="B328" s="7">
        <v>841</v>
      </c>
      <c r="C328" s="8" t="s">
        <v>168</v>
      </c>
      <c r="D328" s="7">
        <v>1</v>
      </c>
      <c r="E328" s="7">
        <v>331.5</v>
      </c>
      <c r="F328" s="7">
        <v>331.5</v>
      </c>
    </row>
    <row r="329" spans="1:6" ht="14.4" x14ac:dyDescent="0.3">
      <c r="A329" s="8" t="s">
        <v>129</v>
      </c>
      <c r="B329" s="7">
        <v>845</v>
      </c>
      <c r="C329" s="8" t="s">
        <v>133</v>
      </c>
      <c r="D329" s="7">
        <v>1</v>
      </c>
      <c r="E329" s="7">
        <v>340</v>
      </c>
      <c r="F329" s="7">
        <v>340</v>
      </c>
    </row>
    <row r="330" spans="1:6" ht="14.4" x14ac:dyDescent="0.3">
      <c r="A330" s="8" t="s">
        <v>137</v>
      </c>
      <c r="B330" s="7">
        <v>88943</v>
      </c>
      <c r="C330" s="8" t="s">
        <v>138</v>
      </c>
      <c r="D330" s="7">
        <v>2</v>
      </c>
      <c r="E330" s="7">
        <v>68.75</v>
      </c>
      <c r="F330" s="7">
        <v>137.5</v>
      </c>
    </row>
    <row r="331" spans="1:6" ht="14.4" x14ac:dyDescent="0.3">
      <c r="A331" s="8" t="s">
        <v>137</v>
      </c>
      <c r="B331" s="7">
        <v>926</v>
      </c>
      <c r="C331" s="8" t="s">
        <v>141</v>
      </c>
      <c r="D331" s="7">
        <v>14</v>
      </c>
      <c r="E331" s="7">
        <v>158.86000000000001</v>
      </c>
      <c r="F331" s="7">
        <v>2224</v>
      </c>
    </row>
    <row r="332" spans="1:6" ht="14.4" x14ac:dyDescent="0.3">
      <c r="A332" s="8" t="s">
        <v>137</v>
      </c>
      <c r="B332" s="7">
        <v>927</v>
      </c>
      <c r="C332" s="8" t="s">
        <v>142</v>
      </c>
      <c r="D332" s="7">
        <v>1</v>
      </c>
      <c r="E332" s="7">
        <v>14</v>
      </c>
      <c r="F332" s="7">
        <v>14</v>
      </c>
    </row>
    <row r="333" spans="1:6" ht="14.4" x14ac:dyDescent="0.3">
      <c r="A333" s="8" t="s">
        <v>137</v>
      </c>
      <c r="B333" s="7">
        <v>943</v>
      </c>
      <c r="C333" s="8" t="s">
        <v>138</v>
      </c>
      <c r="D333" s="7">
        <v>16</v>
      </c>
      <c r="E333" s="7">
        <v>89.29</v>
      </c>
      <c r="F333" s="7">
        <v>1428.7</v>
      </c>
    </row>
    <row r="334" spans="1:6" ht="14.4" x14ac:dyDescent="0.3">
      <c r="A334" s="8" t="s">
        <v>137</v>
      </c>
      <c r="B334" s="7">
        <v>965</v>
      </c>
      <c r="C334" s="8" t="s">
        <v>145</v>
      </c>
      <c r="D334" s="7">
        <v>14</v>
      </c>
      <c r="E334" s="7">
        <v>567.5</v>
      </c>
      <c r="F334" s="7">
        <v>7945</v>
      </c>
    </row>
    <row r="335" spans="1:6" ht="14.4" x14ac:dyDescent="0.3">
      <c r="A335" s="8" t="s">
        <v>146</v>
      </c>
      <c r="B335" s="7">
        <v>11</v>
      </c>
      <c r="C335" s="8" t="s">
        <v>148</v>
      </c>
      <c r="D335" s="7">
        <v>3</v>
      </c>
      <c r="E335" s="7">
        <v>20</v>
      </c>
      <c r="F335" s="7">
        <v>60</v>
      </c>
    </row>
    <row r="336" spans="1:6" ht="14.4" x14ac:dyDescent="0.3">
      <c r="A336" s="8" t="s">
        <v>146</v>
      </c>
      <c r="B336" s="7">
        <v>9999</v>
      </c>
      <c r="C336" s="8" t="s">
        <v>151</v>
      </c>
      <c r="D336" s="7">
        <v>59</v>
      </c>
      <c r="E336" s="7">
        <v>13.56</v>
      </c>
      <c r="F336" s="7">
        <v>800</v>
      </c>
    </row>
    <row r="337" spans="1:6" ht="14.4" x14ac:dyDescent="0.3">
      <c r="A337" s="8" t="s">
        <v>146</v>
      </c>
      <c r="B337" s="8" t="s">
        <v>19</v>
      </c>
      <c r="C337" s="8" t="s">
        <v>152</v>
      </c>
      <c r="D337" s="7">
        <v>18</v>
      </c>
      <c r="E337" s="7">
        <v>0</v>
      </c>
      <c r="F337" s="7">
        <v>0</v>
      </c>
    </row>
    <row r="338" spans="1:6" ht="14.4" x14ac:dyDescent="0.3">
      <c r="A338" s="8" t="s">
        <v>146</v>
      </c>
      <c r="B338" s="8" t="s">
        <v>20</v>
      </c>
      <c r="C338" s="8" t="s">
        <v>153</v>
      </c>
      <c r="D338" s="7">
        <v>90</v>
      </c>
      <c r="E338" s="7">
        <v>0.78</v>
      </c>
      <c r="F338" s="7">
        <v>70</v>
      </c>
    </row>
    <row r="339" spans="1:6" ht="14.4" x14ac:dyDescent="0.3">
      <c r="A339" s="8" t="s">
        <v>146</v>
      </c>
      <c r="B339" s="8" t="s">
        <v>21</v>
      </c>
      <c r="C339" s="8" t="s">
        <v>154</v>
      </c>
      <c r="D339" s="7">
        <v>12</v>
      </c>
      <c r="E339" s="7">
        <v>0</v>
      </c>
      <c r="F339" s="7">
        <v>0</v>
      </c>
    </row>
    <row r="340" spans="1:6" ht="14.4" x14ac:dyDescent="0.3">
      <c r="A340" s="8" t="s">
        <v>171</v>
      </c>
      <c r="B340" s="8" t="s">
        <v>26</v>
      </c>
      <c r="C340" s="8" t="s">
        <v>173</v>
      </c>
      <c r="D340" s="7">
        <v>2</v>
      </c>
      <c r="E340" s="7">
        <v>0</v>
      </c>
      <c r="F340" s="7">
        <v>0</v>
      </c>
    </row>
    <row r="341" spans="1:6" ht="14.4" x14ac:dyDescent="0.3">
      <c r="A341" s="8" t="s">
        <v>176</v>
      </c>
      <c r="B341" s="8" t="s">
        <v>176</v>
      </c>
      <c r="C341" s="8" t="s">
        <v>176</v>
      </c>
      <c r="D341" s="7">
        <v>2731</v>
      </c>
      <c r="E341" s="7">
        <v>319589.65000000002</v>
      </c>
      <c r="F341" s="8"/>
    </row>
    <row r="342" spans="1:6" ht="14.4" x14ac:dyDescent="0.3">
      <c r="A342" s="8"/>
      <c r="B342" s="8"/>
      <c r="C342" s="8"/>
      <c r="D342" s="8"/>
      <c r="E342" s="8"/>
      <c r="F342" s="8"/>
    </row>
    <row r="343" spans="1:6" ht="14.4" x14ac:dyDescent="0.3">
      <c r="A343" s="8"/>
      <c r="B343" s="8"/>
      <c r="C343" s="8"/>
      <c r="D343" s="8"/>
      <c r="E343" s="8"/>
      <c r="F343" s="8"/>
    </row>
    <row r="344" spans="1:6" ht="14.4" x14ac:dyDescent="0.3">
      <c r="A344" s="8"/>
      <c r="B344" s="7"/>
      <c r="C344" s="7"/>
      <c r="D344" s="7"/>
      <c r="E344" s="8"/>
      <c r="F344" s="8"/>
    </row>
    <row r="345" spans="1:6" ht="14.4" x14ac:dyDescent="0.3">
      <c r="A345" s="8"/>
      <c r="B345" s="7"/>
      <c r="C345" s="7"/>
      <c r="D345" s="7"/>
      <c r="E345" s="8"/>
      <c r="F345" s="8"/>
    </row>
    <row r="346" spans="1:6" ht="14.4" x14ac:dyDescent="0.3">
      <c r="A346" s="8"/>
      <c r="B346" s="7"/>
      <c r="C346" s="7"/>
      <c r="D346" s="7"/>
      <c r="E346" s="8"/>
      <c r="F346" s="8"/>
    </row>
    <row r="347" spans="1:6" ht="14.4" x14ac:dyDescent="0.3">
      <c r="A347" s="8"/>
      <c r="B347" s="7"/>
      <c r="C347" s="7"/>
      <c r="D347" s="7"/>
      <c r="E347" s="8"/>
      <c r="F347" s="8"/>
    </row>
    <row r="348" spans="1:6" ht="14.4" x14ac:dyDescent="0.3">
      <c r="A348" s="8"/>
      <c r="B348" s="7"/>
      <c r="C348" s="8"/>
      <c r="D348" s="7"/>
      <c r="E348" s="8"/>
      <c r="F348" s="8"/>
    </row>
    <row r="349" spans="1:6" ht="14.4" x14ac:dyDescent="0.3">
      <c r="A349" s="8"/>
      <c r="B349" s="7"/>
      <c r="C349" s="7"/>
      <c r="D349" s="7"/>
      <c r="E349" s="8"/>
      <c r="F349" s="8"/>
    </row>
    <row r="350" spans="1:6" ht="14.4" x14ac:dyDescent="0.3">
      <c r="A350" s="8"/>
      <c r="B350" s="7"/>
      <c r="C350" s="7"/>
      <c r="D350" s="7"/>
      <c r="E350" s="8"/>
      <c r="F350" s="8"/>
    </row>
    <row r="351" spans="1:6" ht="14.4" x14ac:dyDescent="0.3">
      <c r="A351" s="8"/>
      <c r="B351" s="7"/>
      <c r="C351" s="7"/>
      <c r="D351" s="8"/>
      <c r="E351" s="8"/>
      <c r="F35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Model_Input</vt:lpstr>
      <vt:lpstr>Summary Qty</vt:lpstr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Radika Surya Buana</cp:lastModifiedBy>
  <dcterms:modified xsi:type="dcterms:W3CDTF">2024-09-09T15:21:07Z</dcterms:modified>
</cp:coreProperties>
</file>