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Test" sheetId="1" r:id="rId3"/>
    <sheet state="visible" name="433MHz" sheetId="2" r:id="rId4"/>
    <sheet state="visible" name="2.4GHz" sheetId="3" r:id="rId5"/>
    <sheet state="visible" name="5.8GHz" sheetId="4" r:id="rId6"/>
  </sheets>
  <definedNames/>
  <calcPr/>
</workbook>
</file>

<file path=xl/sharedStrings.xml><?xml version="1.0" encoding="utf-8"?>
<sst xmlns="http://schemas.openxmlformats.org/spreadsheetml/2006/main" count="200" uniqueCount="55">
  <si>
    <t>Link budget calculations</t>
  </si>
  <si>
    <t>Example from literature: RF links - afar</t>
  </si>
  <si>
    <t>Rayleigh's Fading Model</t>
  </si>
  <si>
    <t>Receiver Sensitivity Calculation</t>
  </si>
  <si>
    <t>Units</t>
  </si>
  <si>
    <t>Equation</t>
  </si>
  <si>
    <t>Value</t>
  </si>
  <si>
    <t xml:space="preserve">Time Availability (%) </t>
  </si>
  <si>
    <t>from link:  http://rctimer.com/product-834.html</t>
  </si>
  <si>
    <t>Transmitter Power Output</t>
  </si>
  <si>
    <t>dBm</t>
  </si>
  <si>
    <t>Fade Margin (dB)</t>
  </si>
  <si>
    <t>Transmit Frequency</t>
  </si>
  <si>
    <t>MHz</t>
  </si>
  <si>
    <t>Transmitter Antenna Gain</t>
  </si>
  <si>
    <t>dBi</t>
  </si>
  <si>
    <t>Receiver Antenna Gain</t>
  </si>
  <si>
    <t>Distance Between Antenna</t>
  </si>
  <si>
    <t>m</t>
  </si>
  <si>
    <t>Free Space Path Loss</t>
  </si>
  <si>
    <t>dB</t>
  </si>
  <si>
    <t>(-27.55)+20*log10(f)+20*log10(d)</t>
  </si>
  <si>
    <t>Cabel Loss</t>
  </si>
  <si>
    <t>Modulation &amp; Encoding Scheme</t>
  </si>
  <si>
    <t>Received Power</t>
  </si>
  <si>
    <t>Data Rate (Mbps)</t>
  </si>
  <si>
    <t>SNR (dB)</t>
  </si>
  <si>
    <t>BPSK 1/2</t>
  </si>
  <si>
    <t>Signal-to-Noise Ratio (SNR)</t>
  </si>
  <si>
    <t>From table</t>
  </si>
  <si>
    <t>Maximum Channel Noise</t>
  </si>
  <si>
    <t>BPSK 3/4</t>
  </si>
  <si>
    <t>QPSK 1/2</t>
  </si>
  <si>
    <t>QPSK 3/4</t>
  </si>
  <si>
    <t>Receiver Sensitivity</t>
  </si>
  <si>
    <t>16-QAM 1/2</t>
  </si>
  <si>
    <t>Link Margin</t>
  </si>
  <si>
    <t>Link Margin = Received Power - Receive Sensitivity</t>
  </si>
  <si>
    <t>16-QAM 3/4</t>
  </si>
  <si>
    <t xml:space="preserve">64-QAM 2/3 </t>
  </si>
  <si>
    <t>64-QAM 3/4</t>
  </si>
  <si>
    <t>Link margin is enough to ensure 99% avaibility with regards to Rayleigh's fading model</t>
  </si>
  <si>
    <t>Link Margin is only enough to cover 90% time availability, almost 99%</t>
  </si>
  <si>
    <t xml:space="preserve">As they argue in the RF article, if the radio had a sensitivity of just -80dBm instead, the link margin would be around 24, </t>
  </si>
  <si>
    <t xml:space="preserve">giving us a time availibility of over 99% </t>
  </si>
  <si>
    <t>With a low frequency and a rather sensitive receiver, the link margin for 10 kilometers is</t>
  </si>
  <si>
    <t>at 40,8 dB, for the lowest modulation rate (BPSK 1/2, for 6 Mbps - we have rates of 250kbps on our telemtry module)</t>
  </si>
  <si>
    <t xml:space="preserve">which gives us an availability of 99.99% </t>
  </si>
  <si>
    <t xml:space="preserve">For product : </t>
  </si>
  <si>
    <t>https://www.harrisaerial.com/product/dji-avl58-5-8-ghz-video-downlink/</t>
  </si>
  <si>
    <t xml:space="preserve">Antenna: </t>
  </si>
  <si>
    <t>http://dl.djicdn.com/downloads/phantom_2/en/Cloverleaf_Antenna_User_Manual_v1.0_en.pdf</t>
  </si>
  <si>
    <t>Following the specifications, the DJI avl58 with cloverleaf antennas, has a range of 1,2 km, which</t>
  </si>
  <si>
    <t xml:space="preserve">matches with our results. The link margin would indicate that we have around 90% time availability </t>
  </si>
  <si>
    <t>using the highest rate for modulation.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</si>
</sst>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/>
    <font>
      <color rgb="FF000000"/>
      <name val="'Arial'"/>
    </font>
    <font>
      <name val="'CMSY10'"/>
    </font>
    <font>
      <color rgb="FF000000"/>
    </font>
    <font>
      <u/>
      <color rgb="FF000000"/>
      <name val="'Arial'"/>
    </font>
    <font>
      <u/>
      <color rgb="FF0000FF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2" numFmtId="0" xfId="0" applyAlignment="1" applyFont="1">
      <alignment/>
    </xf>
    <xf borderId="0" fillId="0" fontId="3" numFmtId="0" xfId="0" applyAlignment="1" applyFont="1">
      <alignment/>
    </xf>
    <xf borderId="0" fillId="0" fontId="1" numFmtId="0" xfId="0" applyAlignment="1" applyFont="1">
      <alignment/>
    </xf>
    <xf borderId="0" fillId="0" fontId="4" numFmtId="0" xfId="0" applyAlignment="1" applyFont="1">
      <alignment/>
    </xf>
    <xf borderId="0" fillId="0" fontId="4" numFmtId="0" xfId="0" applyFont="1"/>
    <xf borderId="0" fillId="0" fontId="5" numFmtId="0" xfId="0" applyAlignment="1" applyFont="1">
      <alignment/>
    </xf>
    <xf borderId="0" fillId="0" fontId="6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www.harrisaerial.com/product/dji-avl58-5-8-ghz-video-downlink/" TargetMode="External"/><Relationship Id="rId2" Type="http://schemas.openxmlformats.org/officeDocument/2006/relationships/hyperlink" Target="http://dl.djicdn.com/downloads/phantom_2/en/Cloverleaf_Antenna_User_Manual_v1.0_en.pdf" TargetMode="External"/><Relationship Id="rId3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9.57"/>
    <col customWidth="1" min="3" max="3" width="27.43"/>
    <col customWidth="1" min="7" max="7" width="19.71"/>
    <col customWidth="1" min="10" max="10" width="28.86"/>
    <col customWidth="1" min="11" max="11" width="17.29"/>
  </cols>
  <sheetData>
    <row r="1">
      <c r="A1" s="1" t="s">
        <v>0</v>
      </c>
      <c r="G1" s="1" t="s">
        <v>2</v>
      </c>
    </row>
    <row r="2">
      <c r="A2" s="1" t="s">
        <v>3</v>
      </c>
      <c r="B2" s="1" t="s">
        <v>4</v>
      </c>
      <c r="C2" s="1" t="s">
        <v>5</v>
      </c>
      <c r="D2" s="1" t="s">
        <v>6</v>
      </c>
      <c r="G2" s="1" t="s">
        <v>7</v>
      </c>
      <c r="H2" s="2" t="s">
        <v>11</v>
      </c>
    </row>
    <row r="3">
      <c r="A3" s="1" t="s">
        <v>9</v>
      </c>
      <c r="B3" s="1" t="s">
        <v>10</v>
      </c>
      <c r="D3" s="1">
        <v>23.0</v>
      </c>
      <c r="G3" s="1">
        <v>90.0</v>
      </c>
      <c r="H3" s="2">
        <v>8.0</v>
      </c>
    </row>
    <row r="4">
      <c r="A4" s="1" t="s">
        <v>12</v>
      </c>
      <c r="B4" s="1" t="s">
        <v>13</v>
      </c>
      <c r="C4" s="3"/>
      <c r="D4" s="1">
        <v>5800.0</v>
      </c>
      <c r="G4" s="1">
        <v>99.0</v>
      </c>
      <c r="H4" s="2">
        <v>18.0</v>
      </c>
    </row>
    <row r="5">
      <c r="G5" s="1">
        <v>99.9</v>
      </c>
      <c r="H5" s="2">
        <v>28.0</v>
      </c>
    </row>
    <row r="6">
      <c r="A6" s="1" t="s">
        <v>14</v>
      </c>
      <c r="B6" s="1" t="s">
        <v>15</v>
      </c>
      <c r="D6" s="1">
        <v>24.0</v>
      </c>
      <c r="G6" s="1">
        <v>99.99</v>
      </c>
      <c r="H6" s="1">
        <v>38.0</v>
      </c>
    </row>
    <row r="7">
      <c r="A7" s="1" t="s">
        <v>16</v>
      </c>
      <c r="B7" s="1" t="s">
        <v>15</v>
      </c>
      <c r="D7" s="1">
        <v>24.0</v>
      </c>
      <c r="G7" s="1">
        <v>99.999</v>
      </c>
      <c r="H7" s="2">
        <v>48.0</v>
      </c>
    </row>
    <row r="8">
      <c r="D8" s="1"/>
    </row>
    <row r="9">
      <c r="A9" s="1" t="s">
        <v>17</v>
      </c>
      <c r="B9" s="1" t="s">
        <v>18</v>
      </c>
      <c r="D9" s="1">
        <v>5000.0</v>
      </c>
    </row>
    <row r="10">
      <c r="A10" s="1" t="s">
        <v>19</v>
      </c>
      <c r="B10" s="1" t="s">
        <v>20</v>
      </c>
      <c r="C10" s="1" t="s">
        <v>21</v>
      </c>
      <c r="D10">
        <f>(-27.55)+20*LOG10(D9)+20*LOG10(D4)</f>
        <v>121.69796</v>
      </c>
      <c r="M10" s="1"/>
    </row>
    <row r="11">
      <c r="A11" s="1" t="s">
        <v>22</v>
      </c>
      <c r="B11" s="1" t="s">
        <v>20</v>
      </c>
      <c r="D11" s="1"/>
    </row>
    <row r="12">
      <c r="G12" s="4" t="s">
        <v>23</v>
      </c>
      <c r="H12" s="1" t="s">
        <v>25</v>
      </c>
      <c r="I12" s="1" t="s">
        <v>26</v>
      </c>
    </row>
    <row r="13">
      <c r="A13" s="1" t="s">
        <v>24</v>
      </c>
      <c r="B13" s="1" t="s">
        <v>10</v>
      </c>
      <c r="D13">
        <f>D3+D6+D7-D10-D11</f>
        <v>-50.69795996</v>
      </c>
      <c r="G13" s="1" t="s">
        <v>27</v>
      </c>
      <c r="H13" s="1">
        <v>6.0</v>
      </c>
      <c r="I13" s="1">
        <v>8.0</v>
      </c>
    </row>
    <row r="14">
      <c r="A14" s="1" t="s">
        <v>28</v>
      </c>
      <c r="B14" s="1" t="s">
        <v>20</v>
      </c>
      <c r="C14" s="1" t="s">
        <v>29</v>
      </c>
      <c r="D14" s="1">
        <v>25.0</v>
      </c>
      <c r="G14" s="1" t="s">
        <v>31</v>
      </c>
      <c r="H14" s="1">
        <v>9.0</v>
      </c>
      <c r="I14" s="1">
        <v>9.0</v>
      </c>
    </row>
    <row r="15">
      <c r="A15" s="5" t="s">
        <v>30</v>
      </c>
      <c r="B15" s="5" t="s">
        <v>10</v>
      </c>
      <c r="C15" s="6"/>
      <c r="D15" s="6">
        <f>D13-D14</f>
        <v>-75.69795996</v>
      </c>
      <c r="G15" s="1" t="s">
        <v>32</v>
      </c>
      <c r="H15" s="1">
        <v>12.0</v>
      </c>
      <c r="I15" s="1">
        <v>11.0</v>
      </c>
    </row>
    <row r="16">
      <c r="G16" s="1" t="s">
        <v>33</v>
      </c>
      <c r="H16" s="1">
        <v>18.0</v>
      </c>
      <c r="I16" s="1">
        <v>13.0</v>
      </c>
    </row>
    <row r="17">
      <c r="A17" s="1" t="s">
        <v>34</v>
      </c>
      <c r="B17" s="1" t="s">
        <v>20</v>
      </c>
      <c r="D17" s="1">
        <f>(-72)</f>
        <v>-72</v>
      </c>
      <c r="G17" s="1" t="s">
        <v>35</v>
      </c>
      <c r="H17" s="1">
        <v>24.0</v>
      </c>
      <c r="I17" s="1">
        <v>16.0</v>
      </c>
    </row>
    <row r="18">
      <c r="A18" s="1" t="s">
        <v>36</v>
      </c>
      <c r="B18" s="1" t="s">
        <v>20</v>
      </c>
      <c r="C18" s="1" t="s">
        <v>37</v>
      </c>
      <c r="D18">
        <f>(D13-D17)</f>
        <v>21.30204004</v>
      </c>
      <c r="G18" s="1" t="s">
        <v>38</v>
      </c>
      <c r="H18" s="1">
        <v>36.0</v>
      </c>
      <c r="I18" s="1">
        <v>20.0</v>
      </c>
    </row>
    <row r="19">
      <c r="G19" s="1" t="s">
        <v>39</v>
      </c>
      <c r="H19" s="1">
        <v>48.0</v>
      </c>
      <c r="I19" s="1">
        <v>24.0</v>
      </c>
    </row>
    <row r="20">
      <c r="G20" s="4" t="s">
        <v>40</v>
      </c>
      <c r="H20" s="1">
        <v>54.0</v>
      </c>
      <c r="I20" s="1">
        <v>25.0</v>
      </c>
    </row>
    <row r="21">
      <c r="A21" s="1" t="s">
        <v>41</v>
      </c>
    </row>
  </sheetData>
  <mergeCells count="1">
    <mergeCell ref="A1:D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9.57"/>
    <col customWidth="1" min="3" max="3" width="27.43"/>
  </cols>
  <sheetData>
    <row r="1">
      <c r="A1" s="1" t="s">
        <v>0</v>
      </c>
      <c r="G1" s="1"/>
    </row>
    <row r="2">
      <c r="A2" s="1" t="s">
        <v>3</v>
      </c>
      <c r="B2" s="1" t="s">
        <v>4</v>
      </c>
      <c r="C2" s="1" t="s">
        <v>5</v>
      </c>
      <c r="D2" s="1" t="s">
        <v>6</v>
      </c>
      <c r="G2" s="1" t="s">
        <v>8</v>
      </c>
    </row>
    <row r="3">
      <c r="A3" s="1" t="s">
        <v>9</v>
      </c>
      <c r="B3" s="1" t="s">
        <v>10</v>
      </c>
      <c r="D3" s="1">
        <v>20.0</v>
      </c>
      <c r="G3" s="1"/>
    </row>
    <row r="4">
      <c r="A4" s="1" t="s">
        <v>12</v>
      </c>
      <c r="B4" s="1" t="s">
        <v>13</v>
      </c>
      <c r="C4" s="3"/>
      <c r="D4" s="1">
        <v>433.0</v>
      </c>
    </row>
    <row r="5">
      <c r="G5" s="1" t="s">
        <v>2</v>
      </c>
    </row>
    <row r="6">
      <c r="A6" s="1" t="s">
        <v>14</v>
      </c>
      <c r="B6" s="1" t="s">
        <v>15</v>
      </c>
      <c r="D6" s="1">
        <v>2.5</v>
      </c>
      <c r="G6" s="1" t="s">
        <v>7</v>
      </c>
      <c r="H6" s="2" t="s">
        <v>11</v>
      </c>
    </row>
    <row r="7">
      <c r="A7" s="1" t="s">
        <v>16</v>
      </c>
      <c r="B7" s="1" t="s">
        <v>15</v>
      </c>
      <c r="D7" s="1">
        <v>2.5</v>
      </c>
      <c r="G7" s="1">
        <v>90.0</v>
      </c>
      <c r="H7" s="2">
        <v>8.0</v>
      </c>
    </row>
    <row r="8">
      <c r="D8" s="1"/>
      <c r="G8" s="1">
        <v>99.0</v>
      </c>
      <c r="H8" s="2">
        <v>18.0</v>
      </c>
    </row>
    <row r="9">
      <c r="A9" s="1" t="s">
        <v>17</v>
      </c>
      <c r="B9" s="1" t="s">
        <v>18</v>
      </c>
      <c r="D9" s="1">
        <v>10000.0</v>
      </c>
      <c r="G9" s="1">
        <v>99.9</v>
      </c>
      <c r="H9" s="2">
        <v>28.0</v>
      </c>
    </row>
    <row r="10">
      <c r="A10" s="1" t="s">
        <v>19</v>
      </c>
      <c r="B10" s="1" t="s">
        <v>20</v>
      </c>
      <c r="C10" s="1" t="s">
        <v>21</v>
      </c>
      <c r="D10">
        <f>(-27.55)+20*LOG10(D9)+20*LOG10(D4)</f>
        <v>105.1797579</v>
      </c>
      <c r="G10" s="1">
        <v>99.99</v>
      </c>
      <c r="H10" s="1">
        <v>38.0</v>
      </c>
      <c r="J10" s="1"/>
      <c r="K10" s="1"/>
      <c r="L10" s="1"/>
      <c r="M10" s="1"/>
    </row>
    <row r="11">
      <c r="A11" s="1" t="s">
        <v>22</v>
      </c>
      <c r="B11" s="1" t="s">
        <v>20</v>
      </c>
      <c r="D11" s="1">
        <v>0.0</v>
      </c>
      <c r="G11" s="1">
        <v>99.999</v>
      </c>
      <c r="H11" s="2">
        <v>48.0</v>
      </c>
    </row>
    <row r="13">
      <c r="A13" s="1" t="s">
        <v>24</v>
      </c>
      <c r="B13" s="1" t="s">
        <v>10</v>
      </c>
      <c r="D13">
        <f>D3+D6+D7-D10-D11</f>
        <v>-80.17975793</v>
      </c>
    </row>
    <row r="14">
      <c r="A14" s="1" t="s">
        <v>28</v>
      </c>
      <c r="B14" s="1" t="s">
        <v>20</v>
      </c>
      <c r="C14" s="1" t="s">
        <v>29</v>
      </c>
      <c r="D14" s="1">
        <v>8.0</v>
      </c>
    </row>
    <row r="15">
      <c r="A15" s="5" t="s">
        <v>30</v>
      </c>
      <c r="B15" s="5" t="s">
        <v>10</v>
      </c>
      <c r="C15" s="6"/>
      <c r="D15" s="6">
        <f>D13-D14</f>
        <v>-88.17975793</v>
      </c>
    </row>
    <row r="16">
      <c r="G16" s="4" t="s">
        <v>23</v>
      </c>
      <c r="H16" s="1" t="s">
        <v>25</v>
      </c>
      <c r="I16" s="1" t="s">
        <v>26</v>
      </c>
    </row>
    <row r="17">
      <c r="A17" s="1" t="s">
        <v>34</v>
      </c>
      <c r="B17" s="1" t="s">
        <v>20</v>
      </c>
      <c r="D17" s="1">
        <f>(-121)</f>
        <v>-121</v>
      </c>
      <c r="G17" s="1" t="s">
        <v>27</v>
      </c>
      <c r="H17" s="1">
        <v>6.0</v>
      </c>
      <c r="I17" s="1">
        <v>8.0</v>
      </c>
    </row>
    <row r="18">
      <c r="A18" s="1" t="s">
        <v>36</v>
      </c>
      <c r="B18" s="1" t="s">
        <v>20</v>
      </c>
      <c r="C18" s="1" t="s">
        <v>37</v>
      </c>
      <c r="D18">
        <f>(D13-D17)</f>
        <v>40.82024207</v>
      </c>
      <c r="G18" s="1" t="s">
        <v>31</v>
      </c>
      <c r="H18" s="1">
        <v>9.0</v>
      </c>
      <c r="I18" s="1">
        <v>9.0</v>
      </c>
    </row>
    <row r="19">
      <c r="A19" s="1"/>
      <c r="B19" s="1"/>
      <c r="C19" s="1"/>
      <c r="G19" s="1" t="s">
        <v>32</v>
      </c>
      <c r="H19" s="1">
        <v>12.0</v>
      </c>
      <c r="I19" s="1">
        <v>11.0</v>
      </c>
    </row>
    <row r="20">
      <c r="A20" s="1" t="s">
        <v>45</v>
      </c>
      <c r="G20" s="1" t="s">
        <v>33</v>
      </c>
      <c r="H20" s="1">
        <v>18.0</v>
      </c>
      <c r="I20" s="1">
        <v>13.0</v>
      </c>
    </row>
    <row r="21">
      <c r="A21" s="1" t="s">
        <v>46</v>
      </c>
      <c r="G21" s="1" t="s">
        <v>35</v>
      </c>
      <c r="H21" s="1">
        <v>24.0</v>
      </c>
      <c r="I21" s="1">
        <v>16.0</v>
      </c>
    </row>
    <row r="22">
      <c r="A22" s="1" t="s">
        <v>47</v>
      </c>
      <c r="G22" s="1" t="s">
        <v>38</v>
      </c>
      <c r="H22" s="1">
        <v>36.0</v>
      </c>
      <c r="I22" s="1">
        <v>20.0</v>
      </c>
    </row>
    <row r="23">
      <c r="G23" s="1" t="s">
        <v>39</v>
      </c>
      <c r="H23" s="1">
        <v>48.0</v>
      </c>
      <c r="I23" s="1">
        <v>24.0</v>
      </c>
    </row>
    <row r="24">
      <c r="G24" s="4" t="s">
        <v>40</v>
      </c>
      <c r="H24" s="1">
        <v>54.0</v>
      </c>
      <c r="I24" s="1">
        <v>25.0</v>
      </c>
    </row>
  </sheetData>
  <mergeCells count="1">
    <mergeCell ref="A1:D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9.57"/>
    <col customWidth="1" min="3" max="3" width="27.43"/>
  </cols>
  <sheetData>
    <row r="1">
      <c r="A1" s="1" t="s">
        <v>0</v>
      </c>
      <c r="G1" s="1" t="s">
        <v>1</v>
      </c>
    </row>
    <row r="2">
      <c r="A2" s="1" t="s">
        <v>3</v>
      </c>
      <c r="B2" s="1" t="s">
        <v>4</v>
      </c>
      <c r="C2" s="1" t="s">
        <v>5</v>
      </c>
      <c r="D2" s="1" t="s">
        <v>6</v>
      </c>
      <c r="G2" s="1"/>
    </row>
    <row r="3">
      <c r="A3" s="1" t="s">
        <v>9</v>
      </c>
      <c r="B3" s="1" t="s">
        <v>10</v>
      </c>
      <c r="D3" s="1">
        <v>24.0</v>
      </c>
      <c r="G3" s="1" t="s">
        <v>2</v>
      </c>
    </row>
    <row r="4">
      <c r="A4" s="1" t="s">
        <v>12</v>
      </c>
      <c r="B4" s="1" t="s">
        <v>13</v>
      </c>
      <c r="C4" s="3"/>
      <c r="D4" s="1">
        <v>2400.0</v>
      </c>
      <c r="G4" s="1" t="s">
        <v>7</v>
      </c>
      <c r="H4" s="2" t="s">
        <v>11</v>
      </c>
    </row>
    <row r="5">
      <c r="G5" s="1">
        <v>90.0</v>
      </c>
      <c r="H5" s="2">
        <v>8.0</v>
      </c>
    </row>
    <row r="6">
      <c r="A6" s="1" t="s">
        <v>14</v>
      </c>
      <c r="B6" s="1" t="s">
        <v>15</v>
      </c>
      <c r="D6" s="1">
        <v>6.0</v>
      </c>
      <c r="G6" s="1">
        <v>99.0</v>
      </c>
      <c r="H6" s="2">
        <v>18.0</v>
      </c>
    </row>
    <row r="7">
      <c r="A7" s="1" t="s">
        <v>16</v>
      </c>
      <c r="B7" s="1" t="s">
        <v>15</v>
      </c>
      <c r="D7" s="1">
        <v>24.0</v>
      </c>
      <c r="G7" s="1">
        <v>99.9</v>
      </c>
      <c r="H7" s="2">
        <v>28.0</v>
      </c>
    </row>
    <row r="8">
      <c r="D8" s="1"/>
      <c r="G8" s="1">
        <v>99.99</v>
      </c>
      <c r="H8" s="1">
        <v>38.0</v>
      </c>
    </row>
    <row r="9">
      <c r="A9" s="1" t="s">
        <v>17</v>
      </c>
      <c r="B9" s="1" t="s">
        <v>18</v>
      </c>
      <c r="D9" s="1">
        <f>2.5749504*1000 </f>
        <v>2574.9504</v>
      </c>
      <c r="G9" s="1">
        <v>99.999</v>
      </c>
      <c r="H9" s="2">
        <v>48.0</v>
      </c>
    </row>
    <row r="10">
      <c r="A10" s="1" t="s">
        <v>19</v>
      </c>
      <c r="B10" s="1" t="s">
        <v>20</v>
      </c>
      <c r="C10" s="1" t="s">
        <v>21</v>
      </c>
      <c r="D10">
        <f>(-27.55)+20*LOG10(D9)+20*LOG10(D4)</f>
        <v>108.2696022</v>
      </c>
      <c r="J10" s="1"/>
      <c r="K10" s="1"/>
      <c r="L10" s="1"/>
      <c r="M10" s="1"/>
    </row>
    <row r="11">
      <c r="A11" s="1" t="s">
        <v>22</v>
      </c>
      <c r="B11" s="1" t="s">
        <v>20</v>
      </c>
      <c r="D11" s="1">
        <v>11.0</v>
      </c>
    </row>
    <row r="13">
      <c r="A13" s="1" t="s">
        <v>24</v>
      </c>
      <c r="B13" s="1" t="s">
        <v>10</v>
      </c>
      <c r="D13">
        <f>D3+D6+D7-D10-D11</f>
        <v>-65.26960219</v>
      </c>
    </row>
    <row r="14">
      <c r="A14" s="1" t="s">
        <v>28</v>
      </c>
      <c r="B14" s="1" t="s">
        <v>20</v>
      </c>
      <c r="C14" s="1" t="s">
        <v>29</v>
      </c>
      <c r="D14" s="1">
        <v>25.0</v>
      </c>
      <c r="G14" s="4" t="s">
        <v>23</v>
      </c>
      <c r="H14" s="1" t="s">
        <v>25</v>
      </c>
      <c r="I14" s="1" t="s">
        <v>26</v>
      </c>
    </row>
    <row r="15">
      <c r="A15" s="5" t="s">
        <v>30</v>
      </c>
      <c r="B15" s="5" t="s">
        <v>10</v>
      </c>
      <c r="C15" s="6"/>
      <c r="D15" s="6">
        <f>D13-D14</f>
        <v>-90.26960219</v>
      </c>
      <c r="G15" s="1" t="s">
        <v>27</v>
      </c>
      <c r="H15" s="1">
        <v>6.0</v>
      </c>
      <c r="I15" s="1">
        <v>8.0</v>
      </c>
    </row>
    <row r="16">
      <c r="G16" s="1" t="s">
        <v>31</v>
      </c>
      <c r="H16" s="1">
        <v>9.0</v>
      </c>
      <c r="I16" s="1">
        <v>9.0</v>
      </c>
    </row>
    <row r="17">
      <c r="A17" s="1" t="s">
        <v>34</v>
      </c>
      <c r="B17" s="1" t="s">
        <v>20</v>
      </c>
      <c r="D17" s="1">
        <f>(-80)</f>
        <v>-80</v>
      </c>
      <c r="G17" s="1" t="s">
        <v>32</v>
      </c>
      <c r="H17" s="1">
        <v>12.0</v>
      </c>
      <c r="I17" s="1">
        <v>11.0</v>
      </c>
    </row>
    <row r="18">
      <c r="A18" s="1" t="s">
        <v>36</v>
      </c>
      <c r="B18" s="1" t="s">
        <v>20</v>
      </c>
      <c r="C18" s="1" t="s">
        <v>37</v>
      </c>
      <c r="D18">
        <f>(D13-D17)</f>
        <v>14.73039781</v>
      </c>
      <c r="G18" s="1" t="s">
        <v>33</v>
      </c>
      <c r="H18" s="1">
        <v>18.0</v>
      </c>
      <c r="I18" s="1">
        <v>13.0</v>
      </c>
    </row>
    <row r="19">
      <c r="G19" s="1" t="s">
        <v>35</v>
      </c>
      <c r="H19" s="1">
        <v>24.0</v>
      </c>
      <c r="I19" s="1">
        <v>16.0</v>
      </c>
    </row>
    <row r="20">
      <c r="A20" s="1" t="s">
        <v>42</v>
      </c>
      <c r="G20" s="1" t="s">
        <v>38</v>
      </c>
      <c r="H20" s="1">
        <v>36.0</v>
      </c>
      <c r="I20" s="1">
        <v>20.0</v>
      </c>
    </row>
    <row r="21">
      <c r="A21" s="1" t="s">
        <v>43</v>
      </c>
      <c r="G21" s="1" t="s">
        <v>39</v>
      </c>
      <c r="H21" s="1">
        <v>48.0</v>
      </c>
      <c r="I21" s="1">
        <v>24.0</v>
      </c>
    </row>
    <row r="22">
      <c r="A22" s="1" t="s">
        <v>44</v>
      </c>
      <c r="G22" s="4" t="s">
        <v>40</v>
      </c>
      <c r="H22" s="1">
        <v>54.0</v>
      </c>
      <c r="I22" s="1">
        <v>25.0</v>
      </c>
    </row>
  </sheetData>
  <mergeCells count="1">
    <mergeCell ref="A1:D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9.57"/>
    <col customWidth="1" min="3" max="3" width="27.43"/>
  </cols>
  <sheetData>
    <row r="1">
      <c r="A1" s="1" t="s">
        <v>0</v>
      </c>
      <c r="G1" s="1" t="s">
        <v>48</v>
      </c>
      <c r="H1" s="7" t="s">
        <v>49</v>
      </c>
    </row>
    <row r="2">
      <c r="A2" s="1" t="s">
        <v>3</v>
      </c>
      <c r="B2" s="1" t="s">
        <v>4</v>
      </c>
      <c r="C2" s="1" t="s">
        <v>5</v>
      </c>
      <c r="D2" s="1" t="s">
        <v>6</v>
      </c>
      <c r="G2" s="1" t="s">
        <v>50</v>
      </c>
      <c r="H2" s="8" t="s">
        <v>51</v>
      </c>
    </row>
    <row r="3">
      <c r="A3" s="1" t="s">
        <v>9</v>
      </c>
      <c r="B3" s="1" t="s">
        <v>10</v>
      </c>
      <c r="D3" s="1">
        <v>27.0</v>
      </c>
      <c r="G3" s="1" t="s">
        <v>2</v>
      </c>
    </row>
    <row r="4">
      <c r="A4" s="1" t="s">
        <v>12</v>
      </c>
      <c r="B4" s="1" t="s">
        <v>13</v>
      </c>
      <c r="C4" s="3"/>
      <c r="D4" s="1">
        <v>5800.0</v>
      </c>
      <c r="G4" s="1" t="s">
        <v>7</v>
      </c>
      <c r="H4" s="2" t="s">
        <v>11</v>
      </c>
    </row>
    <row r="5">
      <c r="G5" s="1">
        <v>90.0</v>
      </c>
      <c r="H5" s="2">
        <v>8.0</v>
      </c>
    </row>
    <row r="6">
      <c r="A6" s="1" t="s">
        <v>14</v>
      </c>
      <c r="B6" s="1" t="s">
        <v>15</v>
      </c>
      <c r="D6" s="1">
        <v>1.2</v>
      </c>
      <c r="G6" s="1">
        <v>99.0</v>
      </c>
      <c r="H6" s="2">
        <v>18.0</v>
      </c>
    </row>
    <row r="7">
      <c r="A7" s="1" t="s">
        <v>16</v>
      </c>
      <c r="B7" s="1" t="s">
        <v>15</v>
      </c>
      <c r="D7" s="1">
        <v>1.2</v>
      </c>
      <c r="G7" s="1">
        <v>99.9</v>
      </c>
      <c r="H7" s="2">
        <v>28.0</v>
      </c>
    </row>
    <row r="8">
      <c r="D8" s="1"/>
      <c r="G8" s="1">
        <v>99.99</v>
      </c>
      <c r="H8" s="1">
        <v>38.0</v>
      </c>
    </row>
    <row r="9">
      <c r="A9" s="1" t="s">
        <v>17</v>
      </c>
      <c r="B9" s="1" t="s">
        <v>18</v>
      </c>
      <c r="D9" s="1">
        <v>1200.0</v>
      </c>
      <c r="G9" s="1">
        <v>99.999</v>
      </c>
      <c r="H9" s="2">
        <v>48.0</v>
      </c>
    </row>
    <row r="10">
      <c r="A10" s="1" t="s">
        <v>19</v>
      </c>
      <c r="B10" s="1" t="s">
        <v>20</v>
      </c>
      <c r="C10" s="1" t="s">
        <v>21</v>
      </c>
      <c r="D10">
        <f>(-27.55)+20*LOG10(D9)+20*LOG10(D4)</f>
        <v>109.3021848</v>
      </c>
      <c r="J10" s="1"/>
      <c r="K10" s="1"/>
      <c r="L10" s="1"/>
      <c r="M10" s="1"/>
    </row>
    <row r="11">
      <c r="A11" s="1" t="s">
        <v>22</v>
      </c>
      <c r="B11" s="1" t="s">
        <v>20</v>
      </c>
      <c r="D11" s="1">
        <v>0.0</v>
      </c>
    </row>
    <row r="13">
      <c r="A13" s="1" t="s">
        <v>24</v>
      </c>
      <c r="B13" s="1" t="s">
        <v>10</v>
      </c>
      <c r="D13">
        <f>D3+D6+D7-D10-D11</f>
        <v>-79.90218479</v>
      </c>
    </row>
    <row r="14">
      <c r="A14" s="1" t="s">
        <v>28</v>
      </c>
      <c r="B14" s="1" t="s">
        <v>20</v>
      </c>
      <c r="C14" s="1" t="s">
        <v>29</v>
      </c>
      <c r="D14" s="1">
        <v>25.0</v>
      </c>
      <c r="G14" s="4" t="s">
        <v>23</v>
      </c>
      <c r="H14" s="1" t="s">
        <v>25</v>
      </c>
      <c r="I14" s="1" t="s">
        <v>26</v>
      </c>
    </row>
    <row r="15">
      <c r="A15" s="5" t="s">
        <v>30</v>
      </c>
      <c r="B15" s="5" t="s">
        <v>10</v>
      </c>
      <c r="C15" s="6"/>
      <c r="D15" s="6">
        <f>D13-D14</f>
        <v>-104.9021848</v>
      </c>
      <c r="G15" s="1" t="s">
        <v>27</v>
      </c>
      <c r="H15" s="1">
        <v>6.0</v>
      </c>
      <c r="I15" s="1">
        <v>8.0</v>
      </c>
    </row>
    <row r="16">
      <c r="G16" s="1" t="s">
        <v>31</v>
      </c>
      <c r="H16" s="1">
        <v>9.0</v>
      </c>
      <c r="I16" s="1">
        <v>9.0</v>
      </c>
    </row>
    <row r="17">
      <c r="A17" s="1" t="s">
        <v>34</v>
      </c>
      <c r="B17" s="1" t="s">
        <v>20</v>
      </c>
      <c r="D17" s="1">
        <f>(-90)</f>
        <v>-90</v>
      </c>
      <c r="G17" s="1" t="s">
        <v>32</v>
      </c>
      <c r="H17" s="1">
        <v>12.0</v>
      </c>
      <c r="I17" s="1">
        <v>11.0</v>
      </c>
    </row>
    <row r="18">
      <c r="A18" s="1" t="s">
        <v>36</v>
      </c>
      <c r="B18" s="1" t="s">
        <v>20</v>
      </c>
      <c r="C18" s="1" t="s">
        <v>37</v>
      </c>
      <c r="D18">
        <f>(D13-D17)</f>
        <v>10.09781521</v>
      </c>
      <c r="G18" s="1" t="s">
        <v>33</v>
      </c>
      <c r="H18" s="1">
        <v>18.0</v>
      </c>
      <c r="I18" s="1">
        <v>13.0</v>
      </c>
    </row>
    <row r="19">
      <c r="G19" s="1" t="s">
        <v>35</v>
      </c>
      <c r="H19" s="1">
        <v>24.0</v>
      </c>
      <c r="I19" s="1">
        <v>16.0</v>
      </c>
    </row>
    <row r="20">
      <c r="G20" s="1" t="s">
        <v>38</v>
      </c>
      <c r="H20" s="1">
        <v>36.0</v>
      </c>
      <c r="I20" s="1">
        <v>20.0</v>
      </c>
    </row>
    <row r="21">
      <c r="A21" s="1" t="s">
        <v>52</v>
      </c>
      <c r="G21" s="1" t="s">
        <v>39</v>
      </c>
      <c r="H21" s="1">
        <v>48.0</v>
      </c>
      <c r="I21" s="1">
        <v>24.0</v>
      </c>
    </row>
    <row r="22">
      <c r="A22" s="1" t="s">
        <v>53</v>
      </c>
      <c r="G22" s="4" t="s">
        <v>40</v>
      </c>
      <c r="H22" s="1">
        <v>54.0</v>
      </c>
      <c r="I22" s="1">
        <v>25.0</v>
      </c>
    </row>
    <row r="23">
      <c r="A23" s="1" t="s">
        <v>54</v>
      </c>
    </row>
  </sheetData>
  <mergeCells count="1">
    <mergeCell ref="A1:D1"/>
  </mergeCells>
  <hyperlinks>
    <hyperlink r:id="rId1" ref="H1"/>
    <hyperlink r:id="rId2" ref="H2"/>
  </hyperlinks>
  <drawing r:id="rId3"/>
</worksheet>
</file>