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begail calawagan\Desktop\Coursera\Business Analytics Excel Course\Business Analytics with Excel Samples\"/>
    </mc:Choice>
  </mc:AlternateContent>
  <xr:revisionPtr revIDLastSave="0" documentId="13_ncr:1_{17933E92-C4C1-4F04-BC63-9FFF4996B498}" xr6:coauthVersionLast="47" xr6:coauthVersionMax="47" xr10:uidLastSave="{00000000-0000-0000-0000-000000000000}"/>
  <bookViews>
    <workbookView xWindow="-110" yWindow="-110" windowWidth="19420" windowHeight="10300" xr2:uid="{00000000-000D-0000-FFFF-FFFF00000000}"/>
  </bookViews>
  <sheets>
    <sheet name="Screamin' Blue Jays" sheetId="9" r:id="rId1"/>
    <sheet name="Quality Sweater Co." sheetId="3" r:id="rId2"/>
    <sheet name="Haute Dog" sheetId="4" r:id="rId3"/>
    <sheet name="BN Bookshop" sheetId="6" r:id="rId4"/>
    <sheet name="Copy Kat Shop" sheetId="7" r:id="rId5"/>
    <sheet name="Sheet2" sheetId="8" state="hidden" r:id="rId6"/>
    <sheet name="Sheet1" sheetId="2" state="hidden"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2" i="9" l="1"/>
  <c r="B16" i="9"/>
  <c r="B13" i="7"/>
  <c r="B17" i="7"/>
  <c r="B20" i="7"/>
  <c r="B21" i="7"/>
  <c r="B29" i="7"/>
  <c r="B33" i="7"/>
  <c r="B36" i="7"/>
  <c r="H13" i="7" s="1"/>
  <c r="C16" i="9"/>
  <c r="C22" i="9"/>
  <c r="C33" i="7"/>
  <c r="C29" i="7"/>
  <c r="C13" i="7"/>
  <c r="C17" i="7"/>
  <c r="C20" i="7"/>
  <c r="C21" i="7"/>
  <c r="C36" i="7"/>
  <c r="C34" i="9"/>
  <c r="C27" i="9"/>
  <c r="C32" i="9"/>
  <c r="B32" i="9" l="1"/>
  <c r="B27" i="9"/>
  <c r="B31" i="6"/>
  <c r="C31" i="6"/>
  <c r="B34" i="9" l="1"/>
  <c r="K14" i="9" s="1"/>
  <c r="B34" i="6"/>
  <c r="B35" i="6"/>
  <c r="B37" i="6"/>
  <c r="B39" i="6"/>
  <c r="H21" i="6" s="1"/>
  <c r="B27" i="4"/>
  <c r="B23" i="4"/>
  <c r="C35" i="6"/>
  <c r="C29" i="4"/>
  <c r="C39" i="6"/>
  <c r="C27" i="4"/>
  <c r="C34" i="6"/>
  <c r="C37" i="6"/>
  <c r="C23" i="4"/>
  <c r="G15" i="9" l="1"/>
  <c r="B29" i="4"/>
  <c r="F17" i="4" s="1"/>
  <c r="B34" i="3"/>
  <c r="B30" i="3" s="1"/>
  <c r="C34" i="3"/>
  <c r="C38" i="3"/>
  <c r="C39" i="3"/>
  <c r="C30" i="3"/>
  <c r="B38" i="3" l="1"/>
  <c r="B39" i="3" s="1"/>
  <c r="H25"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abegail calawagan</author>
  </authors>
  <commentList>
    <comment ref="G22" authorId="0" shapeId="0" xr:uid="{23F88899-C8BF-4FB4-9790-F840EF34E38F}">
      <text>
        <r>
          <rPr>
            <b/>
            <sz val="9"/>
            <color indexed="81"/>
            <rFont val="Tahoma"/>
            <family val="2"/>
          </rPr>
          <t>abegail calawagan:</t>
        </r>
        <r>
          <rPr>
            <sz val="9"/>
            <color indexed="81"/>
            <rFont val="Tahoma"/>
            <family val="2"/>
          </rPr>
          <t xml:space="preserve">
In order to get the value of the data table, use the what-if analysis option then select data table 
give the column value of the response rate and left the row value blank.</t>
        </r>
      </text>
    </comment>
    <comment ref="C30" authorId="0" shapeId="0" xr:uid="{98617B24-D873-46AB-93FB-4395D444ED6B}">
      <text>
        <r>
          <rPr>
            <b/>
            <sz val="9"/>
            <color indexed="81"/>
            <rFont val="Tahoma"/>
            <family val="2"/>
          </rPr>
          <t>abegail calawagan:</t>
        </r>
        <r>
          <rPr>
            <sz val="9"/>
            <color indexed="81"/>
            <rFont val="Tahoma"/>
            <family val="2"/>
          </rPr>
          <t xml:space="preserve">
fixed cost + (printing+mailing cost) * catalog order +(reply envelop+labor&amp;materials) * total order </t>
        </r>
      </text>
    </comment>
    <comment ref="B33" authorId="0" shapeId="0" xr:uid="{FDB6CF1F-1DF6-444F-B9E0-54DA12876877}">
      <text>
        <r>
          <rPr>
            <b/>
            <sz val="9"/>
            <color indexed="81"/>
            <rFont val="Tahoma"/>
            <family val="2"/>
          </rPr>
          <t>abegail calawagan:</t>
        </r>
        <r>
          <rPr>
            <sz val="9"/>
            <color indexed="81"/>
            <rFont val="Tahoma"/>
            <family val="2"/>
          </rPr>
          <t xml:space="preserve">
Goal Seek:
Aim for the perfect break even for this problem
1st row : what cell you want to change
2nd row : to what value you want to be
3rd row : by changing the value in this cell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abegail calawagan</author>
  </authors>
  <commentList>
    <comment ref="C23" authorId="0" shapeId="0" xr:uid="{3E7EDE53-00DC-4D51-967D-2A814D81EA38}">
      <text>
        <r>
          <rPr>
            <b/>
            <sz val="9"/>
            <color indexed="81"/>
            <rFont val="Tahoma"/>
            <family val="2"/>
          </rPr>
          <t>abegail calawagan:</t>
        </r>
        <r>
          <rPr>
            <sz val="9"/>
            <color indexed="81"/>
            <rFont val="Tahoma"/>
            <family val="2"/>
          </rPr>
          <t xml:space="preserve">
B21(Start-up Cost) + B17(Days Open) * B18(Daily Sales) * B22(Variable Cost)</t>
        </r>
      </text>
    </comment>
    <comment ref="C27" authorId="0" shapeId="0" xr:uid="{BED24ED7-8364-4E9B-A546-7039486D7A3C}">
      <text>
        <r>
          <rPr>
            <b/>
            <sz val="9"/>
            <color indexed="81"/>
            <rFont val="Tahoma"/>
            <family val="2"/>
          </rPr>
          <t>abegail calawagan:</t>
        </r>
        <r>
          <rPr>
            <sz val="9"/>
            <color indexed="81"/>
            <rFont val="Tahoma"/>
            <family val="2"/>
          </rPr>
          <t xml:space="preserve">
B17(Days Open) * B18(Daily Sales) * B26( Sale Price)
</t>
        </r>
      </text>
    </comment>
    <comment ref="C29" authorId="0" shapeId="0" xr:uid="{3057CF46-9DBA-4CFB-B698-8585DD3E8A7A}">
      <text>
        <r>
          <rPr>
            <b/>
            <sz val="9"/>
            <color indexed="81"/>
            <rFont val="Tahoma"/>
            <family val="2"/>
          </rPr>
          <t>abegail calawagan:</t>
        </r>
        <r>
          <rPr>
            <sz val="9"/>
            <color indexed="81"/>
            <rFont val="Tahoma"/>
            <family val="2"/>
          </rPr>
          <t xml:space="preserve">
B27(Total Weekly Revenue) - B23(Total Weekly Cost)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abegail calawagan</author>
  </authors>
  <commentList>
    <comment ref="C31" authorId="0" shapeId="0" xr:uid="{0E2C00BB-3FDF-4D0A-9FB3-2A78F53BADD9}">
      <text>
        <r>
          <rPr>
            <b/>
            <sz val="9"/>
            <color indexed="81"/>
            <rFont val="Tahoma"/>
            <family val="2"/>
          </rPr>
          <t>abegail calawagan:</t>
        </r>
        <r>
          <rPr>
            <sz val="9"/>
            <color indexed="81"/>
            <rFont val="Tahoma"/>
            <family val="2"/>
          </rPr>
          <t xml:space="preserve">
if the logical condition Order is less than the Demand was true,return 0, if false return the difference of cell B28(Order) and B27(Demand)</t>
        </r>
      </text>
    </comment>
    <comment ref="C34" authorId="0" shapeId="0" xr:uid="{EFE43163-4CDA-4AB3-9747-F21F19D522E3}">
      <text>
        <r>
          <rPr>
            <b/>
            <sz val="9"/>
            <color indexed="81"/>
            <rFont val="Tahoma"/>
            <family val="2"/>
          </rPr>
          <t>abegail calawagan:</t>
        </r>
        <r>
          <rPr>
            <sz val="9"/>
            <color indexed="81"/>
            <rFont val="Tahoma"/>
            <family val="2"/>
          </rPr>
          <t xml:space="preserve">
look up value in cell B28, from the table range D23:E27, return value from column 2, approximate match</t>
        </r>
      </text>
    </comment>
    <comment ref="C37" authorId="0" shapeId="0" xr:uid="{936A377D-734C-4CB7-95CB-722885F00B7E}">
      <text>
        <r>
          <rPr>
            <b/>
            <sz val="9"/>
            <color indexed="81"/>
            <rFont val="Tahoma"/>
            <family val="2"/>
          </rPr>
          <t>abegail calawagan:</t>
        </r>
        <r>
          <rPr>
            <sz val="9"/>
            <color indexed="81"/>
            <rFont val="Tahoma"/>
            <family val="2"/>
          </rPr>
          <t xml:space="preserve">
minimum or smaller number between the demand and order * regular price / if there was surplus it will add too + Surplus * sale price </t>
        </r>
      </text>
    </comment>
    <comment ref="C39" authorId="0" shapeId="0" xr:uid="{63FCBFB6-C1DF-4FFE-B42B-428E0CA5354D}">
      <text>
        <r>
          <rPr>
            <b/>
            <sz val="9"/>
            <color indexed="81"/>
            <rFont val="Tahoma"/>
            <family val="2"/>
          </rPr>
          <t>abegail calawagan:</t>
        </r>
        <r>
          <rPr>
            <sz val="9"/>
            <color indexed="81"/>
            <rFont val="Tahoma"/>
            <family val="2"/>
          </rPr>
          <t xml:space="preserve">
if the demand is greater than or equal to order, print Reg Price Rev - Total Costs, else Reg+Sale Rev - Total Costs</t>
        </r>
      </text>
    </comment>
  </commentList>
</comments>
</file>

<file path=xl/sharedStrings.xml><?xml version="1.0" encoding="utf-8"?>
<sst xmlns="http://schemas.openxmlformats.org/spreadsheetml/2006/main" count="114" uniqueCount="90">
  <si>
    <t>Inputs:</t>
  </si>
  <si>
    <t>Total Profit:</t>
  </si>
  <si>
    <t>Total Revenue:</t>
  </si>
  <si>
    <t>per order</t>
  </si>
  <si>
    <t>Average Customer Order:</t>
  </si>
  <si>
    <t>Revenue:</t>
  </si>
  <si>
    <t>Total Orders:</t>
  </si>
  <si>
    <t>&lt;--dummy value</t>
  </si>
  <si>
    <t>Response Rate:</t>
  </si>
  <si>
    <t>Catalogs Ordered:</t>
  </si>
  <si>
    <t>Total Costs:</t>
  </si>
  <si>
    <t>Labor &amp; Materials:</t>
  </si>
  <si>
    <t>Reply Envelope:</t>
  </si>
  <si>
    <t>per printing</t>
  </si>
  <si>
    <t>Mailing:</t>
  </si>
  <si>
    <t>Printing:</t>
  </si>
  <si>
    <t>Variable Costs:</t>
  </si>
  <si>
    <t>Profit</t>
  </si>
  <si>
    <t>Response Rate</t>
  </si>
  <si>
    <t>Fixed Costs:</t>
  </si>
  <si>
    <t>a.) Data Table</t>
  </si>
  <si>
    <t>Quality Sweater Company</t>
  </si>
  <si>
    <t>Haute Dog</t>
  </si>
  <si>
    <t>Sales:</t>
  </si>
  <si>
    <t>Daily Sales</t>
  </si>
  <si>
    <t>Days Open</t>
  </si>
  <si>
    <t>days per week</t>
  </si>
  <si>
    <t>hotdogs per day</t>
  </si>
  <si>
    <t>Costs:</t>
  </si>
  <si>
    <t>Start-up Cost</t>
  </si>
  <si>
    <t>Variable Cost</t>
  </si>
  <si>
    <t>per hot dog</t>
  </si>
  <si>
    <t>Total Weekly Cost</t>
  </si>
  <si>
    <t>Sale Price</t>
  </si>
  <si>
    <t>Total weekly revenue</t>
  </si>
  <si>
    <t>Weekly Profit:</t>
  </si>
  <si>
    <t>Unit Cost:</t>
  </si>
  <si>
    <t>Surplus:</t>
  </si>
  <si>
    <t>Order:</t>
  </si>
  <si>
    <t>(500-4500) Estimated Demand</t>
  </si>
  <si>
    <t>Demand:</t>
  </si>
  <si>
    <t>Leftovers price</t>
  </si>
  <si>
    <t>Unit Cost</t>
  </si>
  <si>
    <t>Order Qty.</t>
  </si>
  <si>
    <t>Regular Price:</t>
  </si>
  <si>
    <t>a. Look up Table</t>
  </si>
  <si>
    <t>Demand</t>
  </si>
  <si>
    <t>B&amp;N Bookstore</t>
  </si>
  <si>
    <t>&lt;--dummy number</t>
  </si>
  <si>
    <t>Total Annual Profit:</t>
  </si>
  <si>
    <t>Selling Price</t>
  </si>
  <si>
    <t>Revenue</t>
  </si>
  <si>
    <t>Total Annual Cost:</t>
  </si>
  <si>
    <t>per piece</t>
  </si>
  <si>
    <t>Unit cost</t>
  </si>
  <si>
    <t>per copier</t>
  </si>
  <si>
    <t>Copier Rent</t>
  </si>
  <si>
    <t>per month</t>
  </si>
  <si>
    <t>Rent</t>
  </si>
  <si>
    <t>Fixed Cost:</t>
  </si>
  <si>
    <t>Copies Made per Year</t>
  </si>
  <si>
    <t>Annual Demand:</t>
  </si>
  <si>
    <t>(500-2000) Estimated Demand</t>
  </si>
  <si>
    <t>Daily Demand:</t>
  </si>
  <si>
    <t>No.of Copier</t>
  </si>
  <si>
    <t>Max Copies per Copier</t>
  </si>
  <si>
    <t>Daily Demand</t>
  </si>
  <si>
    <t>No.of Copiers Rented:</t>
  </si>
  <si>
    <t>Data Table</t>
  </si>
  <si>
    <t>Copy Kat Shop</t>
  </si>
  <si>
    <t>Screamin' Blue Jays Tour</t>
  </si>
  <si>
    <t>Number of Concerts</t>
  </si>
  <si>
    <t>Ticket Price</t>
  </si>
  <si>
    <t>Concert per Week</t>
  </si>
  <si>
    <t>Attendance(%)</t>
  </si>
  <si>
    <t>Weeks on Tour</t>
  </si>
  <si>
    <t>&lt;--30 to 60</t>
  </si>
  <si>
    <t>Total Concert</t>
  </si>
  <si>
    <t>Expected Concert Attendance</t>
  </si>
  <si>
    <t>Maximum Capacity</t>
  </si>
  <si>
    <t>Attendance %</t>
  </si>
  <si>
    <t>Number of Tickets Sold</t>
  </si>
  <si>
    <t>Costs</t>
  </si>
  <si>
    <t>Venue Rent</t>
  </si>
  <si>
    <t>per show</t>
  </si>
  <si>
    <t>Total costs</t>
  </si>
  <si>
    <t>per person</t>
  </si>
  <si>
    <t>Concession</t>
  </si>
  <si>
    <t>Total Revenue</t>
  </si>
  <si>
    <t>Total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</si>
</sst>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quot;$&quot;#,##0"/>
  </numFmts>
  <fonts count="12"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theme="2"/>
      <name val="Calibri"/>
      <family val="2"/>
      <scheme val="minor"/>
    </font>
    <font>
      <b/>
      <sz val="9"/>
      <color indexed="81"/>
      <name val="Tahoma"/>
      <family val="2"/>
    </font>
    <font>
      <sz val="9"/>
      <color indexed="81"/>
      <name val="Tahoma"/>
      <family val="2"/>
    </font>
    <font>
      <sz val="12"/>
      <color theme="1"/>
      <name val="Calibri"/>
      <family val="2"/>
      <scheme val="minor"/>
    </font>
    <font>
      <sz val="11"/>
      <color theme="2" tint="-9.9978637043366805E-2"/>
      <name val="Calibri"/>
      <family val="2"/>
      <scheme val="minor"/>
    </font>
    <font>
      <sz val="11"/>
      <color theme="1" tint="0.499984740745262"/>
      <name val="Calibri"/>
      <family val="2"/>
      <scheme val="minor"/>
    </font>
    <font>
      <b/>
      <sz val="11"/>
      <color theme="3"/>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s>
  <borders count="45">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theme="4" tint="0.39997558519241921"/>
      </bottom>
      <diagonal/>
    </border>
    <border>
      <left/>
      <right/>
      <top style="thin">
        <color theme="4"/>
      </top>
      <bottom style="double">
        <color theme="4"/>
      </bottom>
      <diagonal/>
    </border>
    <border>
      <left style="medium">
        <color indexed="64"/>
      </left>
      <right/>
      <top style="medium">
        <color indexed="64"/>
      </top>
      <bottom style="medium">
        <color theme="4" tint="0.3999755851924192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theme="4" tint="0.39997558519241921"/>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theme="4"/>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1" applyNumberFormat="0" applyFill="0" applyAlignment="0" applyProtection="0"/>
    <xf numFmtId="0" fontId="10" fillId="0" borderId="26" applyNumberFormat="0" applyFill="0" applyAlignment="0" applyProtection="0"/>
    <xf numFmtId="0" fontId="3" fillId="0" borderId="27" applyNumberFormat="0" applyFill="0" applyAlignment="0" applyProtection="0"/>
  </cellStyleXfs>
  <cellXfs count="122">
    <xf numFmtId="0" fontId="0" fillId="0" borderId="0" xfId="0"/>
    <xf numFmtId="0" fontId="0" fillId="2" borderId="0" xfId="0" applyFill="1"/>
    <xf numFmtId="164" fontId="3" fillId="0" borderId="2" xfId="0" applyNumberFormat="1" applyFont="1" applyBorder="1"/>
    <xf numFmtId="0" fontId="3" fillId="0" borderId="3" xfId="0" applyFont="1" applyBorder="1"/>
    <xf numFmtId="164" fontId="0" fillId="0" borderId="4" xfId="2" applyNumberFormat="1" applyFont="1" applyBorder="1" applyAlignment="1">
      <alignment horizontal="left" indent="1"/>
    </xf>
    <xf numFmtId="0" fontId="3" fillId="0" borderId="5" xfId="0" applyFont="1" applyBorder="1"/>
    <xf numFmtId="0" fontId="0" fillId="0" borderId="5" xfId="0" applyBorder="1" applyAlignment="1">
      <alignment horizontal="left"/>
    </xf>
    <xf numFmtId="0" fontId="0" fillId="0" borderId="4" xfId="0" applyBorder="1"/>
    <xf numFmtId="164" fontId="0" fillId="0" borderId="6" xfId="0" applyNumberFormat="1" applyBorder="1" applyAlignment="1">
      <alignment horizontal="center"/>
    </xf>
    <xf numFmtId="165" fontId="0" fillId="0" borderId="6" xfId="0" applyNumberFormat="1" applyBorder="1" applyAlignment="1">
      <alignment horizontal="center"/>
    </xf>
    <xf numFmtId="0" fontId="0" fillId="0" borderId="5" xfId="0" applyBorder="1"/>
    <xf numFmtId="166" fontId="0" fillId="0" borderId="4" xfId="0" applyNumberFormat="1" applyBorder="1"/>
    <xf numFmtId="0" fontId="3" fillId="0" borderId="5" xfId="0" applyFont="1" applyBorder="1" applyAlignment="1">
      <alignment horizontal="left"/>
    </xf>
    <xf numFmtId="165" fontId="0" fillId="3" borderId="4" xfId="0" applyNumberFormat="1" applyFill="1" applyBorder="1"/>
    <xf numFmtId="166" fontId="0" fillId="0" borderId="4" xfId="1" applyNumberFormat="1" applyFont="1" applyBorder="1" applyAlignment="1">
      <alignment horizontal="right"/>
    </xf>
    <xf numFmtId="164" fontId="0" fillId="0" borderId="4" xfId="2" applyNumberFormat="1" applyFont="1" applyBorder="1" applyAlignment="1">
      <alignment horizontal="right" indent="1"/>
    </xf>
    <xf numFmtId="44" fontId="0" fillId="0" borderId="4" xfId="2" applyFont="1" applyBorder="1" applyAlignment="1">
      <alignment horizontal="right" indent="1"/>
    </xf>
    <xf numFmtId="0" fontId="0" fillId="0" borderId="5" xfId="0" applyBorder="1" applyAlignment="1">
      <alignment horizontal="left" indent="1"/>
    </xf>
    <xf numFmtId="164" fontId="4" fillId="0" borderId="6" xfId="0" applyNumberFormat="1" applyFont="1" applyBorder="1" applyAlignment="1">
      <alignment horizontal="center"/>
    </xf>
    <xf numFmtId="0" fontId="0" fillId="0" borderId="6" xfId="0" applyBorder="1" applyAlignment="1">
      <alignment horizontal="center"/>
    </xf>
    <xf numFmtId="44" fontId="0" fillId="0" borderId="4" xfId="2" applyFont="1" applyBorder="1" applyAlignment="1">
      <alignment horizontal="right"/>
    </xf>
    <xf numFmtId="164" fontId="0" fillId="0" borderId="4" xfId="2" applyNumberFormat="1" applyFont="1" applyBorder="1" applyAlignment="1">
      <alignment horizontal="right"/>
    </xf>
    <xf numFmtId="0" fontId="0" fillId="0" borderId="7" xfId="0" applyBorder="1"/>
    <xf numFmtId="0" fontId="0" fillId="0" borderId="8" xfId="0" applyBorder="1"/>
    <xf numFmtId="0" fontId="2" fillId="0" borderId="1" xfId="3" applyAlignment="1"/>
    <xf numFmtId="0" fontId="2" fillId="0" borderId="0" xfId="3" applyBorder="1" applyAlignment="1"/>
    <xf numFmtId="0" fontId="3" fillId="0" borderId="8" xfId="0" applyFont="1" applyBorder="1"/>
    <xf numFmtId="0" fontId="0" fillId="0" borderId="4" xfId="0" applyBorder="1" applyAlignment="1">
      <alignment horizontal="center"/>
    </xf>
    <xf numFmtId="0" fontId="0" fillId="3" borderId="4" xfId="0" applyFill="1" applyBorder="1" applyAlignment="1">
      <alignment horizontal="center"/>
    </xf>
    <xf numFmtId="44" fontId="0" fillId="0" borderId="4" xfId="2" applyFont="1" applyBorder="1" applyAlignment="1">
      <alignment horizontal="center"/>
    </xf>
    <xf numFmtId="44" fontId="0" fillId="0" borderId="4" xfId="0" applyNumberFormat="1" applyBorder="1" applyAlignment="1">
      <alignment horizontal="center"/>
    </xf>
    <xf numFmtId="44" fontId="0" fillId="0" borderId="2" xfId="0" applyNumberFormat="1" applyBorder="1" applyAlignment="1">
      <alignment horizontal="center"/>
    </xf>
    <xf numFmtId="0" fontId="7" fillId="0" borderId="0" xfId="0" applyFont="1"/>
    <xf numFmtId="44" fontId="3" fillId="0" borderId="2" xfId="2" applyFont="1" applyBorder="1"/>
    <xf numFmtId="44" fontId="0" fillId="0" borderId="4" xfId="0" applyNumberFormat="1" applyBorder="1"/>
    <xf numFmtId="44" fontId="3" fillId="0" borderId="4" xfId="2" applyFont="1" applyBorder="1" applyAlignment="1">
      <alignment horizontal="left" indent="1"/>
    </xf>
    <xf numFmtId="44" fontId="1" fillId="0" borderId="4" xfId="2" applyFont="1" applyBorder="1" applyAlignment="1">
      <alignment horizontal="left" indent="1"/>
    </xf>
    <xf numFmtId="44" fontId="0" fillId="0" borderId="4" xfId="2" applyFont="1" applyBorder="1" applyAlignment="1">
      <alignment horizontal="left" indent="1"/>
    </xf>
    <xf numFmtId="164" fontId="0" fillId="0" borderId="6" xfId="0" applyNumberFormat="1" applyBorder="1"/>
    <xf numFmtId="0" fontId="3" fillId="0" borderId="6" xfId="0" applyFont="1" applyBorder="1" applyAlignment="1">
      <alignment horizontal="center"/>
    </xf>
    <xf numFmtId="0" fontId="0" fillId="4" borderId="4" xfId="0" applyFill="1" applyBorder="1"/>
    <xf numFmtId="44" fontId="0" fillId="0" borderId="6" xfId="2" applyFont="1" applyBorder="1" applyAlignment="1">
      <alignment horizontal="left" indent="1"/>
    </xf>
    <xf numFmtId="44" fontId="0" fillId="0" borderId="7" xfId="2" applyFont="1" applyBorder="1" applyAlignment="1">
      <alignment horizontal="left" indent="1"/>
    </xf>
    <xf numFmtId="44" fontId="8" fillId="0" borderId="6" xfId="0" applyNumberFormat="1" applyFont="1" applyBorder="1"/>
    <xf numFmtId="44" fontId="0" fillId="0" borderId="4" xfId="2" applyFont="1" applyBorder="1"/>
    <xf numFmtId="44" fontId="3" fillId="0" borderId="4" xfId="2" applyFont="1" applyBorder="1"/>
    <xf numFmtId="44" fontId="0" fillId="0" borderId="0" xfId="2" applyFont="1"/>
    <xf numFmtId="0" fontId="0" fillId="0" borderId="5" xfId="0" applyBorder="1" applyAlignment="1">
      <alignment horizontal="left" indent="2"/>
    </xf>
    <xf numFmtId="44" fontId="4" fillId="0" borderId="0" xfId="0" applyNumberFormat="1" applyFont="1"/>
    <xf numFmtId="0" fontId="3" fillId="0" borderId="0" xfId="0" applyFont="1"/>
    <xf numFmtId="0" fontId="9" fillId="0" borderId="0" xfId="0" applyFont="1"/>
    <xf numFmtId="0" fontId="9" fillId="2" borderId="0" xfId="0" applyFont="1" applyFill="1"/>
    <xf numFmtId="1" fontId="9" fillId="0" borderId="4" xfId="0" applyNumberFormat="1" applyFont="1" applyBorder="1"/>
    <xf numFmtId="0" fontId="9" fillId="0" borderId="5" xfId="0" applyFont="1" applyBorder="1"/>
    <xf numFmtId="1" fontId="0" fillId="0" borderId="4" xfId="0" applyNumberFormat="1" applyBorder="1"/>
    <xf numFmtId="44" fontId="0" fillId="0" borderId="10" xfId="2" applyFont="1" applyBorder="1"/>
    <xf numFmtId="44" fontId="0" fillId="0" borderId="11" xfId="2" applyFont="1" applyBorder="1"/>
    <xf numFmtId="44" fontId="0" fillId="0" borderId="12" xfId="2" applyFont="1" applyBorder="1"/>
    <xf numFmtId="0" fontId="3" fillId="0" borderId="13" xfId="0" applyFont="1" applyBorder="1" applyAlignment="1">
      <alignment horizontal="center"/>
    </xf>
    <xf numFmtId="44" fontId="0" fillId="0" borderId="14" xfId="2" applyFont="1" applyBorder="1"/>
    <xf numFmtId="44" fontId="0" fillId="0" borderId="6" xfId="2" applyFont="1" applyBorder="1"/>
    <xf numFmtId="44" fontId="0" fillId="0" borderId="15" xfId="2" applyFont="1" applyBorder="1"/>
    <xf numFmtId="0" fontId="3" fillId="0" borderId="16" xfId="0" applyFont="1" applyBorder="1" applyAlignment="1">
      <alignment horizontal="center"/>
    </xf>
    <xf numFmtId="1" fontId="0" fillId="3" borderId="4" xfId="0" applyNumberFormat="1" applyFill="1" applyBorder="1"/>
    <xf numFmtId="44" fontId="0" fillId="0" borderId="17" xfId="2" applyFont="1" applyBorder="1"/>
    <xf numFmtId="44" fontId="0" fillId="0" borderId="18" xfId="2" applyFont="1" applyBorder="1"/>
    <xf numFmtId="44" fontId="0" fillId="0" borderId="19" xfId="2" applyFont="1" applyBorder="1"/>
    <xf numFmtId="0" fontId="3" fillId="0" borderId="20"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23" xfId="0" applyFont="1" applyBorder="1" applyAlignment="1">
      <alignment horizontal="center"/>
    </xf>
    <xf numFmtId="44" fontId="4" fillId="0" borderId="24" xfId="0" applyNumberFormat="1" applyFont="1" applyBorder="1"/>
    <xf numFmtId="0" fontId="0" fillId="3" borderId="7" xfId="0" applyFill="1" applyBorder="1"/>
    <xf numFmtId="0" fontId="10" fillId="0" borderId="28" xfId="4" applyBorder="1"/>
    <xf numFmtId="0" fontId="0" fillId="3" borderId="4" xfId="0" applyFill="1" applyBorder="1"/>
    <xf numFmtId="0" fontId="3" fillId="0" borderId="32" xfId="0" applyFont="1" applyBorder="1" applyAlignment="1">
      <alignment horizontal="center"/>
    </xf>
    <xf numFmtId="0" fontId="3" fillId="0" borderId="24" xfId="0" applyFont="1" applyBorder="1" applyAlignment="1">
      <alignment horizontal="center"/>
    </xf>
    <xf numFmtId="0" fontId="11" fillId="0" borderId="33" xfId="0" applyFont="1" applyBorder="1" applyAlignment="1">
      <alignment vertical="center" textRotation="90"/>
    </xf>
    <xf numFmtId="44" fontId="4" fillId="0" borderId="34" xfId="0" applyNumberFormat="1" applyFont="1" applyBorder="1"/>
    <xf numFmtId="167" fontId="3" fillId="0" borderId="35" xfId="2" applyNumberFormat="1" applyFont="1" applyBorder="1" applyAlignment="1">
      <alignment horizontal="center"/>
    </xf>
    <xf numFmtId="167" fontId="3" fillId="0" borderId="8" xfId="2" applyNumberFormat="1" applyFont="1" applyBorder="1" applyAlignment="1">
      <alignment horizontal="center"/>
    </xf>
    <xf numFmtId="167" fontId="3" fillId="0" borderId="24" xfId="2" applyNumberFormat="1" applyFont="1" applyBorder="1" applyAlignment="1">
      <alignment horizontal="center"/>
    </xf>
    <xf numFmtId="167" fontId="3" fillId="0" borderId="32" xfId="2" applyNumberFormat="1" applyFont="1" applyBorder="1" applyAlignment="1">
      <alignment horizontal="center"/>
    </xf>
    <xf numFmtId="0" fontId="0" fillId="0" borderId="36" xfId="0" applyBorder="1" applyAlignment="1">
      <alignment horizontal="center"/>
    </xf>
    <xf numFmtId="44" fontId="4" fillId="0" borderId="20" xfId="2" applyFont="1" applyBorder="1" applyAlignment="1">
      <alignment horizontal="center"/>
    </xf>
    <xf numFmtId="0" fontId="3" fillId="0" borderId="38" xfId="0" applyFont="1" applyBorder="1" applyAlignment="1">
      <alignment horizontal="center"/>
    </xf>
    <xf numFmtId="44" fontId="0" fillId="0" borderId="38" xfId="2" applyFont="1" applyBorder="1"/>
    <xf numFmtId="44" fontId="0" fillId="0" borderId="37" xfId="2" applyFont="1" applyBorder="1"/>
    <xf numFmtId="44" fontId="0" fillId="0" borderId="20" xfId="2" applyFont="1" applyBorder="1"/>
    <xf numFmtId="44" fontId="0" fillId="0" borderId="9" xfId="2" applyFont="1" applyBorder="1"/>
    <xf numFmtId="9" fontId="0" fillId="0" borderId="39" xfId="0" applyNumberFormat="1" applyBorder="1" applyAlignment="1">
      <alignment horizontal="center"/>
    </xf>
    <xf numFmtId="44" fontId="0" fillId="0" borderId="16" xfId="2" applyFont="1" applyBorder="1" applyAlignment="1">
      <alignment horizontal="center"/>
    </xf>
    <xf numFmtId="44" fontId="0" fillId="0" borderId="16" xfId="2" applyFont="1" applyBorder="1"/>
    <xf numFmtId="44" fontId="0" fillId="0" borderId="39" xfId="2" applyFont="1" applyBorder="1"/>
    <xf numFmtId="44" fontId="0" fillId="0" borderId="40" xfId="2" applyFont="1" applyBorder="1"/>
    <xf numFmtId="0" fontId="10" fillId="0" borderId="41" xfId="4" applyBorder="1"/>
    <xf numFmtId="9" fontId="0" fillId="3" borderId="4" xfId="0" applyNumberFormat="1" applyFill="1" applyBorder="1"/>
    <xf numFmtId="44" fontId="0" fillId="0" borderId="13" xfId="2" applyFont="1" applyBorder="1"/>
    <xf numFmtId="44" fontId="0" fillId="0" borderId="42" xfId="2" applyFont="1" applyBorder="1"/>
    <xf numFmtId="44" fontId="0" fillId="0" borderId="43" xfId="2" applyFont="1" applyBorder="1"/>
    <xf numFmtId="9" fontId="0" fillId="0" borderId="42" xfId="0" applyNumberFormat="1" applyBorder="1" applyAlignment="1">
      <alignment horizontal="center"/>
    </xf>
    <xf numFmtId="44" fontId="0" fillId="0" borderId="13" xfId="2" applyFont="1" applyBorder="1" applyAlignment="1">
      <alignment horizontal="center"/>
    </xf>
    <xf numFmtId="44" fontId="0" fillId="3" borderId="4" xfId="2" applyFont="1" applyFill="1" applyBorder="1" applyAlignment="1">
      <alignment horizontal="left" indent="1"/>
    </xf>
    <xf numFmtId="0" fontId="3" fillId="0" borderId="44" xfId="5" applyBorder="1"/>
    <xf numFmtId="44" fontId="3" fillId="0" borderId="2" xfId="2" applyFont="1" applyBorder="1" applyAlignment="1">
      <alignment horizontal="left" indent="1"/>
    </xf>
    <xf numFmtId="0" fontId="2" fillId="0" borderId="1" xfId="3" applyAlignment="1">
      <alignment horizontal="center"/>
    </xf>
    <xf numFmtId="0" fontId="11" fillId="0" borderId="29" xfId="0" applyFont="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11" fillId="0" borderId="37" xfId="0" applyFont="1" applyBorder="1" applyAlignment="1">
      <alignment horizontal="center" vertical="center" textRotation="90"/>
    </xf>
    <xf numFmtId="0" fontId="11" fillId="0" borderId="39" xfId="0" applyFont="1" applyBorder="1" applyAlignment="1">
      <alignment horizontal="center" vertical="center" textRotation="90"/>
    </xf>
    <xf numFmtId="0" fontId="11" fillId="0" borderId="42" xfId="0" applyFont="1" applyBorder="1" applyAlignment="1">
      <alignment horizontal="center" vertical="center" textRotation="90"/>
    </xf>
    <xf numFmtId="0" fontId="2" fillId="0" borderId="0" xfId="3" applyBorder="1" applyAlignment="1">
      <alignment horizontal="center"/>
    </xf>
    <xf numFmtId="0" fontId="3" fillId="0" borderId="6" xfId="0" applyFont="1" applyBorder="1" applyAlignment="1">
      <alignment horizontal="center"/>
    </xf>
    <xf numFmtId="0" fontId="3" fillId="0" borderId="9" xfId="0" applyFont="1" applyBorder="1" applyAlignment="1">
      <alignment horizontal="left"/>
    </xf>
    <xf numFmtId="0" fontId="3" fillId="0" borderId="6" xfId="0" applyFont="1" applyBorder="1" applyAlignment="1">
      <alignment horizontal="center" vertical="center" textRotation="90"/>
    </xf>
    <xf numFmtId="0" fontId="3" fillId="0" borderId="8" xfId="0" applyFont="1" applyBorder="1" applyAlignment="1">
      <alignment horizontal="center"/>
    </xf>
    <xf numFmtId="0" fontId="3" fillId="0" borderId="25"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vertical="center" textRotation="90"/>
    </xf>
    <xf numFmtId="0" fontId="3" fillId="0" borderId="5" xfId="0" applyFont="1" applyBorder="1" applyAlignment="1">
      <alignment horizontal="center" vertical="center" textRotation="90"/>
    </xf>
    <xf numFmtId="0" fontId="3" fillId="0" borderId="3" xfId="0" applyFont="1" applyBorder="1" applyAlignment="1">
      <alignment horizontal="center" vertical="center" textRotation="90"/>
    </xf>
  </cellXfs>
  <cellStyles count="6">
    <cellStyle name="Comma" xfId="1" builtinId="3"/>
    <cellStyle name="Currency" xfId="2" builtinId="4"/>
    <cellStyle name="Heading 1" xfId="3" builtinId="16"/>
    <cellStyle name="Heading 3" xfId="4" builtinId="18"/>
    <cellStyle name="Normal" xfId="0" builtinId="0"/>
    <cellStyle name="Total" xfId="5"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800" b="1" i="0" u="none" strike="noStrike" baseline="0">
                <a:solidFill>
                  <a:schemeClr val="dk1">
                    <a:lumMod val="75000"/>
                    <a:lumOff val="25000"/>
                  </a:schemeClr>
                </a:solidFill>
                <a:latin typeface="+mn-lt"/>
                <a:ea typeface="+mn-ea"/>
                <a:cs typeface="+mn-cs"/>
              </a:defRPr>
            </a:pPr>
            <a:r>
              <a:rPr lang="en-US" sz="1800" b="1" i="0" u="none" strike="noStrike" baseline="0">
                <a:solidFill>
                  <a:sysClr val="windowText" lastClr="000000">
                    <a:lumMod val="75000"/>
                    <a:lumOff val="25000"/>
                  </a:sysClr>
                </a:solidFill>
                <a:latin typeface="Calibri" panose="020F0502020204030204"/>
              </a:rPr>
              <a:t>QSC: Response Rate vs. Profit  </a:t>
            </a:r>
          </a:p>
        </c:rich>
      </c:tx>
      <c:overlay val="0"/>
      <c:spPr>
        <a:noFill/>
        <a:ln>
          <a:noFill/>
        </a:ln>
        <a:effectLst/>
      </c:spPr>
      <c:txPr>
        <a:bodyPr rot="0" spcFirstLastPara="1" vertOverflow="ellipsis" vert="horz" wrap="square" anchor="ctr" anchorCtr="1"/>
        <a:lstStyle/>
        <a:p>
          <a:pPr>
            <a:defRPr sz="1800" b="1" i="0" u="none" strike="noStrike"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f>'Quality Sweater Co.'!$G$26:$G$35</c:f>
              <c:numCache>
                <c:formatCode>0.0%</c:formatCode>
                <c:ptCount val="10"/>
                <c:pt idx="0">
                  <c:v>0.03</c:v>
                </c:pt>
                <c:pt idx="1">
                  <c:v>3.5000000000000003E-2</c:v>
                </c:pt>
                <c:pt idx="2">
                  <c:v>0.04</c:v>
                </c:pt>
                <c:pt idx="3">
                  <c:v>4.4999999999999998E-2</c:v>
                </c:pt>
                <c:pt idx="4">
                  <c:v>0.05</c:v>
                </c:pt>
                <c:pt idx="5">
                  <c:v>5.5E-2</c:v>
                </c:pt>
                <c:pt idx="6">
                  <c:v>0.06</c:v>
                </c:pt>
                <c:pt idx="7">
                  <c:v>6.5000000000000002E-2</c:v>
                </c:pt>
                <c:pt idx="8">
                  <c:v>7.0000000000000007E-2</c:v>
                </c:pt>
                <c:pt idx="9">
                  <c:v>7.4999999999999997E-2</c:v>
                </c:pt>
              </c:numCache>
            </c:numRef>
          </c:cat>
          <c:val>
            <c:numRef>
              <c:f>'Quality Sweater Co.'!$H$26:$H$35</c:f>
              <c:numCache>
                <c:formatCode>_("$"* #,##0_);_("$"* \(#,##0\);_("$"* "-"??_);_(@_)</c:formatCode>
                <c:ptCount val="10"/>
                <c:pt idx="0">
                  <c:v>-21600</c:v>
                </c:pt>
                <c:pt idx="1">
                  <c:v>-17700</c:v>
                </c:pt>
                <c:pt idx="2">
                  <c:v>-13800</c:v>
                </c:pt>
                <c:pt idx="3">
                  <c:v>-9900</c:v>
                </c:pt>
                <c:pt idx="4">
                  <c:v>-6000</c:v>
                </c:pt>
                <c:pt idx="5">
                  <c:v>-2100.0000000000291</c:v>
                </c:pt>
                <c:pt idx="6">
                  <c:v>1799.9999999999709</c:v>
                </c:pt>
                <c:pt idx="7">
                  <c:v>5699.9999999999709</c:v>
                </c:pt>
                <c:pt idx="8">
                  <c:v>9600</c:v>
                </c:pt>
                <c:pt idx="9">
                  <c:v>13500</c:v>
                </c:pt>
              </c:numCache>
            </c:numRef>
          </c:val>
          <c:extLst>
            <c:ext xmlns:c16="http://schemas.microsoft.com/office/drawing/2014/chart" uri="{C3380CC4-5D6E-409C-BE32-E72D297353CC}">
              <c16:uniqueId val="{00000000-5DA1-4EE8-883C-D257DFE4F1E4}"/>
            </c:ext>
          </c:extLst>
        </c:ser>
        <c:dLbls>
          <c:showLegendKey val="0"/>
          <c:showVal val="1"/>
          <c:showCatName val="0"/>
          <c:showSerName val="0"/>
          <c:showPercent val="0"/>
          <c:showBubbleSize val="0"/>
        </c:dLbls>
        <c:gapWidth val="25"/>
        <c:axId val="1042761456"/>
        <c:axId val="1048464016"/>
      </c:barChart>
      <c:catAx>
        <c:axId val="1042761456"/>
        <c:scaling>
          <c:orientation val="minMax"/>
        </c:scaling>
        <c:delete val="0"/>
        <c:axPos val="b"/>
        <c:numFmt formatCode="0.0%"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baseline="0">
                <a:solidFill>
                  <a:schemeClr val="dk1">
                    <a:lumMod val="75000"/>
                    <a:lumOff val="25000"/>
                  </a:schemeClr>
                </a:solidFill>
                <a:latin typeface="+mn-lt"/>
                <a:ea typeface="+mn-ea"/>
                <a:cs typeface="+mn-cs"/>
              </a:defRPr>
            </a:pPr>
            <a:endParaRPr lang="en-US"/>
          </a:p>
        </c:txPr>
        <c:crossAx val="1048464016"/>
        <c:crosses val="autoZero"/>
        <c:auto val="1"/>
        <c:lblAlgn val="ctr"/>
        <c:lblOffset val="100"/>
        <c:noMultiLvlLbl val="0"/>
      </c:catAx>
      <c:valAx>
        <c:axId val="10484640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crossAx val="104276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Haute Dog's Sales Projection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1"/>
              <c:layout>
                <c:manualLayout>
                  <c:x val="-2.7378507871321264E-3"/>
                  <c:y val="9.343715239154624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C45-4B31-8CE9-9B8C83F8C06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'Haute Dog'!$E$18:$E$32</c:f>
              <c:numCache>
                <c:formatCode>General</c:formatCode>
                <c:ptCount val="1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numCache>
            </c:numRef>
          </c:cat>
          <c:val>
            <c:numRef>
              <c:f>'Haute Dog'!$F$18:$F$32</c:f>
              <c:numCache>
                <c:formatCode>_("$"* #,##0_);_("$"* \(#,##0\);_("$"* "-"??_);_(@_)</c:formatCode>
                <c:ptCount val="15"/>
                <c:pt idx="0">
                  <c:v>-290</c:v>
                </c:pt>
                <c:pt idx="1">
                  <c:v>-80</c:v>
                </c:pt>
                <c:pt idx="2">
                  <c:v>130</c:v>
                </c:pt>
                <c:pt idx="3">
                  <c:v>340</c:v>
                </c:pt>
                <c:pt idx="4">
                  <c:v>550</c:v>
                </c:pt>
                <c:pt idx="5">
                  <c:v>760</c:v>
                </c:pt>
                <c:pt idx="6">
                  <c:v>970</c:v>
                </c:pt>
                <c:pt idx="7">
                  <c:v>1180</c:v>
                </c:pt>
                <c:pt idx="8">
                  <c:v>1390</c:v>
                </c:pt>
                <c:pt idx="9">
                  <c:v>1600</c:v>
                </c:pt>
                <c:pt idx="10">
                  <c:v>1810</c:v>
                </c:pt>
                <c:pt idx="11">
                  <c:v>2020</c:v>
                </c:pt>
                <c:pt idx="12">
                  <c:v>2230</c:v>
                </c:pt>
                <c:pt idx="13">
                  <c:v>2440</c:v>
                </c:pt>
                <c:pt idx="14">
                  <c:v>2650</c:v>
                </c:pt>
              </c:numCache>
            </c:numRef>
          </c:val>
          <c:extLst>
            <c:ext xmlns:c16="http://schemas.microsoft.com/office/drawing/2014/chart" uri="{C3380CC4-5D6E-409C-BE32-E72D297353CC}">
              <c16:uniqueId val="{00000000-1971-4F57-ABB7-629484A57C0B}"/>
            </c:ext>
          </c:extLst>
        </c:ser>
        <c:dLbls>
          <c:showLegendKey val="0"/>
          <c:showVal val="0"/>
          <c:showCatName val="0"/>
          <c:showSerName val="0"/>
          <c:showPercent val="0"/>
          <c:showBubbleSize val="0"/>
        </c:dLbls>
        <c:gapWidth val="100"/>
        <c:overlap val="-24"/>
        <c:axId val="167120047"/>
        <c:axId val="98147503"/>
      </c:barChart>
      <c:catAx>
        <c:axId val="1671200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Hot Dogs Sold</a:t>
                </a:r>
              </a:p>
            </c:rich>
          </c:tx>
          <c:layout>
            <c:manualLayout>
              <c:xMode val="edge"/>
              <c:yMode val="edge"/>
              <c:x val="0.43672039968309917"/>
              <c:y val="0.898217410323709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147503"/>
        <c:crosses val="autoZero"/>
        <c:auto val="1"/>
        <c:lblAlgn val="ctr"/>
        <c:lblOffset val="100"/>
        <c:noMultiLvlLbl val="0"/>
      </c:catAx>
      <c:valAx>
        <c:axId val="9814750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Weekly Profit </a:t>
                </a:r>
              </a:p>
            </c:rich>
          </c:tx>
          <c:layout>
            <c:manualLayout>
              <c:xMode val="edge"/>
              <c:yMode val="edge"/>
              <c:x val="3.0116358658453114E-2"/>
              <c:y val="0.3293168562263050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120047"/>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196466</xdr:colOff>
      <xdr:row>0</xdr:row>
      <xdr:rowOff>43424</xdr:rowOff>
    </xdr:from>
    <xdr:to>
      <xdr:col>10</xdr:col>
      <xdr:colOff>317116</xdr:colOff>
      <xdr:row>8</xdr:row>
      <xdr:rowOff>0</xdr:rowOff>
    </xdr:to>
    <xdr:sp macro="" textlink="">
      <xdr:nvSpPr>
        <xdr:cNvPr id="2" name="TextBox 1">
          <a:extLst>
            <a:ext uri="{FF2B5EF4-FFF2-40B4-BE49-F238E27FC236}">
              <a16:creationId xmlns:a16="http://schemas.microsoft.com/office/drawing/2014/main" id="{8202B373-FFBA-4394-AC66-021CBB057948}"/>
            </a:ext>
          </a:extLst>
        </xdr:cNvPr>
        <xdr:cNvSpPr txBox="1"/>
      </xdr:nvSpPr>
      <xdr:spPr>
        <a:xfrm>
          <a:off x="196466" y="43424"/>
          <a:ext cx="9245600" cy="1429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i="0">
              <a:solidFill>
                <a:schemeClr val="dk1"/>
              </a:solidFill>
              <a:effectLst/>
              <a:latin typeface="+mn-lt"/>
              <a:ea typeface="+mn-ea"/>
              <a:cs typeface="+mn-cs"/>
            </a:rPr>
            <a:t>Scenario</a:t>
          </a:r>
        </a:p>
        <a:p>
          <a:endParaRPr lang="en-US" sz="1300" b="1" i="0">
            <a:solidFill>
              <a:schemeClr val="dk1"/>
            </a:solidFill>
            <a:effectLst/>
            <a:latin typeface="+mn-lt"/>
            <a:ea typeface="+mn-ea"/>
            <a:cs typeface="+mn-cs"/>
          </a:endParaRPr>
        </a:p>
        <a:p>
          <a:r>
            <a:rPr lang="en-US" sz="1300" b="0" i="0">
              <a:solidFill>
                <a:schemeClr val="dk1"/>
              </a:solidFill>
              <a:effectLst/>
              <a:latin typeface="+mn-lt"/>
              <a:ea typeface="+mn-ea"/>
              <a:cs typeface="+mn-cs"/>
            </a:rPr>
            <a:t>You are going to manage a band, The Screamin' Blue Jays, which will go on tour across the United States. The tour costs $5.5 million to fund and develop. There will be 5 concerts per week and you project the band to be on the road for 30 weeks. The average cost to rent different venues on tour is $1000 per show. Tickets will sell at $50 each. You also earn an average of $1.50 profit per ticket from concession sales. Each venue has a maximum capacity of 800 seats and you expect 80% of the seats to be full.</a:t>
          </a:r>
        </a:p>
        <a:p>
          <a:endParaRPr lang="en-US" sz="1300" b="0" i="0">
            <a:solidFill>
              <a:schemeClr val="dk1"/>
            </a:solidFill>
            <a:effectLst/>
            <a:latin typeface="+mn-lt"/>
            <a:ea typeface="+mn-ea"/>
            <a:cs typeface="+mn-cs"/>
          </a:endParaRPr>
        </a:p>
        <a:p>
          <a:endParaRPr lang="en-US" sz="1300" b="0" i="0">
            <a:solidFill>
              <a:schemeClr val="dk1"/>
            </a:solidFill>
            <a:effectLst/>
            <a:latin typeface="+mn-lt"/>
            <a:ea typeface="+mn-ea"/>
            <a:cs typeface="+mn-cs"/>
          </a:endParaRPr>
        </a:p>
        <a:p>
          <a:endParaRPr lang="en-US" sz="1100"/>
        </a:p>
      </xdr:txBody>
    </xdr:sp>
    <xdr:clientData/>
  </xdr:twoCellAnchor>
  <xdr:twoCellAnchor>
    <xdr:from>
      <xdr:col>0</xdr:col>
      <xdr:colOff>29506</xdr:colOff>
      <xdr:row>36</xdr:row>
      <xdr:rowOff>136940</xdr:rowOff>
    </xdr:from>
    <xdr:to>
      <xdr:col>6</xdr:col>
      <xdr:colOff>829028</xdr:colOff>
      <xdr:row>69</xdr:row>
      <xdr:rowOff>169333</xdr:rowOff>
    </xdr:to>
    <xdr:sp macro="" textlink="">
      <xdr:nvSpPr>
        <xdr:cNvPr id="3" name="TextBox 2">
          <a:extLst>
            <a:ext uri="{FF2B5EF4-FFF2-40B4-BE49-F238E27FC236}">
              <a16:creationId xmlns:a16="http://schemas.microsoft.com/office/drawing/2014/main" id="{76F2A4B5-C97D-4903-9255-71E0555EBD8C}"/>
            </a:ext>
          </a:extLst>
        </xdr:cNvPr>
        <xdr:cNvSpPr txBox="1"/>
      </xdr:nvSpPr>
      <xdr:spPr>
        <a:xfrm>
          <a:off x="29506" y="6906040"/>
          <a:ext cx="7098722" cy="6109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Wingdings" panose="05000000000000000000" pitchFamily="2" charset="2"/>
            <a:buChar char="Ø"/>
          </a:pPr>
          <a:r>
            <a:rPr lang="en-US" sz="1200"/>
            <a:t>In this spreadsheet:</a:t>
          </a:r>
        </a:p>
        <a:p>
          <a:pPr marL="628650" lvl="1" indent="-171450">
            <a:buFont typeface="Arial" panose="020B0604020202020204" pitchFamily="34" charset="0"/>
            <a:buChar char="•"/>
          </a:pPr>
          <a:r>
            <a:rPr lang="en-US" sz="1200"/>
            <a:t>Cell B14 contains the number of concerts per week</a:t>
          </a:r>
        </a:p>
        <a:p>
          <a:pPr marL="628650" lvl="1" indent="-171450">
            <a:buFont typeface="Arial" panose="020B0604020202020204" pitchFamily="34" charset="0"/>
            <a:buChar char="•"/>
          </a:pPr>
          <a:r>
            <a:rPr lang="en-US" sz="1200"/>
            <a:t>Cell B15 contains the number of weeks on tour</a:t>
          </a:r>
        </a:p>
        <a:p>
          <a:pPr marL="628650" lvl="1" indent="-171450">
            <a:buFont typeface="Arial" panose="020B0604020202020204" pitchFamily="34" charset="0"/>
            <a:buChar char="•"/>
          </a:pPr>
          <a:r>
            <a:rPr lang="en-US" sz="1200"/>
            <a:t>Cell B16 contains total concerts, B14 multiplied by B15</a:t>
          </a:r>
        </a:p>
        <a:p>
          <a:pPr marL="628650" lvl="1" indent="-171450">
            <a:buFont typeface="Arial" panose="020B0604020202020204" pitchFamily="34" charset="0"/>
            <a:buChar char="•"/>
          </a:pPr>
          <a:r>
            <a:rPr lang="en-US" sz="1200"/>
            <a:t>Cell B20 contains the maximum capacity of a venue (800)</a:t>
          </a:r>
        </a:p>
        <a:p>
          <a:pPr marL="628650" lvl="1" indent="-171450">
            <a:buFont typeface="Arial" panose="020B0604020202020204" pitchFamily="34" charset="0"/>
            <a:buChar char="•"/>
          </a:pPr>
          <a:r>
            <a:rPr lang="en-US" sz="1200"/>
            <a:t>Cell B21 contains the expected attendance %</a:t>
          </a:r>
        </a:p>
        <a:p>
          <a:pPr marL="628650" lvl="1" indent="-171450">
            <a:buFont typeface="Arial" panose="020B0604020202020204" pitchFamily="34" charset="0"/>
            <a:buChar char="•"/>
          </a:pPr>
          <a:r>
            <a:rPr lang="en-US" sz="1200"/>
            <a:t>Cell B22 contains the number of tickets sold, B20 multiplied by B21</a:t>
          </a:r>
        </a:p>
        <a:p>
          <a:pPr marL="628650" lvl="1" indent="-171450">
            <a:buFont typeface="Arial" panose="020B0604020202020204" pitchFamily="34" charset="0"/>
            <a:buChar char="•"/>
          </a:pPr>
          <a:r>
            <a:rPr lang="en-US" sz="1200"/>
            <a:t>Cell B25 contains the fixed cost ($5.5 million)</a:t>
          </a:r>
        </a:p>
        <a:p>
          <a:pPr marL="628650" lvl="1" indent="-171450">
            <a:buFont typeface="Arial" panose="020B0604020202020204" pitchFamily="34" charset="0"/>
            <a:buChar char="•"/>
          </a:pPr>
          <a:r>
            <a:rPr lang="en-US" sz="1200"/>
            <a:t>Cell B26 contains the venue rental cost ($1000 per show)</a:t>
          </a:r>
        </a:p>
        <a:p>
          <a:pPr marL="628650" lvl="1" indent="-171450">
            <a:buFont typeface="Arial" panose="020B0604020202020204" pitchFamily="34" charset="0"/>
            <a:buChar char="•"/>
          </a:pPr>
          <a:r>
            <a:rPr lang="en-US" sz="1200"/>
            <a:t>Cell B30 contains the price per ticket ($50 per person)</a:t>
          </a:r>
        </a:p>
        <a:p>
          <a:pPr marL="628650" lvl="1" indent="-171450">
            <a:buFont typeface="Arial" panose="020B0604020202020204" pitchFamily="34" charset="0"/>
            <a:buChar char="•"/>
          </a:pPr>
          <a:r>
            <a:rPr lang="en-US" sz="1200"/>
            <a:t>Cell B31 contains the concession sales per person ($1.50)</a:t>
          </a:r>
        </a:p>
        <a:p>
          <a:endParaRPr lang="en-US" sz="1200"/>
        </a:p>
        <a:p>
          <a:pPr marL="171450" indent="-171450">
            <a:buFont typeface="Wingdings" panose="05000000000000000000" pitchFamily="2" charset="2"/>
            <a:buChar char="Ø"/>
          </a:pPr>
          <a:r>
            <a:rPr lang="en-US" sz="1200" b="0" i="0">
              <a:solidFill>
                <a:schemeClr val="dk1"/>
              </a:solidFill>
              <a:effectLst/>
              <a:latin typeface="+mn-lt"/>
              <a:ea typeface="+mn-ea"/>
              <a:cs typeface="+mn-cs"/>
            </a:rPr>
            <a:t>To find the total cost, add fixed costs to variable costs. The total fixed cost for the tour is contained in cell B25. To find the total variable costs, multiply the total concerts (B16) by the cost per show (B26).</a:t>
          </a:r>
        </a:p>
        <a:p>
          <a:pPr marL="171450" indent="-171450">
            <a:buFont typeface="Wingdings" panose="05000000000000000000" pitchFamily="2" charset="2"/>
            <a:buChar char="Ø"/>
          </a:pPr>
          <a:endParaRPr lang="en-US" sz="1200" b="0" i="0">
            <a:solidFill>
              <a:schemeClr val="dk1"/>
            </a:solidFill>
            <a:effectLst/>
            <a:latin typeface="+mn-lt"/>
            <a:ea typeface="+mn-ea"/>
            <a:cs typeface="+mn-cs"/>
          </a:endParaRPr>
        </a:p>
        <a:p>
          <a:pPr marL="171450" indent="-171450">
            <a:buFont typeface="Wingdings" panose="05000000000000000000" pitchFamily="2" charset="2"/>
            <a:buChar char="Ø"/>
          </a:pPr>
          <a:r>
            <a:rPr lang="en-US" sz="1200" b="0" i="0">
              <a:solidFill>
                <a:schemeClr val="dk1"/>
              </a:solidFill>
              <a:effectLst/>
              <a:latin typeface="+mn-lt"/>
              <a:ea typeface="+mn-ea"/>
              <a:cs typeface="+mn-cs"/>
            </a:rPr>
            <a:t>To find the total revenue per person who attends a concert, you can add the ticket price in B30 to the concession revenue in B31. Then, to find the total revenue, multiply by the number of tickets sold per show in B22 and by the total concerts in B16.</a:t>
          </a:r>
        </a:p>
        <a:p>
          <a:pPr marL="171450" indent="-171450">
            <a:buFont typeface="Wingdings" panose="05000000000000000000" pitchFamily="2" charset="2"/>
            <a:buChar char="Ø"/>
          </a:pPr>
          <a:endParaRPr lang="en-US" sz="1200" b="0" i="0">
            <a:solidFill>
              <a:schemeClr val="dk1"/>
            </a:solidFill>
            <a:effectLst/>
            <a:latin typeface="+mn-lt"/>
            <a:ea typeface="+mn-ea"/>
            <a:cs typeface="+mn-cs"/>
          </a:endParaRPr>
        </a:p>
        <a:p>
          <a:pPr marL="171450" indent="-171450">
            <a:buFont typeface="Wingdings" panose="05000000000000000000" pitchFamily="2" charset="2"/>
            <a:buChar char="Ø"/>
          </a:pPr>
          <a:r>
            <a:rPr lang="en-US" sz="1200" b="0" i="0">
              <a:solidFill>
                <a:schemeClr val="dk1"/>
              </a:solidFill>
              <a:effectLst/>
              <a:latin typeface="+mn-lt"/>
              <a:ea typeface="+mn-ea"/>
              <a:cs typeface="+mn-cs"/>
            </a:rPr>
            <a:t>Create</a:t>
          </a:r>
          <a:r>
            <a:rPr lang="en-US" sz="1200" b="0" i="0" baseline="0">
              <a:solidFill>
                <a:schemeClr val="dk1"/>
              </a:solidFill>
              <a:effectLst/>
              <a:latin typeface="+mn-lt"/>
              <a:ea typeface="+mn-ea"/>
              <a:cs typeface="+mn-cs"/>
            </a:rPr>
            <a:t> a</a:t>
          </a:r>
          <a:r>
            <a:rPr lang="en-US" sz="1200" b="0" i="0">
              <a:solidFill>
                <a:schemeClr val="dk1"/>
              </a:solidFill>
              <a:effectLst/>
              <a:latin typeface="+mn-lt"/>
              <a:ea typeface="+mn-ea"/>
              <a:cs typeface="+mn-cs"/>
            </a:rPr>
            <a:t> one-way data table to</a:t>
          </a:r>
          <a:r>
            <a:rPr lang="en-US" sz="1200" b="0" i="0" baseline="0">
              <a:solidFill>
                <a:schemeClr val="dk1"/>
              </a:solidFill>
              <a:effectLst/>
              <a:latin typeface="+mn-lt"/>
              <a:ea typeface="+mn-ea"/>
              <a:cs typeface="+mn-cs"/>
            </a:rPr>
            <a:t> show the effect </a:t>
          </a:r>
          <a:r>
            <a:rPr lang="en-US" sz="1200" b="0" i="0">
              <a:solidFill>
                <a:schemeClr val="dk1"/>
              </a:solidFill>
              <a:effectLst/>
              <a:latin typeface="+mn-lt"/>
              <a:ea typeface="+mn-ea"/>
              <a:cs typeface="+mn-cs"/>
            </a:rPr>
            <a:t>of attendance percentage to profit.</a:t>
          </a:r>
        </a:p>
        <a:p>
          <a:pPr marL="171450" indent="-171450">
            <a:buFont typeface="Wingdings" panose="05000000000000000000" pitchFamily="2" charset="2"/>
            <a:buChar char="Ø"/>
          </a:pPr>
          <a:endParaRPr lang="en-US" sz="1200" b="0" i="0">
            <a:solidFill>
              <a:schemeClr val="dk1"/>
            </a:solidFill>
            <a:effectLst/>
            <a:latin typeface="+mn-lt"/>
            <a:ea typeface="+mn-ea"/>
            <a:cs typeface="+mn-cs"/>
          </a:endParaRPr>
        </a:p>
        <a:p>
          <a:pPr marL="171450" indent="-171450">
            <a:buFont typeface="Wingdings" panose="05000000000000000000" pitchFamily="2" charset="2"/>
            <a:buChar char="Ø"/>
          </a:pPr>
          <a:r>
            <a:rPr lang="en-US" sz="1200" b="0" i="0">
              <a:solidFill>
                <a:schemeClr val="dk1"/>
              </a:solidFill>
              <a:effectLst/>
              <a:latin typeface="+mn-lt"/>
              <a:ea typeface="+mn-ea"/>
              <a:cs typeface="+mn-cs"/>
            </a:rPr>
            <a:t>Also</a:t>
          </a:r>
          <a:r>
            <a:rPr lang="en-US" sz="1200" b="0" i="0" baseline="0">
              <a:solidFill>
                <a:schemeClr val="dk1"/>
              </a:solidFill>
              <a:effectLst/>
              <a:latin typeface="+mn-lt"/>
              <a:ea typeface="+mn-ea"/>
              <a:cs typeface="+mn-cs"/>
            </a:rPr>
            <a:t> create a</a:t>
          </a:r>
          <a:r>
            <a:rPr lang="en-US" sz="1200" b="0" i="0">
              <a:solidFill>
                <a:schemeClr val="dk1"/>
              </a:solidFill>
              <a:effectLst/>
              <a:latin typeface="+mn-lt"/>
              <a:ea typeface="+mn-ea"/>
              <a:cs typeface="+mn-cs"/>
            </a:rPr>
            <a:t> two-way data table to see how two inputs (weeks</a:t>
          </a:r>
          <a:r>
            <a:rPr lang="en-US" sz="1200" b="0" i="0" baseline="0">
              <a:solidFill>
                <a:schemeClr val="dk1"/>
              </a:solidFill>
              <a:effectLst/>
              <a:latin typeface="+mn-lt"/>
              <a:ea typeface="+mn-ea"/>
              <a:cs typeface="+mn-cs"/>
            </a:rPr>
            <a:t> on tour</a:t>
          </a:r>
          <a:r>
            <a:rPr lang="en-US" sz="1200" b="0" i="0">
              <a:solidFill>
                <a:schemeClr val="dk1"/>
              </a:solidFill>
              <a:effectLst/>
              <a:latin typeface="+mn-lt"/>
              <a:ea typeface="+mn-ea"/>
              <a:cs typeface="+mn-cs"/>
            </a:rPr>
            <a:t> and ticket price) affect one output (profit).</a:t>
          </a:r>
        </a:p>
        <a:p>
          <a:pPr marL="171450" indent="-171450">
            <a:buFont typeface="Wingdings" panose="05000000000000000000" pitchFamily="2" charset="2"/>
            <a:buChar char="Ø"/>
          </a:pPr>
          <a:endParaRPr lang="en-US" sz="1200" b="0" i="0">
            <a:solidFill>
              <a:schemeClr val="dk1"/>
            </a:solidFill>
            <a:effectLst/>
            <a:latin typeface="+mn-lt"/>
            <a:ea typeface="+mn-ea"/>
            <a:cs typeface="+mn-cs"/>
          </a:endParaRPr>
        </a:p>
        <a:p>
          <a:pPr marL="171450" indent="-171450">
            <a:buFont typeface="Wingdings" panose="05000000000000000000" pitchFamily="2" charset="2"/>
            <a:buChar char="Ø"/>
          </a:pPr>
          <a:r>
            <a:rPr lang="en-US" sz="1200" b="0" i="0" u="none">
              <a:solidFill>
                <a:schemeClr val="dk1"/>
              </a:solidFill>
              <a:effectLst/>
              <a:latin typeface="+mn-lt"/>
              <a:ea typeface="+mn-ea"/>
              <a:cs typeface="+mn-cs"/>
            </a:rPr>
            <a:t>U</a:t>
          </a:r>
          <a:r>
            <a:rPr lang="en-US" sz="1200" b="0" i="0">
              <a:solidFill>
                <a:schemeClr val="dk1"/>
              </a:solidFill>
              <a:effectLst/>
              <a:latin typeface="+mn-lt"/>
              <a:ea typeface="+mn-ea"/>
              <a:cs typeface="+mn-cs"/>
            </a:rPr>
            <a:t>se Goal Seek in Excel (found on the Data tab under What-If Analysis). To find the point where the tour breaks even, you want to set the total profit to 0, by changing the number of weeks on tour. </a:t>
          </a:r>
        </a:p>
        <a:p>
          <a:pPr marL="171450" indent="-171450">
            <a:buFont typeface="Wingdings" panose="05000000000000000000" pitchFamily="2" charset="2"/>
            <a:buChar char="Ø"/>
          </a:pPr>
          <a:endParaRPr lang="en-US" sz="1200" b="0" i="0">
            <a:solidFill>
              <a:schemeClr val="dk1"/>
            </a:solidFill>
            <a:effectLst/>
            <a:latin typeface="+mn-lt"/>
            <a:ea typeface="+mn-ea"/>
            <a:cs typeface="+mn-cs"/>
          </a:endParaRPr>
        </a:p>
        <a:p>
          <a:pPr marL="171450" indent="-171450">
            <a:buFont typeface="Wingdings" panose="05000000000000000000" pitchFamily="2" charset="2"/>
            <a:buChar char="Ø"/>
          </a:pPr>
          <a:r>
            <a:rPr lang="en-US" sz="1200" b="0" i="0">
              <a:solidFill>
                <a:schemeClr val="dk1"/>
              </a:solidFill>
              <a:effectLst/>
              <a:latin typeface="+mn-lt"/>
              <a:ea typeface="+mn-ea"/>
              <a:cs typeface="+mn-cs"/>
            </a:rPr>
            <a:t>By examining the two-way data table, the profit of $4,088,000 will be able</a:t>
          </a:r>
          <a:r>
            <a:rPr lang="en-US" sz="1200" b="0" i="0" baseline="0">
              <a:solidFill>
                <a:schemeClr val="dk1"/>
              </a:solidFill>
              <a:effectLst/>
              <a:latin typeface="+mn-lt"/>
              <a:ea typeface="+mn-ea"/>
              <a:cs typeface="+mn-cs"/>
            </a:rPr>
            <a:t> to obtained if</a:t>
          </a:r>
          <a:r>
            <a:rPr lang="en-US" sz="1200" b="0" i="0">
              <a:solidFill>
                <a:schemeClr val="dk1"/>
              </a:solidFill>
              <a:effectLst/>
              <a:latin typeface="+mn-lt"/>
              <a:ea typeface="+mn-ea"/>
              <a:cs typeface="+mn-cs"/>
            </a:rPr>
            <a:t> ticket price at $50 will be kept but increase the tour length to 60 weeks at 80% of attendance.</a:t>
          </a:r>
        </a:p>
        <a:p>
          <a:endParaRPr lang="en-US" sz="1100" b="0" i="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9525</xdr:colOff>
      <xdr:row>20</xdr:row>
      <xdr:rowOff>79375</xdr:rowOff>
    </xdr:from>
    <xdr:to>
      <xdr:col>17</xdr:col>
      <xdr:colOff>314325</xdr:colOff>
      <xdr:row>35</xdr:row>
      <xdr:rowOff>53975</xdr:rowOff>
    </xdr:to>
    <xdr:graphicFrame macro="">
      <xdr:nvGraphicFramePr>
        <xdr:cNvPr id="2" name="Chart 1">
          <a:extLst>
            <a:ext uri="{FF2B5EF4-FFF2-40B4-BE49-F238E27FC236}">
              <a16:creationId xmlns:a16="http://schemas.microsoft.com/office/drawing/2014/main" id="{F453CB2E-A695-41D1-B041-20F21A976B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41</xdr:row>
      <xdr:rowOff>44450</xdr:rowOff>
    </xdr:from>
    <xdr:to>
      <xdr:col>9</xdr:col>
      <xdr:colOff>508000</xdr:colOff>
      <xdr:row>51</xdr:row>
      <xdr:rowOff>38100</xdr:rowOff>
    </xdr:to>
    <xdr:sp macro="" textlink="">
      <xdr:nvSpPr>
        <xdr:cNvPr id="3" name="TextBox 2">
          <a:extLst>
            <a:ext uri="{FF2B5EF4-FFF2-40B4-BE49-F238E27FC236}">
              <a16:creationId xmlns:a16="http://schemas.microsoft.com/office/drawing/2014/main" id="{8426C5E4-3A3B-4938-8AEA-FF5A5FB14CAE}"/>
            </a:ext>
          </a:extLst>
        </xdr:cNvPr>
        <xdr:cNvSpPr txBox="1"/>
      </xdr:nvSpPr>
      <xdr:spPr>
        <a:xfrm>
          <a:off x="19050" y="7594600"/>
          <a:ext cx="5975350" cy="1835150"/>
        </a:xfrm>
        <a:prstGeom prst="rect">
          <a:avLst/>
        </a:prstGeom>
        <a:solidFill>
          <a:schemeClr val="bg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Note:</a:t>
          </a:r>
          <a:endParaRPr lang="en-US" sz="1300"/>
        </a:p>
        <a:p>
          <a:r>
            <a:rPr lang="en-US" sz="1300"/>
            <a:t>The </a:t>
          </a:r>
          <a:r>
            <a:rPr lang="en-US" sz="1300" u="sng"/>
            <a:t>uncertain response rate </a:t>
          </a:r>
          <a:r>
            <a:rPr lang="en-US" sz="1300"/>
            <a:t>directly impacts the variable costs for materials in the model. To determine the effect of response rate on costs and profits for each printing, the model can be used for experimentation.</a:t>
          </a:r>
        </a:p>
        <a:p>
          <a:endParaRPr lang="en-US" sz="1300"/>
        </a:p>
        <a:p>
          <a:r>
            <a:rPr lang="en-US" sz="1300" b="1"/>
            <a:t>Summary Sentence:</a:t>
          </a:r>
        </a:p>
        <a:p>
          <a:pPr marL="0" marR="0" lvl="0" indent="0" defTabSz="914400" eaLnBrk="1" fontAlgn="auto" latinLnBrk="0" hangingPunct="1">
            <a:lnSpc>
              <a:spcPct val="100000"/>
            </a:lnSpc>
            <a:spcBef>
              <a:spcPts val="0"/>
            </a:spcBef>
            <a:spcAft>
              <a:spcPts val="0"/>
            </a:spcAft>
            <a:buClrTx/>
            <a:buSzTx/>
            <a:buFontTx/>
            <a:buNone/>
            <a:tabLst/>
            <a:defRPr/>
          </a:pPr>
          <a:r>
            <a:rPr lang="en-US" sz="1300">
              <a:solidFill>
                <a:schemeClr val="dk1"/>
              </a:solidFill>
              <a:effectLst/>
              <a:latin typeface="+mn-lt"/>
              <a:ea typeface="+mn-ea"/>
              <a:cs typeface="+mn-cs"/>
            </a:rPr>
            <a:t>When the response rate is</a:t>
          </a:r>
          <a:r>
            <a:rPr lang="en-US" sz="1300" baseline="0">
              <a:solidFill>
                <a:schemeClr val="dk1"/>
              </a:solidFill>
              <a:effectLst/>
              <a:latin typeface="+mn-lt"/>
              <a:ea typeface="+mn-ea"/>
              <a:cs typeface="+mn-cs"/>
            </a:rPr>
            <a:t> lower than 6% the company should stop printing catalog to avoid losing money and other resources.</a:t>
          </a:r>
          <a:endParaRPr lang="en-US" sz="1300">
            <a:effectLst/>
          </a:endParaRPr>
        </a:p>
        <a:p>
          <a:endParaRPr lang="en-US" sz="1300"/>
        </a:p>
      </xdr:txBody>
    </xdr:sp>
    <xdr:clientData/>
  </xdr:twoCellAnchor>
  <xdr:twoCellAnchor>
    <xdr:from>
      <xdr:col>0</xdr:col>
      <xdr:colOff>57150</xdr:colOff>
      <xdr:row>0</xdr:row>
      <xdr:rowOff>76200</xdr:rowOff>
    </xdr:from>
    <xdr:to>
      <xdr:col>9</xdr:col>
      <xdr:colOff>342900</xdr:colOff>
      <xdr:row>16</xdr:row>
      <xdr:rowOff>0</xdr:rowOff>
    </xdr:to>
    <xdr:sp macro="" textlink="">
      <xdr:nvSpPr>
        <xdr:cNvPr id="4" name="TextBox 3">
          <a:extLst>
            <a:ext uri="{FF2B5EF4-FFF2-40B4-BE49-F238E27FC236}">
              <a16:creationId xmlns:a16="http://schemas.microsoft.com/office/drawing/2014/main" id="{21E8DADC-C97B-45BE-8436-0EC7039104BD}"/>
            </a:ext>
          </a:extLst>
        </xdr:cNvPr>
        <xdr:cNvSpPr txBox="1"/>
      </xdr:nvSpPr>
      <xdr:spPr>
        <a:xfrm>
          <a:off x="57150" y="76200"/>
          <a:ext cx="5772150" cy="287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Scenario</a:t>
          </a:r>
        </a:p>
        <a:p>
          <a:endParaRPr lang="en-US" sz="1100"/>
        </a:p>
        <a:p>
          <a:r>
            <a:rPr lang="en-US" sz="1200"/>
            <a:t>The Quality Sweater Company sells hand-knitted sweaters.  The company is planning to print a catalog of its products and undertake a direct mail campaign.  The cost of printing the catalog is $20,000 plus $.10 per catalog.  The cost of mailing each catalog (including postage, order forms, and buying names from a mail-order database) is $0.15. In addition, the company plans to include direct reply envelopes in its mailing and incurs a $.20 in extra costs for each direct mail envelope used by a respondent.  The average size of a customer order is $40, and the company’s variable cost per order (primarily due to labor and material costs) averages about 80% of the order’s value – that is $32.  The company plans to mail 100,000 catalogs.  It wants to develop a spreadsheet model to answer the following questions:</a:t>
          </a:r>
        </a:p>
        <a:p>
          <a:r>
            <a:rPr lang="en-US" sz="1200"/>
            <a:t>1. How does a change in the response rate affect profit?</a:t>
          </a:r>
        </a:p>
        <a:p>
          <a:r>
            <a:rPr lang="en-US" sz="1200"/>
            <a:t>2. For what response rate does the company break even?</a:t>
          </a:r>
        </a:p>
        <a:p>
          <a:r>
            <a:rPr lang="en-US" sz="1200"/>
            <a:t>3. If the company estimates a response rate of 3%, should it proceed with the mailing?</a:t>
          </a:r>
        </a:p>
        <a:p>
          <a:r>
            <a:rPr lang="en-US" sz="1200"/>
            <a:t>4. How does the presence of uncertainty affect the usefulness of the model? </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387350</xdr:colOff>
      <xdr:row>15</xdr:row>
      <xdr:rowOff>9524</xdr:rowOff>
    </xdr:from>
    <xdr:to>
      <xdr:col>15</xdr:col>
      <xdr:colOff>149225</xdr:colOff>
      <xdr:row>30</xdr:row>
      <xdr:rowOff>95249</xdr:rowOff>
    </xdr:to>
    <xdr:graphicFrame macro="">
      <xdr:nvGraphicFramePr>
        <xdr:cNvPr id="2" name="Chart 1">
          <a:extLst>
            <a:ext uri="{FF2B5EF4-FFF2-40B4-BE49-F238E27FC236}">
              <a16:creationId xmlns:a16="http://schemas.microsoft.com/office/drawing/2014/main" id="{73AFDA0A-D975-4EEB-B02D-012531D9AD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0</xdr:row>
      <xdr:rowOff>171450</xdr:rowOff>
    </xdr:from>
    <xdr:to>
      <xdr:col>11</xdr:col>
      <xdr:colOff>311150</xdr:colOff>
      <xdr:row>10</xdr:row>
      <xdr:rowOff>120650</xdr:rowOff>
    </xdr:to>
    <xdr:sp macro="" textlink="">
      <xdr:nvSpPr>
        <xdr:cNvPr id="3" name="TextBox 2">
          <a:extLst>
            <a:ext uri="{FF2B5EF4-FFF2-40B4-BE49-F238E27FC236}">
              <a16:creationId xmlns:a16="http://schemas.microsoft.com/office/drawing/2014/main" id="{1596E95A-CAED-4F9D-A9CD-AFBB0195107C}"/>
            </a:ext>
          </a:extLst>
        </xdr:cNvPr>
        <xdr:cNvSpPr txBox="1"/>
      </xdr:nvSpPr>
      <xdr:spPr>
        <a:xfrm>
          <a:off x="57150" y="171450"/>
          <a:ext cx="8686800" cy="1790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i="0">
              <a:solidFill>
                <a:schemeClr val="dk1"/>
              </a:solidFill>
              <a:effectLst/>
              <a:latin typeface="+mn-lt"/>
              <a:ea typeface="+mn-ea"/>
              <a:cs typeface="+mn-cs"/>
            </a:rPr>
            <a:t>Scenario:</a:t>
          </a:r>
          <a:r>
            <a:rPr lang="en-US" sz="1400" b="1" i="0" baseline="0">
              <a:solidFill>
                <a:schemeClr val="dk1"/>
              </a:solidFill>
              <a:effectLst/>
              <a:latin typeface="+mn-lt"/>
              <a:ea typeface="+mn-ea"/>
              <a:cs typeface="+mn-cs"/>
            </a:rPr>
            <a:t> </a:t>
          </a:r>
        </a:p>
        <a:p>
          <a:endParaRPr lang="en-US" sz="1200">
            <a:effectLst/>
          </a:endParaRPr>
        </a:p>
        <a:p>
          <a:pPr algn="l"/>
          <a:r>
            <a:rPr lang="en-US" sz="1200" b="0" i="0">
              <a:solidFill>
                <a:schemeClr val="dk1"/>
              </a:solidFill>
              <a:effectLst/>
              <a:latin typeface="+mn-lt"/>
              <a:ea typeface="+mn-ea"/>
              <a:cs typeface="+mn-cs"/>
            </a:rPr>
            <a:t>Jackson will be opening a hot dog stand called Haute Dog on Falls Road, in Baltimore, Maryland.  The one-time startup cost is $500.  </a:t>
          </a:r>
        </a:p>
        <a:p>
          <a:pPr algn="l"/>
          <a:r>
            <a:rPr lang="en-US" sz="1200" b="0" i="0">
              <a:solidFill>
                <a:schemeClr val="dk1"/>
              </a:solidFill>
              <a:effectLst/>
              <a:latin typeface="+mn-lt"/>
              <a:ea typeface="+mn-ea"/>
              <a:cs typeface="+mn-cs"/>
            </a:rPr>
            <a:t>He is expecting to be open 6 days a week and he expects to sell 100 hot dogs a day at $4 each.  The variable cost of the hot dog (which includes napkins and toppings) is $0.50 per dog.</a:t>
          </a:r>
        </a:p>
        <a:p>
          <a:pPr algn="l"/>
          <a:endParaRPr lang="en-US" sz="1200">
            <a:effectLst/>
          </a:endParaRPr>
        </a:p>
        <a:p>
          <a:pPr algn="l"/>
          <a:r>
            <a:rPr lang="en-US" sz="1200" b="0" i="0">
              <a:solidFill>
                <a:schemeClr val="dk1"/>
              </a:solidFill>
              <a:effectLst/>
              <a:latin typeface="+mn-lt"/>
              <a:ea typeface="+mn-ea"/>
              <a:cs typeface="+mn-cs"/>
            </a:rPr>
            <a:t>Create a spreadsheet to model Haute Dog’s costs, revenues, and profits.</a:t>
          </a:r>
          <a:endParaRPr lang="en-US" sz="1200">
            <a:effectLst/>
          </a:endParaRP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165100</xdr:colOff>
      <xdr:row>0</xdr:row>
      <xdr:rowOff>44450</xdr:rowOff>
    </xdr:from>
    <xdr:to>
      <xdr:col>10</xdr:col>
      <xdr:colOff>355600</xdr:colOff>
      <xdr:row>16</xdr:row>
      <xdr:rowOff>44450</xdr:rowOff>
    </xdr:to>
    <xdr:sp macro="" textlink="">
      <xdr:nvSpPr>
        <xdr:cNvPr id="2" name="TextBox 1">
          <a:extLst>
            <a:ext uri="{FF2B5EF4-FFF2-40B4-BE49-F238E27FC236}">
              <a16:creationId xmlns:a16="http://schemas.microsoft.com/office/drawing/2014/main" id="{1E91D8D8-8C6E-4044-B027-BC2F96FA8B90}"/>
            </a:ext>
          </a:extLst>
        </xdr:cNvPr>
        <xdr:cNvSpPr txBox="1"/>
      </xdr:nvSpPr>
      <xdr:spPr>
        <a:xfrm>
          <a:off x="165100" y="44450"/>
          <a:ext cx="6286500" cy="294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Scenario</a:t>
          </a:r>
        </a:p>
        <a:p>
          <a:endParaRPr lang="en-US" sz="1100"/>
        </a:p>
        <a:p>
          <a:r>
            <a:rPr lang="en-US" sz="1300"/>
            <a: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a:t>
          </a:r>
        </a:p>
        <a:p>
          <a:endParaRPr lang="en-US" sz="1300"/>
        </a:p>
        <a:p>
          <a:r>
            <a:rPr lang="en-US" sz="1300"/>
            <a:t>How many copies of this hardback novel should B&amp;N order from the publisher?</a:t>
          </a: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-91054</xdr:rowOff>
    </xdr:from>
    <xdr:ext cx="6330949" cy="1689180"/>
    <xdr:sp macro="" textlink="">
      <xdr:nvSpPr>
        <xdr:cNvPr id="2" name="TextBox 1">
          <a:extLst>
            <a:ext uri="{FF2B5EF4-FFF2-40B4-BE49-F238E27FC236}">
              <a16:creationId xmlns:a16="http://schemas.microsoft.com/office/drawing/2014/main" id="{11C303C2-2F54-4FF3-8D8C-8978ACA419F1}"/>
            </a:ext>
          </a:extLst>
        </xdr:cNvPr>
        <xdr:cNvSpPr txBox="1"/>
      </xdr:nvSpPr>
      <xdr:spPr>
        <a:xfrm rot="10800000" flipH="1" flipV="1">
          <a:off x="0" y="-91054"/>
          <a:ext cx="6330949" cy="168918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a:solidFill>
                <a:schemeClr val="tx1"/>
              </a:solidFill>
              <a:effectLst/>
              <a:latin typeface="+mn-lt"/>
              <a:ea typeface="+mn-ea"/>
              <a:cs typeface="+mn-cs"/>
            </a:rPr>
            <a:t>Scenario</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chemeClr val="tx1"/>
              </a:solidFill>
              <a:effectLst/>
              <a:latin typeface="+mn-lt"/>
              <a:ea typeface="+mn-ea"/>
              <a:cs typeface="+mn-cs"/>
            </a:rPr>
            <a:t>You are thinking of opening a small copy shop. It costs $5000 to rent a copier for a year, and it costs $0.03 per copy to operate the copier. Other fixed costs of running the store will amount to $400 per month. You plan to charge an average of $.10 per copy and the store will be open 365 days per year. Each copier can make up to 100,000 copies per year. You expect that the demand could be anywhere from 500 to 2000 copies per day.</a:t>
          </a:r>
          <a:endParaRPr lang="en-US" sz="1300">
            <a:effectLst/>
          </a:endParaRP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A787-D4D5-41EE-9219-8CEA3F503714}">
  <sheetPr>
    <tabColor rgb="FF00B050"/>
  </sheetPr>
  <dimension ref="A11:Q34"/>
  <sheetViews>
    <sheetView showGridLines="0" tabSelected="1" topLeftCell="A52" zoomScaleNormal="100" workbookViewId="0">
      <selection activeCell="I35" sqref="I35"/>
    </sheetView>
  </sheetViews>
  <sheetFormatPr defaultRowHeight="14.5" x14ac:dyDescent="0.35"/>
  <cols>
    <col min="1" max="1" width="25.6328125" bestFit="1" customWidth="1"/>
    <col min="2" max="2" width="16" bestFit="1" customWidth="1"/>
    <col min="3" max="3" width="17.6328125" bestFit="1" customWidth="1"/>
    <col min="6" max="6" width="13.453125" bestFit="1" customWidth="1"/>
    <col min="7" max="7" width="14.26953125" bestFit="1" customWidth="1"/>
    <col min="11" max="11" width="13.6328125" bestFit="1" customWidth="1"/>
    <col min="12" max="13" width="14.26953125" bestFit="1" customWidth="1"/>
    <col min="14" max="16" width="13.6328125" bestFit="1" customWidth="1"/>
    <col min="17" max="17" width="14.81640625" bestFit="1" customWidth="1"/>
  </cols>
  <sheetData>
    <row r="11" spans="1:17" ht="20" thickBot="1" x14ac:dyDescent="0.5">
      <c r="A11" s="105" t="s">
        <v>70</v>
      </c>
      <c r="B11" s="105"/>
    </row>
    <row r="12" spans="1:17" ht="15.5" thickTop="1" thickBot="1" x14ac:dyDescent="0.4"/>
    <row r="13" spans="1:17" ht="16" thickBot="1" x14ac:dyDescent="0.4">
      <c r="A13" s="73" t="s">
        <v>71</v>
      </c>
      <c r="B13" s="22"/>
      <c r="L13" s="106" t="s">
        <v>72</v>
      </c>
      <c r="M13" s="107"/>
      <c r="N13" s="107"/>
      <c r="O13" s="107"/>
      <c r="P13" s="107"/>
      <c r="Q13" s="108"/>
    </row>
    <row r="14" spans="1:17" ht="14.5" customHeight="1" thickBot="1" x14ac:dyDescent="0.4">
      <c r="A14" s="17" t="s">
        <v>73</v>
      </c>
      <c r="B14" s="74">
        <v>5</v>
      </c>
      <c r="F14" s="75" t="s">
        <v>74</v>
      </c>
      <c r="G14" s="76" t="s">
        <v>17</v>
      </c>
      <c r="J14" s="77"/>
      <c r="K14" s="78">
        <f>B34</f>
        <v>-706000</v>
      </c>
      <c r="L14" s="79">
        <v>40</v>
      </c>
      <c r="M14" s="80">
        <v>45</v>
      </c>
      <c r="N14" s="79">
        <v>50</v>
      </c>
      <c r="O14" s="81">
        <v>55</v>
      </c>
      <c r="P14" s="82">
        <v>60</v>
      </c>
      <c r="Q14" s="81">
        <v>65</v>
      </c>
    </row>
    <row r="15" spans="1:17" x14ac:dyDescent="0.35">
      <c r="A15" s="17" t="s">
        <v>75</v>
      </c>
      <c r="B15" s="74">
        <v>30</v>
      </c>
      <c r="C15" t="s">
        <v>76</v>
      </c>
      <c r="F15" s="83"/>
      <c r="G15" s="84">
        <f>B34</f>
        <v>-706000</v>
      </c>
      <c r="J15" s="109" t="s">
        <v>75</v>
      </c>
      <c r="K15" s="85">
        <v>30</v>
      </c>
      <c r="L15" s="86">
        <f t="dataTable" ref="L15:Q21" dt2D="1" dtr="1" r1="B30" r2="B15"/>
        <v>-1666000</v>
      </c>
      <c r="M15" s="87">
        <v>-1186000</v>
      </c>
      <c r="N15" s="86">
        <v>-706000</v>
      </c>
      <c r="O15" s="88">
        <v>-226000</v>
      </c>
      <c r="P15" s="89">
        <v>254000</v>
      </c>
      <c r="Q15" s="88">
        <v>734000</v>
      </c>
    </row>
    <row r="16" spans="1:17" x14ac:dyDescent="0.35">
      <c r="A16" s="17" t="s">
        <v>77</v>
      </c>
      <c r="B16" s="7">
        <f>B14*B15</f>
        <v>150</v>
      </c>
      <c r="C16" s="1" t="str">
        <f ca="1">_xlfn.FORMULATEXT(B16)</f>
        <v>=B14*B15</v>
      </c>
      <c r="F16" s="90">
        <v>0.1</v>
      </c>
      <c r="G16" s="91">
        <f t="dataTable" ref="G16:G25" dt2D="0" dtr="0" r1="B21" ca="1"/>
        <v>-5032000</v>
      </c>
      <c r="J16" s="110"/>
      <c r="K16" s="62">
        <v>35</v>
      </c>
      <c r="L16" s="92">
        <v>-1027000</v>
      </c>
      <c r="M16" s="93">
        <v>-467000</v>
      </c>
      <c r="N16" s="92">
        <v>93000</v>
      </c>
      <c r="O16" s="92">
        <v>653000</v>
      </c>
      <c r="P16" s="94">
        <v>1213000</v>
      </c>
      <c r="Q16" s="92">
        <v>1773000</v>
      </c>
    </row>
    <row r="17" spans="1:17" x14ac:dyDescent="0.35">
      <c r="A17" s="10"/>
      <c r="B17" s="7"/>
      <c r="F17" s="90">
        <v>0.2</v>
      </c>
      <c r="G17" s="91">
        <v>-4414000</v>
      </c>
      <c r="J17" s="110"/>
      <c r="K17" s="62">
        <v>40</v>
      </c>
      <c r="L17" s="92">
        <v>-388000</v>
      </c>
      <c r="M17" s="93">
        <v>252000</v>
      </c>
      <c r="N17" s="92">
        <v>892000</v>
      </c>
      <c r="O17" s="92">
        <v>1532000</v>
      </c>
      <c r="P17" s="94">
        <v>2172000</v>
      </c>
      <c r="Q17" s="92">
        <v>2812000</v>
      </c>
    </row>
    <row r="18" spans="1:17" x14ac:dyDescent="0.35">
      <c r="A18" s="10"/>
      <c r="B18" s="7"/>
      <c r="F18" s="90">
        <v>0.3</v>
      </c>
      <c r="G18" s="91">
        <v>-3796000</v>
      </c>
      <c r="J18" s="110"/>
      <c r="K18" s="62">
        <v>45</v>
      </c>
      <c r="L18" s="92">
        <v>251000</v>
      </c>
      <c r="M18" s="93">
        <v>971000</v>
      </c>
      <c r="N18" s="92">
        <v>1691000</v>
      </c>
      <c r="O18" s="92">
        <v>2411000</v>
      </c>
      <c r="P18" s="94">
        <v>3131000</v>
      </c>
      <c r="Q18" s="92">
        <v>3851000</v>
      </c>
    </row>
    <row r="19" spans="1:17" ht="15" thickBot="1" x14ac:dyDescent="0.4">
      <c r="A19" s="95" t="s">
        <v>78</v>
      </c>
      <c r="B19" s="7"/>
      <c r="F19" s="90">
        <v>0.4</v>
      </c>
      <c r="G19" s="91">
        <v>-3178000</v>
      </c>
      <c r="J19" s="110"/>
      <c r="K19" s="62">
        <v>50</v>
      </c>
      <c r="L19" s="92">
        <v>890000</v>
      </c>
      <c r="M19" s="93">
        <v>1690000</v>
      </c>
      <c r="N19" s="92">
        <v>2490000</v>
      </c>
      <c r="O19" s="92">
        <v>3290000</v>
      </c>
      <c r="P19" s="94">
        <v>4090000</v>
      </c>
      <c r="Q19" s="92">
        <v>4890000</v>
      </c>
    </row>
    <row r="20" spans="1:17" x14ac:dyDescent="0.35">
      <c r="A20" s="17" t="s">
        <v>79</v>
      </c>
      <c r="B20" s="7">
        <v>800</v>
      </c>
      <c r="F20" s="90">
        <v>0.5</v>
      </c>
      <c r="G20" s="91">
        <v>-2560000</v>
      </c>
      <c r="J20" s="110"/>
      <c r="K20" s="62">
        <v>55</v>
      </c>
      <c r="L20" s="92">
        <v>1529000</v>
      </c>
      <c r="M20" s="93">
        <v>2409000</v>
      </c>
      <c r="N20" s="92">
        <v>3289000</v>
      </c>
      <c r="O20" s="92">
        <v>4169000</v>
      </c>
      <c r="P20" s="94">
        <v>5049000</v>
      </c>
      <c r="Q20" s="92">
        <v>5929000</v>
      </c>
    </row>
    <row r="21" spans="1:17" ht="15" thickBot="1" x14ac:dyDescent="0.4">
      <c r="A21" s="17" t="s">
        <v>80</v>
      </c>
      <c r="B21" s="96">
        <v>0.8</v>
      </c>
      <c r="F21" s="90">
        <v>0.6</v>
      </c>
      <c r="G21" s="91">
        <v>-1942000</v>
      </c>
      <c r="J21" s="111"/>
      <c r="K21" s="58">
        <v>60</v>
      </c>
      <c r="L21" s="97">
        <v>2168000</v>
      </c>
      <c r="M21" s="98">
        <v>3128000</v>
      </c>
      <c r="N21" s="97">
        <v>4088000</v>
      </c>
      <c r="O21" s="97">
        <v>5048000</v>
      </c>
      <c r="P21" s="99">
        <v>6008000</v>
      </c>
      <c r="Q21" s="97">
        <v>6968000</v>
      </c>
    </row>
    <row r="22" spans="1:17" x14ac:dyDescent="0.35">
      <c r="A22" s="17" t="s">
        <v>81</v>
      </c>
      <c r="B22" s="7">
        <f>B20*B21</f>
        <v>640</v>
      </c>
      <c r="C22" s="1" t="str">
        <f ca="1">_xlfn.FORMULATEXT(B22)</f>
        <v>=B20*B21</v>
      </c>
      <c r="F22" s="90">
        <v>0.7</v>
      </c>
      <c r="G22" s="91">
        <v>-1324000</v>
      </c>
    </row>
    <row r="23" spans="1:17" x14ac:dyDescent="0.35">
      <c r="A23" s="10"/>
      <c r="B23" s="7"/>
      <c r="F23" s="90">
        <v>0.8</v>
      </c>
      <c r="G23" s="91">
        <v>-706000</v>
      </c>
    </row>
    <row r="24" spans="1:17" ht="15" thickBot="1" x14ac:dyDescent="0.4">
      <c r="A24" s="95" t="s">
        <v>82</v>
      </c>
      <c r="B24" s="7"/>
      <c r="F24" s="90">
        <v>0.9</v>
      </c>
      <c r="G24" s="91">
        <v>-88000</v>
      </c>
    </row>
    <row r="25" spans="1:17" ht="15" thickBot="1" x14ac:dyDescent="0.4">
      <c r="A25" s="17" t="s">
        <v>59</v>
      </c>
      <c r="B25" s="37">
        <v>5500000</v>
      </c>
      <c r="F25" s="100">
        <v>1</v>
      </c>
      <c r="G25" s="101">
        <v>530000</v>
      </c>
    </row>
    <row r="26" spans="1:17" x14ac:dyDescent="0.35">
      <c r="A26" s="17" t="s">
        <v>83</v>
      </c>
      <c r="B26" s="37">
        <v>1000</v>
      </c>
      <c r="C26" t="s">
        <v>84</v>
      </c>
    </row>
    <row r="27" spans="1:17" x14ac:dyDescent="0.35">
      <c r="A27" s="17" t="s">
        <v>85</v>
      </c>
      <c r="B27" s="37">
        <f>B25+B16*B26</f>
        <v>5650000</v>
      </c>
      <c r="C27" s="1" t="str">
        <f ca="1">_xlfn.FORMULATEXT(B27)</f>
        <v>=B25+B16*B26</v>
      </c>
    </row>
    <row r="28" spans="1:17" x14ac:dyDescent="0.35">
      <c r="A28" s="10"/>
      <c r="B28" s="37"/>
    </row>
    <row r="29" spans="1:17" ht="15" thickBot="1" x14ac:dyDescent="0.4">
      <c r="A29" s="95" t="s">
        <v>51</v>
      </c>
      <c r="B29" s="37"/>
    </row>
    <row r="30" spans="1:17" x14ac:dyDescent="0.35">
      <c r="A30" s="17" t="s">
        <v>72</v>
      </c>
      <c r="B30" s="102">
        <v>50</v>
      </c>
      <c r="C30" t="s">
        <v>86</v>
      </c>
    </row>
    <row r="31" spans="1:17" x14ac:dyDescent="0.35">
      <c r="A31" s="17" t="s">
        <v>87</v>
      </c>
      <c r="B31" s="37">
        <v>1.5</v>
      </c>
      <c r="C31" t="s">
        <v>86</v>
      </c>
    </row>
    <row r="32" spans="1:17" x14ac:dyDescent="0.35">
      <c r="A32" s="17" t="s">
        <v>88</v>
      </c>
      <c r="B32" s="37">
        <f>B16*B22*(B30+B31)</f>
        <v>4944000</v>
      </c>
      <c r="C32" s="1" t="str">
        <f ca="1">_xlfn.FORMULATEXT(B32)</f>
        <v>=B16*B22*(B30+B31)</v>
      </c>
    </row>
    <row r="33" spans="1:3" x14ac:dyDescent="0.35">
      <c r="A33" s="10"/>
      <c r="B33" s="37"/>
    </row>
    <row r="34" spans="1:3" ht="15" thickBot="1" x14ac:dyDescent="0.4">
      <c r="A34" s="103" t="s">
        <v>89</v>
      </c>
      <c r="B34" s="104">
        <f>B32-B27</f>
        <v>-706000</v>
      </c>
      <c r="C34" s="1" t="str">
        <f ca="1">_xlfn.FORMULATEXT(B34)</f>
        <v>=B32-B27</v>
      </c>
    </row>
  </sheetData>
  <mergeCells count="3">
    <mergeCell ref="A11:B11"/>
    <mergeCell ref="L13:Q13"/>
    <mergeCell ref="J15:J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B9F2C-0EF8-4998-A119-FEEF34DFB7F7}">
  <sheetPr>
    <tabColor rgb="FF00B050"/>
  </sheetPr>
  <dimension ref="A20:H39"/>
  <sheetViews>
    <sheetView showGridLines="0" topLeftCell="A34" zoomScaleNormal="100" workbookViewId="0">
      <selection activeCell="P16" sqref="P16"/>
    </sheetView>
  </sheetViews>
  <sheetFormatPr defaultRowHeight="14.5" x14ac:dyDescent="0.35"/>
  <cols>
    <col min="1" max="1" width="21.7265625" bestFit="1" customWidth="1"/>
    <col min="2" max="2" width="12.08984375" bestFit="1" customWidth="1"/>
    <col min="3" max="3" width="10.54296875" bestFit="1" customWidth="1"/>
    <col min="7" max="7" width="13.08984375" bestFit="1" customWidth="1"/>
    <col min="8" max="8" width="9.6328125" customWidth="1"/>
  </cols>
  <sheetData>
    <row r="20" spans="1:8" ht="20" thickBot="1" x14ac:dyDescent="0.5">
      <c r="A20" s="105" t="s">
        <v>21</v>
      </c>
      <c r="B20" s="105"/>
      <c r="C20" s="24"/>
    </row>
    <row r="21" spans="1:8" ht="15.5" thickTop="1" thickBot="1" x14ac:dyDescent="0.4"/>
    <row r="22" spans="1:8" x14ac:dyDescent="0.35">
      <c r="A22" s="23" t="s">
        <v>0</v>
      </c>
      <c r="B22" s="22"/>
      <c r="G22" t="s">
        <v>20</v>
      </c>
    </row>
    <row r="23" spans="1:8" x14ac:dyDescent="0.35">
      <c r="A23" s="5" t="s">
        <v>19</v>
      </c>
      <c r="B23" s="7"/>
    </row>
    <row r="24" spans="1:8" x14ac:dyDescent="0.35">
      <c r="A24" s="17" t="s">
        <v>15</v>
      </c>
      <c r="B24" s="21">
        <v>20000</v>
      </c>
      <c r="G24" s="19" t="s">
        <v>18</v>
      </c>
      <c r="H24" s="19" t="s">
        <v>17</v>
      </c>
    </row>
    <row r="25" spans="1:8" x14ac:dyDescent="0.35">
      <c r="A25" s="5" t="s">
        <v>16</v>
      </c>
      <c r="B25" s="20"/>
      <c r="G25" s="19"/>
      <c r="H25" s="18">
        <f>B39</f>
        <v>9600</v>
      </c>
    </row>
    <row r="26" spans="1:8" x14ac:dyDescent="0.35">
      <c r="A26" s="17" t="s">
        <v>15</v>
      </c>
      <c r="B26" s="16">
        <v>0.1</v>
      </c>
      <c r="C26" t="s">
        <v>13</v>
      </c>
      <c r="G26" s="9">
        <v>0.03</v>
      </c>
      <c r="H26" s="8">
        <f t="dataTable" ref="H26:H35" dt2D="0" dtr="0" r1="B33"/>
        <v>-21600</v>
      </c>
    </row>
    <row r="27" spans="1:8" x14ac:dyDescent="0.35">
      <c r="A27" s="17" t="s">
        <v>14</v>
      </c>
      <c r="B27" s="16">
        <v>0.15</v>
      </c>
      <c r="C27" t="s">
        <v>13</v>
      </c>
      <c r="G27" s="9">
        <v>3.5000000000000003E-2</v>
      </c>
      <c r="H27" s="8">
        <v>-17700</v>
      </c>
    </row>
    <row r="28" spans="1:8" x14ac:dyDescent="0.35">
      <c r="A28" s="17" t="s">
        <v>12</v>
      </c>
      <c r="B28" s="16">
        <v>0.2</v>
      </c>
      <c r="C28" t="s">
        <v>3</v>
      </c>
      <c r="G28" s="9">
        <v>0.04</v>
      </c>
      <c r="H28" s="8">
        <v>-13800</v>
      </c>
    </row>
    <row r="29" spans="1:8" x14ac:dyDescent="0.35">
      <c r="A29" s="17" t="s">
        <v>11</v>
      </c>
      <c r="B29" s="16">
        <v>32</v>
      </c>
      <c r="C29" t="s">
        <v>3</v>
      </c>
      <c r="G29" s="9">
        <v>4.4999999999999998E-2</v>
      </c>
      <c r="H29" s="8">
        <v>-9900</v>
      </c>
    </row>
    <row r="30" spans="1:8" x14ac:dyDescent="0.35">
      <c r="A30" s="12" t="s">
        <v>10</v>
      </c>
      <c r="B30" s="15">
        <f>B24+(B26+B27)*B32+(B28+B29)*B34</f>
        <v>270400.00000000006</v>
      </c>
      <c r="C30" s="1" t="str">
        <f ca="1">_xlfn.FORMULATEXT(B30)</f>
        <v>=B24+(B26+B27)*B32+(B28+B29)*B34</v>
      </c>
      <c r="G30" s="9">
        <v>0.05</v>
      </c>
      <c r="H30" s="8">
        <v>-6000</v>
      </c>
    </row>
    <row r="31" spans="1:8" x14ac:dyDescent="0.35">
      <c r="A31" s="10"/>
      <c r="B31" s="7"/>
      <c r="G31" s="9">
        <v>5.5E-2</v>
      </c>
      <c r="H31" s="8">
        <v>-2100.0000000000291</v>
      </c>
    </row>
    <row r="32" spans="1:8" x14ac:dyDescent="0.35">
      <c r="A32" s="6" t="s">
        <v>9</v>
      </c>
      <c r="B32" s="14">
        <v>100000</v>
      </c>
      <c r="G32" s="9">
        <v>0.06</v>
      </c>
      <c r="H32" s="8">
        <v>1799.9999999999709</v>
      </c>
    </row>
    <row r="33" spans="1:8" x14ac:dyDescent="0.35">
      <c r="A33" s="6" t="s">
        <v>8</v>
      </c>
      <c r="B33" s="13">
        <v>7.0000000000000007E-2</v>
      </c>
      <c r="C33" t="s">
        <v>7</v>
      </c>
      <c r="G33" s="9">
        <v>6.5000000000000002E-2</v>
      </c>
      <c r="H33" s="8">
        <v>5699.9999999999709</v>
      </c>
    </row>
    <row r="34" spans="1:8" x14ac:dyDescent="0.35">
      <c r="A34" s="12" t="s">
        <v>6</v>
      </c>
      <c r="B34" s="11">
        <f>B32*B33</f>
        <v>7000.0000000000009</v>
      </c>
      <c r="C34" s="1" t="str">
        <f ca="1">_xlfn.FORMULATEXT(B34)</f>
        <v>=B32*B33</v>
      </c>
      <c r="G34" s="9">
        <v>7.0000000000000007E-2</v>
      </c>
      <c r="H34" s="8">
        <v>9600</v>
      </c>
    </row>
    <row r="35" spans="1:8" x14ac:dyDescent="0.35">
      <c r="A35" s="10"/>
      <c r="B35" s="7"/>
      <c r="G35" s="9">
        <v>7.4999999999999997E-2</v>
      </c>
      <c r="H35" s="8">
        <v>13500</v>
      </c>
    </row>
    <row r="36" spans="1:8" x14ac:dyDescent="0.35">
      <c r="A36" s="5" t="s">
        <v>5</v>
      </c>
      <c r="B36" s="7"/>
    </row>
    <row r="37" spans="1:8" x14ac:dyDescent="0.35">
      <c r="A37" s="6" t="s">
        <v>4</v>
      </c>
      <c r="B37" s="4">
        <v>40</v>
      </c>
      <c r="C37" t="s">
        <v>3</v>
      </c>
    </row>
    <row r="38" spans="1:8" x14ac:dyDescent="0.35">
      <c r="A38" s="5" t="s">
        <v>2</v>
      </c>
      <c r="B38" s="4">
        <f>B34*B37</f>
        <v>280000.00000000006</v>
      </c>
      <c r="C38" s="1" t="str">
        <f ca="1">_xlfn.FORMULATEXT(B38)</f>
        <v>=B34*B37</v>
      </c>
    </row>
    <row r="39" spans="1:8" ht="15" thickBot="1" x14ac:dyDescent="0.4">
      <c r="A39" s="3" t="s">
        <v>1</v>
      </c>
      <c r="B39" s="2">
        <f>B38-B30</f>
        <v>9600</v>
      </c>
      <c r="C39" s="1" t="str">
        <f ca="1">_xlfn.FORMULATEXT(B39)</f>
        <v>=B38-B30</v>
      </c>
    </row>
  </sheetData>
  <mergeCells count="1">
    <mergeCell ref="A20:B20"/>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FAE0A-5923-4680-983A-BDF0AA4B03CC}">
  <sheetPr>
    <tabColor rgb="FF00B050"/>
  </sheetPr>
  <dimension ref="A15:I33"/>
  <sheetViews>
    <sheetView showGridLines="0" topLeftCell="A13" workbookViewId="0">
      <selection activeCell="A10" sqref="A10:XFD12"/>
    </sheetView>
  </sheetViews>
  <sheetFormatPr defaultRowHeight="14.5" x14ac:dyDescent="0.35"/>
  <cols>
    <col min="1" max="1" width="20" bestFit="1" customWidth="1"/>
    <col min="2" max="2" width="10" bestFit="1" customWidth="1"/>
    <col min="3" max="3" width="17.36328125" bestFit="1" customWidth="1"/>
    <col min="5" max="5" width="9.54296875" bestFit="1" customWidth="1"/>
    <col min="6" max="6" width="11.453125" bestFit="1" customWidth="1"/>
  </cols>
  <sheetData>
    <row r="15" spans="1:6" ht="20" thickBot="1" x14ac:dyDescent="0.5">
      <c r="A15" s="112" t="s">
        <v>22</v>
      </c>
      <c r="B15" s="112"/>
      <c r="C15" s="25"/>
    </row>
    <row r="16" spans="1:6" x14ac:dyDescent="0.35">
      <c r="A16" s="26" t="s">
        <v>23</v>
      </c>
      <c r="B16" s="22"/>
      <c r="E16" s="19" t="s">
        <v>24</v>
      </c>
      <c r="F16" s="19" t="s">
        <v>17</v>
      </c>
    </row>
    <row r="17" spans="1:6" x14ac:dyDescent="0.35">
      <c r="A17" s="17" t="s">
        <v>25</v>
      </c>
      <c r="B17" s="27">
        <v>6</v>
      </c>
      <c r="C17" t="s">
        <v>26</v>
      </c>
      <c r="E17" s="19"/>
      <c r="F17" s="18">
        <f>B29</f>
        <v>130</v>
      </c>
    </row>
    <row r="18" spans="1:6" x14ac:dyDescent="0.35">
      <c r="A18" s="17" t="s">
        <v>24</v>
      </c>
      <c r="B18" s="28">
        <v>30</v>
      </c>
      <c r="C18" t="s">
        <v>27</v>
      </c>
      <c r="E18" s="19">
        <v>10</v>
      </c>
      <c r="F18" s="8">
        <f t="dataTable" ref="F18:F32" dt2D="0" dtr="0" r1="B18"/>
        <v>-290</v>
      </c>
    </row>
    <row r="19" spans="1:6" x14ac:dyDescent="0.35">
      <c r="A19" s="10"/>
      <c r="B19" s="27"/>
      <c r="E19" s="19">
        <v>20</v>
      </c>
      <c r="F19" s="8">
        <v>-80</v>
      </c>
    </row>
    <row r="20" spans="1:6" x14ac:dyDescent="0.35">
      <c r="A20" s="5" t="s">
        <v>28</v>
      </c>
      <c r="B20" s="27"/>
      <c r="E20" s="19">
        <v>30</v>
      </c>
      <c r="F20" s="8">
        <v>130</v>
      </c>
    </row>
    <row r="21" spans="1:6" x14ac:dyDescent="0.35">
      <c r="A21" s="17" t="s">
        <v>29</v>
      </c>
      <c r="B21" s="29">
        <v>500</v>
      </c>
      <c r="E21" s="19">
        <v>40</v>
      </c>
      <c r="F21" s="8">
        <v>340</v>
      </c>
    </row>
    <row r="22" spans="1:6" x14ac:dyDescent="0.35">
      <c r="A22" s="17" t="s">
        <v>30</v>
      </c>
      <c r="B22" s="29">
        <v>0.5</v>
      </c>
      <c r="C22" t="s">
        <v>31</v>
      </c>
      <c r="E22" s="19">
        <v>50</v>
      </c>
      <c r="F22" s="8">
        <v>550</v>
      </c>
    </row>
    <row r="23" spans="1:6" x14ac:dyDescent="0.35">
      <c r="A23" s="17" t="s">
        <v>32</v>
      </c>
      <c r="B23" s="29">
        <f>B21+B17*B18*B22</f>
        <v>590</v>
      </c>
      <c r="C23" s="1" t="str">
        <f ca="1">_xlfn.FORMULATEXT(B23)</f>
        <v>=B21+B17*B18*B22</v>
      </c>
      <c r="E23" s="19">
        <v>60</v>
      </c>
      <c r="F23" s="8">
        <v>760</v>
      </c>
    </row>
    <row r="24" spans="1:6" x14ac:dyDescent="0.35">
      <c r="A24" s="10"/>
      <c r="B24" s="29"/>
      <c r="E24" s="19">
        <v>70</v>
      </c>
      <c r="F24" s="8">
        <v>970</v>
      </c>
    </row>
    <row r="25" spans="1:6" x14ac:dyDescent="0.35">
      <c r="A25" s="5" t="s">
        <v>5</v>
      </c>
      <c r="B25" s="29"/>
      <c r="E25" s="19">
        <v>80</v>
      </c>
      <c r="F25" s="8">
        <v>1180</v>
      </c>
    </row>
    <row r="26" spans="1:6" x14ac:dyDescent="0.35">
      <c r="A26" s="17" t="s">
        <v>33</v>
      </c>
      <c r="B26" s="29">
        <v>4</v>
      </c>
      <c r="C26" t="s">
        <v>31</v>
      </c>
      <c r="E26" s="19">
        <v>90</v>
      </c>
      <c r="F26" s="8">
        <v>1390</v>
      </c>
    </row>
    <row r="27" spans="1:6" x14ac:dyDescent="0.35">
      <c r="A27" s="17" t="s">
        <v>34</v>
      </c>
      <c r="B27" s="30">
        <f>B17*B18*B26</f>
        <v>720</v>
      </c>
      <c r="C27" s="1" t="str">
        <f ca="1">_xlfn.FORMULATEXT(B27)</f>
        <v>=B17*B18*B26</v>
      </c>
      <c r="E27" s="19">
        <v>100</v>
      </c>
      <c r="F27" s="8">
        <v>1600</v>
      </c>
    </row>
    <row r="28" spans="1:6" x14ac:dyDescent="0.35">
      <c r="A28" s="10"/>
      <c r="B28" s="27"/>
      <c r="E28" s="19">
        <v>110</v>
      </c>
      <c r="F28" s="8">
        <v>1810</v>
      </c>
    </row>
    <row r="29" spans="1:6" ht="15" thickBot="1" x14ac:dyDescent="0.4">
      <c r="A29" s="3" t="s">
        <v>35</v>
      </c>
      <c r="B29" s="31">
        <f>B27-B23</f>
        <v>130</v>
      </c>
      <c r="C29" s="1" t="str">
        <f ca="1">_xlfn.FORMULATEXT(B29)</f>
        <v>=B27-B23</v>
      </c>
      <c r="E29" s="19">
        <v>120</v>
      </c>
      <c r="F29" s="8">
        <v>2020</v>
      </c>
    </row>
    <row r="30" spans="1:6" x14ac:dyDescent="0.35">
      <c r="E30" s="19">
        <v>130</v>
      </c>
      <c r="F30" s="8">
        <v>2230</v>
      </c>
    </row>
    <row r="31" spans="1:6" x14ac:dyDescent="0.35">
      <c r="E31" s="19">
        <v>140</v>
      </c>
      <c r="F31" s="8">
        <v>2440</v>
      </c>
    </row>
    <row r="32" spans="1:6" x14ac:dyDescent="0.35">
      <c r="E32" s="19">
        <v>150</v>
      </c>
      <c r="F32" s="8">
        <v>2650</v>
      </c>
    </row>
    <row r="33" spans="9:9" ht="15.5" x14ac:dyDescent="0.35">
      <c r="I33" s="32"/>
    </row>
  </sheetData>
  <mergeCells count="1">
    <mergeCell ref="A15:B15"/>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AC82-A34B-4210-A34A-849053243908}">
  <sheetPr>
    <tabColor rgb="FF00B050"/>
  </sheetPr>
  <dimension ref="A19:Q39"/>
  <sheetViews>
    <sheetView showGridLines="0" topLeftCell="A6" zoomScaleNormal="100" workbookViewId="0">
      <selection activeCell="R35" sqref="R35"/>
    </sheetView>
  </sheetViews>
  <sheetFormatPr defaultRowHeight="14.5" x14ac:dyDescent="0.35"/>
  <cols>
    <col min="1" max="1" width="19.90625" bestFit="1" customWidth="1"/>
    <col min="2" max="2" width="15.1796875" bestFit="1" customWidth="1"/>
    <col min="3" max="3" width="28" bestFit="1" customWidth="1"/>
    <col min="4" max="5" width="9.6328125" bestFit="1" customWidth="1"/>
    <col min="6" max="6" width="4.6328125" customWidth="1"/>
    <col min="8" max="8" width="10.36328125" bestFit="1" customWidth="1"/>
    <col min="9" max="12" width="11.7265625" bestFit="1" customWidth="1"/>
    <col min="13" max="15" width="11.08984375" bestFit="1" customWidth="1"/>
    <col min="16" max="17" width="12.08984375" bestFit="1" customWidth="1"/>
  </cols>
  <sheetData>
    <row r="19" spans="1:17" ht="20" thickBot="1" x14ac:dyDescent="0.5">
      <c r="A19" s="105" t="s">
        <v>47</v>
      </c>
      <c r="B19" s="105"/>
    </row>
    <row r="20" spans="1:17" ht="15" thickTop="1" x14ac:dyDescent="0.35">
      <c r="I20" s="113" t="s">
        <v>46</v>
      </c>
      <c r="J20" s="113"/>
      <c r="K20" s="113"/>
      <c r="L20" s="113"/>
      <c r="M20" s="113"/>
      <c r="N20" s="113"/>
      <c r="O20" s="113"/>
      <c r="P20" s="113"/>
      <c r="Q20" s="113"/>
    </row>
    <row r="21" spans="1:17" ht="15" thickBot="1" x14ac:dyDescent="0.4">
      <c r="D21" s="114" t="s">
        <v>45</v>
      </c>
      <c r="E21" s="114"/>
      <c r="H21" s="43">
        <f>B39</f>
        <v>7000</v>
      </c>
      <c r="I21" s="39">
        <v>500</v>
      </c>
      <c r="J21" s="39">
        <v>1000</v>
      </c>
      <c r="K21" s="39">
        <v>1500</v>
      </c>
      <c r="L21" s="39">
        <v>2000</v>
      </c>
      <c r="M21" s="39">
        <v>2500</v>
      </c>
      <c r="N21" s="39">
        <v>3000</v>
      </c>
      <c r="O21" s="39">
        <v>3500</v>
      </c>
      <c r="P21" s="39">
        <v>4000</v>
      </c>
      <c r="Q21" s="39">
        <v>4500</v>
      </c>
    </row>
    <row r="22" spans="1:17" x14ac:dyDescent="0.35">
      <c r="A22" s="23" t="s">
        <v>44</v>
      </c>
      <c r="B22" s="42">
        <v>30</v>
      </c>
      <c r="D22" s="39" t="s">
        <v>43</v>
      </c>
      <c r="E22" s="39" t="s">
        <v>42</v>
      </c>
      <c r="G22" s="115" t="s">
        <v>38</v>
      </c>
      <c r="H22" s="39">
        <v>500</v>
      </c>
      <c r="I22" s="38">
        <f t="dataTable" ref="I22:Q30" dt2D="1" dtr="1" r1="B27" r2="B28"/>
        <v>3000</v>
      </c>
      <c r="J22" s="38">
        <v>3000</v>
      </c>
      <c r="K22" s="38">
        <v>3000</v>
      </c>
      <c r="L22" s="38">
        <v>3000</v>
      </c>
      <c r="M22" s="38">
        <v>3000</v>
      </c>
      <c r="N22" s="38">
        <v>3000</v>
      </c>
      <c r="O22" s="38">
        <v>3000</v>
      </c>
      <c r="P22" s="38">
        <v>3000</v>
      </c>
      <c r="Q22" s="38">
        <v>3000</v>
      </c>
    </row>
    <row r="23" spans="1:17" x14ac:dyDescent="0.35">
      <c r="A23" s="10" t="s">
        <v>33</v>
      </c>
      <c r="B23" s="37">
        <v>10</v>
      </c>
      <c r="C23" t="s">
        <v>41</v>
      </c>
      <c r="D23" s="19">
        <v>0</v>
      </c>
      <c r="E23" s="41">
        <v>24</v>
      </c>
      <c r="G23" s="115"/>
      <c r="H23" s="39">
        <v>1000</v>
      </c>
      <c r="I23" s="38">
        <v>-3000</v>
      </c>
      <c r="J23" s="38">
        <v>7000</v>
      </c>
      <c r="K23" s="38">
        <v>7000</v>
      </c>
      <c r="L23" s="38">
        <v>7000</v>
      </c>
      <c r="M23" s="38">
        <v>7000</v>
      </c>
      <c r="N23" s="38">
        <v>7000</v>
      </c>
      <c r="O23" s="38">
        <v>7000</v>
      </c>
      <c r="P23" s="38">
        <v>7000</v>
      </c>
      <c r="Q23" s="38">
        <v>7000</v>
      </c>
    </row>
    <row r="24" spans="1:17" x14ac:dyDescent="0.35">
      <c r="A24" s="10"/>
      <c r="B24" s="7"/>
      <c r="D24" s="19">
        <v>1000</v>
      </c>
      <c r="E24" s="41">
        <v>23</v>
      </c>
      <c r="G24" s="115"/>
      <c r="H24" s="39">
        <v>1500</v>
      </c>
      <c r="I24" s="38">
        <v>-9500</v>
      </c>
      <c r="J24" s="38">
        <v>500</v>
      </c>
      <c r="K24" s="38">
        <v>10500</v>
      </c>
      <c r="L24" s="38">
        <v>10500</v>
      </c>
      <c r="M24" s="38">
        <v>10500</v>
      </c>
      <c r="N24" s="38">
        <v>10500</v>
      </c>
      <c r="O24" s="38">
        <v>10500</v>
      </c>
      <c r="P24" s="38">
        <v>10500</v>
      </c>
      <c r="Q24" s="38">
        <v>10500</v>
      </c>
    </row>
    <row r="25" spans="1:17" x14ac:dyDescent="0.35">
      <c r="A25" s="10"/>
      <c r="B25" s="7"/>
      <c r="D25" s="19">
        <v>2000</v>
      </c>
      <c r="E25" s="41">
        <v>22.25</v>
      </c>
      <c r="G25" s="115"/>
      <c r="H25" s="39">
        <v>2000</v>
      </c>
      <c r="I25" s="38">
        <v>-14500</v>
      </c>
      <c r="J25" s="38">
        <v>-4500</v>
      </c>
      <c r="K25" s="38">
        <v>5500</v>
      </c>
      <c r="L25" s="38">
        <v>15500</v>
      </c>
      <c r="M25" s="38">
        <v>15500</v>
      </c>
      <c r="N25" s="38">
        <v>15500</v>
      </c>
      <c r="O25" s="38">
        <v>15500</v>
      </c>
      <c r="P25" s="38">
        <v>15500</v>
      </c>
      <c r="Q25" s="38">
        <v>15500</v>
      </c>
    </row>
    <row r="26" spans="1:17" x14ac:dyDescent="0.35">
      <c r="A26" s="10"/>
      <c r="B26" s="7"/>
      <c r="D26" s="19">
        <v>3000</v>
      </c>
      <c r="E26" s="41">
        <v>21.75</v>
      </c>
      <c r="G26" s="115"/>
      <c r="H26" s="39">
        <v>2500</v>
      </c>
      <c r="I26" s="38">
        <v>-20625</v>
      </c>
      <c r="J26" s="38">
        <v>-10625</v>
      </c>
      <c r="K26" s="38">
        <v>-625</v>
      </c>
      <c r="L26" s="38">
        <v>9375</v>
      </c>
      <c r="M26" s="38">
        <v>19375</v>
      </c>
      <c r="N26" s="38">
        <v>19375</v>
      </c>
      <c r="O26" s="38">
        <v>19375</v>
      </c>
      <c r="P26" s="38">
        <v>19375</v>
      </c>
      <c r="Q26" s="38">
        <v>19375</v>
      </c>
    </row>
    <row r="27" spans="1:17" x14ac:dyDescent="0.35">
      <c r="A27" s="10" t="s">
        <v>40</v>
      </c>
      <c r="B27" s="40">
        <v>3000</v>
      </c>
      <c r="C27" t="s">
        <v>39</v>
      </c>
      <c r="D27" s="19">
        <v>4000</v>
      </c>
      <c r="E27" s="41">
        <v>21.3</v>
      </c>
      <c r="G27" s="115"/>
      <c r="H27" s="39">
        <v>3000</v>
      </c>
      <c r="I27" s="38">
        <v>-25250</v>
      </c>
      <c r="J27" s="38">
        <v>-15250</v>
      </c>
      <c r="K27" s="38">
        <v>-5250</v>
      </c>
      <c r="L27" s="38">
        <v>4750</v>
      </c>
      <c r="M27" s="38">
        <v>14750</v>
      </c>
      <c r="N27" s="38">
        <v>24750</v>
      </c>
      <c r="O27" s="38">
        <v>24750</v>
      </c>
      <c r="P27" s="38">
        <v>24750</v>
      </c>
      <c r="Q27" s="38">
        <v>24750</v>
      </c>
    </row>
    <row r="28" spans="1:17" x14ac:dyDescent="0.35">
      <c r="A28" s="10" t="s">
        <v>38</v>
      </c>
      <c r="B28" s="40">
        <v>1000</v>
      </c>
      <c r="C28" t="s">
        <v>48</v>
      </c>
      <c r="G28" s="115"/>
      <c r="H28" s="39">
        <v>3500</v>
      </c>
      <c r="I28" s="38">
        <v>-31125</v>
      </c>
      <c r="J28" s="38">
        <v>-21125</v>
      </c>
      <c r="K28" s="38">
        <v>-11125</v>
      </c>
      <c r="L28" s="38">
        <v>-1125</v>
      </c>
      <c r="M28" s="38">
        <v>8875</v>
      </c>
      <c r="N28" s="38">
        <v>18875</v>
      </c>
      <c r="O28" s="38">
        <v>28875</v>
      </c>
      <c r="P28" s="38">
        <v>28875</v>
      </c>
      <c r="Q28" s="38">
        <v>28875</v>
      </c>
    </row>
    <row r="29" spans="1:17" x14ac:dyDescent="0.35">
      <c r="A29" s="10"/>
      <c r="B29" s="7"/>
      <c r="G29" s="115"/>
      <c r="H29" s="39">
        <v>4000</v>
      </c>
      <c r="I29" s="38">
        <v>-35200</v>
      </c>
      <c r="J29" s="38">
        <v>-25200</v>
      </c>
      <c r="K29" s="38">
        <v>-15200</v>
      </c>
      <c r="L29" s="38">
        <v>-5200</v>
      </c>
      <c r="M29" s="38">
        <v>4800</v>
      </c>
      <c r="N29" s="38">
        <v>14800</v>
      </c>
      <c r="O29" s="38">
        <v>24800</v>
      </c>
      <c r="P29" s="38">
        <v>34800</v>
      </c>
      <c r="Q29" s="38">
        <v>34800</v>
      </c>
    </row>
    <row r="30" spans="1:17" x14ac:dyDescent="0.35">
      <c r="A30" s="10"/>
      <c r="B30" s="7"/>
      <c r="G30" s="115"/>
      <c r="H30" s="39">
        <v>4500</v>
      </c>
      <c r="I30" s="38">
        <v>-40850</v>
      </c>
      <c r="J30" s="38">
        <v>-30850</v>
      </c>
      <c r="K30" s="38">
        <v>-20850</v>
      </c>
      <c r="L30" s="38">
        <v>-10850</v>
      </c>
      <c r="M30" s="38">
        <v>-850</v>
      </c>
      <c r="N30" s="38">
        <v>9150</v>
      </c>
      <c r="O30" s="38">
        <v>19150</v>
      </c>
      <c r="P30" s="38">
        <v>29150</v>
      </c>
      <c r="Q30" s="38">
        <v>39150</v>
      </c>
    </row>
    <row r="31" spans="1:17" x14ac:dyDescent="0.35">
      <c r="A31" s="10" t="s">
        <v>37</v>
      </c>
      <c r="B31" s="7">
        <f>IF(B28&lt;B27,0,B28-B27)</f>
        <v>0</v>
      </c>
      <c r="C31" s="1" t="str">
        <f ca="1">_xlfn.FORMULATEXT(B31)</f>
        <v>=IF(B28&lt;B27,0,B28-B27)</v>
      </c>
    </row>
    <row r="32" spans="1:17" x14ac:dyDescent="0.35">
      <c r="A32" s="10"/>
      <c r="B32" s="7"/>
    </row>
    <row r="33" spans="1:3" x14ac:dyDescent="0.35">
      <c r="A33" s="10" t="s">
        <v>28</v>
      </c>
      <c r="B33" s="7"/>
    </row>
    <row r="34" spans="1:3" x14ac:dyDescent="0.35">
      <c r="A34" s="17" t="s">
        <v>36</v>
      </c>
      <c r="B34" s="37">
        <f>VLOOKUP(B28,D23:E27,2,TRUE)</f>
        <v>23</v>
      </c>
      <c r="C34" s="1" t="str">
        <f ca="1">_xlfn.FORMULATEXT(B34)</f>
        <v>=VLOOKUP(B28,D23:E27,2,TRUE)</v>
      </c>
    </row>
    <row r="35" spans="1:3" x14ac:dyDescent="0.35">
      <c r="A35" s="10" t="s">
        <v>10</v>
      </c>
      <c r="B35" s="36">
        <f>B28*B34</f>
        <v>23000</v>
      </c>
      <c r="C35" s="1" t="str">
        <f ca="1">_xlfn.FORMULATEXT(B35)</f>
        <v>=B28*B34</v>
      </c>
    </row>
    <row r="36" spans="1:3" x14ac:dyDescent="0.35">
      <c r="A36" s="5"/>
      <c r="B36" s="35"/>
    </row>
    <row r="37" spans="1:3" x14ac:dyDescent="0.35">
      <c r="A37" s="10" t="s">
        <v>5</v>
      </c>
      <c r="B37" s="34">
        <f>MIN(B27:B28)*B22+(B31*B23)</f>
        <v>30000</v>
      </c>
      <c r="C37" s="1" t="str">
        <f ca="1">_xlfn.FORMULATEXT(B37)</f>
        <v>=MIN(B27:B28)*B22+(B31*B23)</v>
      </c>
    </row>
    <row r="38" spans="1:3" x14ac:dyDescent="0.35">
      <c r="A38" s="10"/>
      <c r="B38" s="7"/>
    </row>
    <row r="39" spans="1:3" ht="15" thickBot="1" x14ac:dyDescent="0.4">
      <c r="A39" s="3" t="s">
        <v>1</v>
      </c>
      <c r="B39" s="33">
        <f>B37-B35</f>
        <v>7000</v>
      </c>
      <c r="C39" s="1" t="str">
        <f ca="1">_xlfn.FORMULATEXT(B39)</f>
        <v>=B37-B35</v>
      </c>
    </row>
  </sheetData>
  <mergeCells count="4">
    <mergeCell ref="A19:B19"/>
    <mergeCell ref="I20:Q20"/>
    <mergeCell ref="D21:E21"/>
    <mergeCell ref="G22:G30"/>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A4EF1-4A28-49E3-8EFA-6D5942C086DF}">
  <sheetPr>
    <tabColor rgb="FF00B050"/>
  </sheetPr>
  <dimension ref="A11:L36"/>
  <sheetViews>
    <sheetView showGridLines="0" topLeftCell="A25" workbookViewId="0">
      <selection activeCell="F47" sqref="F47"/>
    </sheetView>
  </sheetViews>
  <sheetFormatPr defaultRowHeight="14.5" x14ac:dyDescent="0.35"/>
  <cols>
    <col min="1" max="1" width="19.81640625" bestFit="1" customWidth="1"/>
    <col min="2" max="2" width="11.08984375" bestFit="1" customWidth="1"/>
    <col min="3" max="3" width="24.54296875" bestFit="1" customWidth="1"/>
    <col min="8" max="8" width="10.7265625" bestFit="1" customWidth="1"/>
    <col min="9" max="9" width="11.7265625" bestFit="1" customWidth="1"/>
    <col min="10" max="12" width="10.7265625" bestFit="1" customWidth="1"/>
  </cols>
  <sheetData>
    <row r="11" spans="1:12" ht="20" thickBot="1" x14ac:dyDescent="0.5">
      <c r="A11" s="112" t="s">
        <v>69</v>
      </c>
      <c r="B11" s="112"/>
      <c r="G11" s="49" t="s">
        <v>68</v>
      </c>
    </row>
    <row r="12" spans="1:12" ht="15" thickBot="1" x14ac:dyDescent="0.4">
      <c r="A12" s="23" t="s">
        <v>67</v>
      </c>
      <c r="B12" s="72">
        <v>3</v>
      </c>
      <c r="I12" s="116" t="s">
        <v>66</v>
      </c>
      <c r="J12" s="117"/>
      <c r="K12" s="117"/>
      <c r="L12" s="118"/>
    </row>
    <row r="13" spans="1:12" ht="15" thickBot="1" x14ac:dyDescent="0.4">
      <c r="A13" s="10" t="s">
        <v>65</v>
      </c>
      <c r="B13" s="7">
        <f>100000*B12</f>
        <v>300000</v>
      </c>
      <c r="C13" s="1" t="str">
        <f ca="1">_xlfn.FORMULATEXT(B13)</f>
        <v>=100000*B12</v>
      </c>
      <c r="H13" s="71">
        <f>B36</f>
        <v>1200</v>
      </c>
      <c r="I13" s="70">
        <v>500</v>
      </c>
      <c r="J13" s="69">
        <v>1000</v>
      </c>
      <c r="K13" s="69">
        <v>1500</v>
      </c>
      <c r="L13" s="68">
        <v>2000</v>
      </c>
    </row>
    <row r="14" spans="1:12" x14ac:dyDescent="0.35">
      <c r="A14" s="10"/>
      <c r="B14" s="7"/>
      <c r="G14" s="119" t="s">
        <v>64</v>
      </c>
      <c r="H14" s="67">
        <v>1</v>
      </c>
      <c r="I14" s="66">
        <f t="dataTable" ref="I14:L18" dt2D="1" dtr="1" r1="B16" r2="B12"/>
        <v>-2800</v>
      </c>
      <c r="J14" s="65">
        <v>-2800</v>
      </c>
      <c r="K14" s="65">
        <v>-2800</v>
      </c>
      <c r="L14" s="64">
        <v>-2800</v>
      </c>
    </row>
    <row r="15" spans="1:12" x14ac:dyDescent="0.35">
      <c r="A15" s="10"/>
      <c r="B15" s="7"/>
      <c r="G15" s="120"/>
      <c r="H15" s="62">
        <v>2</v>
      </c>
      <c r="I15" s="61">
        <v>-2025</v>
      </c>
      <c r="J15" s="60">
        <v>-800</v>
      </c>
      <c r="K15" s="60">
        <v>-800</v>
      </c>
      <c r="L15" s="59">
        <v>-800</v>
      </c>
    </row>
    <row r="16" spans="1:12" x14ac:dyDescent="0.35">
      <c r="A16" s="10" t="s">
        <v>63</v>
      </c>
      <c r="B16" s="63">
        <v>1000</v>
      </c>
      <c r="C16" t="s">
        <v>62</v>
      </c>
      <c r="G16" s="120"/>
      <c r="H16" s="62">
        <v>3</v>
      </c>
      <c r="I16" s="61">
        <v>-7025</v>
      </c>
      <c r="J16" s="60">
        <v>1200</v>
      </c>
      <c r="K16" s="60">
        <v>1200</v>
      </c>
      <c r="L16" s="59">
        <v>1200</v>
      </c>
    </row>
    <row r="17" spans="1:12" x14ac:dyDescent="0.35">
      <c r="A17" s="10" t="s">
        <v>61</v>
      </c>
      <c r="B17" s="54">
        <f>365*B16</f>
        <v>365000</v>
      </c>
      <c r="C17" s="1" t="str">
        <f ca="1">_xlfn.FORMULATEXT(B17)</f>
        <v>=365*B16</v>
      </c>
      <c r="G17" s="120"/>
      <c r="H17" s="62">
        <v>4</v>
      </c>
      <c r="I17" s="61">
        <v>-12025</v>
      </c>
      <c r="J17" s="60">
        <v>750</v>
      </c>
      <c r="K17" s="60">
        <v>3200</v>
      </c>
      <c r="L17" s="59">
        <v>3200</v>
      </c>
    </row>
    <row r="18" spans="1:12" ht="15" thickBot="1" x14ac:dyDescent="0.4">
      <c r="A18" s="10"/>
      <c r="B18" s="7"/>
      <c r="G18" s="121"/>
      <c r="H18" s="58">
        <v>5</v>
      </c>
      <c r="I18" s="57">
        <v>-17025</v>
      </c>
      <c r="J18" s="56">
        <v>-4250</v>
      </c>
      <c r="K18" s="56">
        <v>5200</v>
      </c>
      <c r="L18" s="55">
        <v>5200</v>
      </c>
    </row>
    <row r="19" spans="1:12" x14ac:dyDescent="0.35">
      <c r="A19" s="10"/>
      <c r="B19" s="7"/>
    </row>
    <row r="20" spans="1:12" x14ac:dyDescent="0.35">
      <c r="A20" s="10" t="s">
        <v>60</v>
      </c>
      <c r="B20" s="54">
        <f>MIN(B13,B17)</f>
        <v>300000</v>
      </c>
      <c r="C20" s="1" t="str">
        <f ca="1">_xlfn.FORMULATEXT(B20)</f>
        <v>=MIN(B13,B17)</v>
      </c>
    </row>
    <row r="21" spans="1:12" x14ac:dyDescent="0.35">
      <c r="A21" s="53" t="s">
        <v>60</v>
      </c>
      <c r="B21" s="52">
        <f>IF(B17&gt;B13,B13,B17)</f>
        <v>300000</v>
      </c>
      <c r="C21" s="51" t="str">
        <f ca="1">_xlfn.FORMULATEXT(B21)</f>
        <v>=IF(B17&gt;B13,B13,B17)</v>
      </c>
      <c r="D21" s="50"/>
    </row>
    <row r="22" spans="1:12" x14ac:dyDescent="0.35">
      <c r="A22" s="10"/>
      <c r="B22" s="7"/>
    </row>
    <row r="23" spans="1:12" x14ac:dyDescent="0.35">
      <c r="A23" s="49" t="s">
        <v>28</v>
      </c>
      <c r="B23" s="7"/>
      <c r="H23" s="48"/>
    </row>
    <row r="24" spans="1:12" x14ac:dyDescent="0.35">
      <c r="A24" s="10" t="s">
        <v>59</v>
      </c>
      <c r="B24" s="7"/>
    </row>
    <row r="25" spans="1:12" x14ac:dyDescent="0.35">
      <c r="A25" s="47" t="s">
        <v>58</v>
      </c>
      <c r="B25" s="44">
        <v>400</v>
      </c>
      <c r="C25" t="s">
        <v>57</v>
      </c>
    </row>
    <row r="26" spans="1:12" x14ac:dyDescent="0.35">
      <c r="A26" s="10" t="s">
        <v>16</v>
      </c>
      <c r="B26" s="44"/>
    </row>
    <row r="27" spans="1:12" x14ac:dyDescent="0.35">
      <c r="A27" s="17" t="s">
        <v>56</v>
      </c>
      <c r="B27" s="44">
        <v>5000</v>
      </c>
      <c r="C27" t="s">
        <v>55</v>
      </c>
    </row>
    <row r="28" spans="1:12" x14ac:dyDescent="0.35">
      <c r="A28" s="17" t="s">
        <v>54</v>
      </c>
      <c r="B28" s="44">
        <v>0.03</v>
      </c>
      <c r="C28" t="s">
        <v>53</v>
      </c>
    </row>
    <row r="29" spans="1:12" x14ac:dyDescent="0.35">
      <c r="A29" s="10" t="s">
        <v>52</v>
      </c>
      <c r="B29" s="45">
        <f>12*B25+B27*B12+B28*B20</f>
        <v>28800</v>
      </c>
      <c r="C29" s="1" t="str">
        <f ca="1">_xlfn.FORMULATEXT(B29)</f>
        <v>=12*B25+B27*B12+B28*B20</v>
      </c>
    </row>
    <row r="30" spans="1:12" x14ac:dyDescent="0.35">
      <c r="A30" s="10"/>
      <c r="B30" s="44"/>
    </row>
    <row r="31" spans="1:12" x14ac:dyDescent="0.35">
      <c r="A31" s="5" t="s">
        <v>51</v>
      </c>
      <c r="B31" s="44"/>
      <c r="I31" s="46"/>
      <c r="J31" s="46"/>
      <c r="K31" s="46"/>
      <c r="L31" s="46"/>
    </row>
    <row r="32" spans="1:12" x14ac:dyDescent="0.35">
      <c r="A32" s="17" t="s">
        <v>50</v>
      </c>
      <c r="B32" s="44">
        <v>0.1</v>
      </c>
    </row>
    <row r="33" spans="1:3" x14ac:dyDescent="0.35">
      <c r="A33" s="10" t="s">
        <v>2</v>
      </c>
      <c r="B33" s="45">
        <f>B20*B32</f>
        <v>30000</v>
      </c>
      <c r="C33" s="1" t="str">
        <f ca="1">_xlfn.FORMULATEXT(B33)</f>
        <v>=B20*B32</v>
      </c>
    </row>
    <row r="34" spans="1:3" x14ac:dyDescent="0.35">
      <c r="A34" s="10"/>
      <c r="B34" s="44"/>
    </row>
    <row r="35" spans="1:3" x14ac:dyDescent="0.35">
      <c r="A35" s="10"/>
      <c r="B35" s="44"/>
    </row>
    <row r="36" spans="1:3" ht="15" thickBot="1" x14ac:dyDescent="0.4">
      <c r="A36" s="3" t="s">
        <v>49</v>
      </c>
      <c r="B36" s="33">
        <f>B33-B29</f>
        <v>1200</v>
      </c>
      <c r="C36" s="1" t="str">
        <f ca="1">_xlfn.FORMULATEXT(B36)</f>
        <v>=B33-B29</v>
      </c>
    </row>
  </sheetData>
  <mergeCells count="3">
    <mergeCell ref="A11:B11"/>
    <mergeCell ref="I12:L12"/>
    <mergeCell ref="G14:G1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9061B-E205-4BA8-B11E-2C16C9AF6B5E}">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B6091-B8F0-46B0-813B-75D454413943}">
  <dimension ref="A1"/>
  <sheetViews>
    <sheetView workbookViewId="0">
      <selection activeCell="B21" sqref="B21"/>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Screamin' Blue Jays</vt:lpstr>
      <vt:lpstr>Quality Sweater Co.</vt:lpstr>
      <vt:lpstr>Haute Dog</vt:lpstr>
      <vt:lpstr>BN Bookshop</vt:lpstr>
      <vt:lpstr>Copy Kat Shop</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abegail calawagan</dc:creator>
  <cp:lastModifiedBy>abegail calawagan</cp:lastModifiedBy>
  <dcterms:created xsi:type="dcterms:W3CDTF">2015-06-05T18:17:20Z</dcterms:created>
  <dcterms:modified xsi:type="dcterms:W3CDTF">2024-03-16T14:07:44Z</dcterms:modified>
</cp:coreProperties>
</file>