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https://d.docs.live.net/c2e4dc42dca668a4/עבודה/מטענים חשמליים/שרונה EV/פרויקטים/איקאה נתניה/ניתוח כלכלי/"/>
    </mc:Choice>
  </mc:AlternateContent>
  <xr:revisionPtr revIDLastSave="32" documentId="8_{5B625239-738B-49F9-911B-5A9B3091D076}" xr6:coauthVersionLast="47" xr6:coauthVersionMax="47" xr10:uidLastSave="{D2E734C4-1D19-FB43-A065-BCA8E022F59D}"/>
  <bookViews>
    <workbookView xWindow="0" yWindow="760" windowWidth="30240" windowHeight="17700" xr2:uid="{00000000-000D-0000-FFFF-FFFF00000000}"/>
  </bookViews>
  <sheets>
    <sheet name="Summary" sheetId="1" r:id="rId1"/>
    <sheet name="Tabular Data" sheetId="2" r:id="rId2"/>
  </sheets>
  <definedNames>
    <definedName name="_xlnm.Print_Area" localSheetId="0">Summary!$C$1:$X$275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0" i="2" l="1"/>
  <c r="M49" i="2"/>
  <c r="M45" i="2"/>
  <c r="L49" i="2"/>
  <c r="L45" i="2"/>
  <c r="U49" i="2"/>
  <c r="U45" i="2"/>
  <c r="K49" i="2"/>
  <c r="K45" i="2"/>
  <c r="D219" i="1"/>
  <c r="C88" i="1"/>
  <c r="W82" i="1"/>
  <c r="W81" i="1"/>
  <c r="W79" i="1"/>
  <c r="W78" i="1"/>
  <c r="W76" i="1"/>
  <c r="W75" i="1"/>
  <c r="W74" i="1"/>
  <c r="W73" i="1"/>
  <c r="W72" i="1"/>
  <c r="W70" i="1"/>
  <c r="W69" i="1"/>
  <c r="W68" i="1"/>
  <c r="W67" i="1"/>
  <c r="L67" i="1"/>
  <c r="I55" i="1"/>
  <c r="H55" i="1"/>
  <c r="I54" i="1"/>
  <c r="H54" i="1"/>
  <c r="I53" i="1"/>
  <c r="H53" i="1"/>
  <c r="I51" i="1"/>
  <c r="H51" i="1"/>
  <c r="I50" i="1"/>
  <c r="H50" i="1"/>
  <c r="I49" i="1"/>
  <c r="H49" i="1"/>
  <c r="H46" i="1"/>
  <c r="H45" i="1"/>
  <c r="I40" i="1"/>
  <c r="H40" i="1"/>
  <c r="I39" i="1"/>
  <c r="H39" i="1"/>
  <c r="I38" i="1"/>
  <c r="H38" i="1"/>
  <c r="I36" i="1"/>
  <c r="H36" i="1"/>
  <c r="I35" i="1"/>
  <c r="H35" i="1"/>
  <c r="I34" i="1"/>
  <c r="H34" i="1"/>
  <c r="H31" i="1"/>
  <c r="H30" i="1"/>
  <c r="T14" i="1"/>
  <c r="P14" i="1"/>
  <c r="L14" i="1"/>
  <c r="I14" i="1"/>
  <c r="F14" i="1"/>
  <c r="C14" i="1"/>
</calcChain>
</file>

<file path=xl/sharedStrings.xml><?xml version="1.0" encoding="utf-8"?>
<sst xmlns="http://schemas.openxmlformats.org/spreadsheetml/2006/main" count="160" uniqueCount="91">
  <si>
    <t>Consumer + Storage Device Economic Model</t>
  </si>
  <si>
    <t>Project Summary</t>
  </si>
  <si>
    <t>NPV (₪)</t>
  </si>
  <si>
    <t>Battery Capacity</t>
  </si>
  <si>
    <t>Equity IRR (%)</t>
  </si>
  <si>
    <t>Project IRR (%)</t>
  </si>
  <si>
    <t>Average Annual Gross Yield (%)</t>
  </si>
  <si>
    <t>Payback Period (Years)</t>
  </si>
  <si>
    <t>Seasonal Energy Consumption Patterns</t>
  </si>
  <si>
    <t>Before Storage</t>
  </si>
  <si>
    <t>Total Consumption (kWh)</t>
  </si>
  <si>
    <t>Total Annual Cost (₪)</t>
  </si>
  <si>
    <t>Consumption (kWh)</t>
  </si>
  <si>
    <t>Cost (₪)</t>
  </si>
  <si>
    <t>Peak</t>
  </si>
  <si>
    <t>Summer</t>
  </si>
  <si>
    <t>Winter</t>
  </si>
  <si>
    <t>Transitional Seasons</t>
  </si>
  <si>
    <t>Low</t>
  </si>
  <si>
    <t>With Storage</t>
  </si>
  <si>
    <t>Description</t>
  </si>
  <si>
    <t>This chart illustrates the daily energy consumption during low and peak hours across different seasons: winter, summer, and transitional seasons. The histograms compare energy usage levels. The x-axis represents daily energy consumption in kilowatt-hours (kWh), while the y-axis indicates the frequency of days each consumption level is observed. This visualization aids in understanding the variations in energy consumption across seasons and time periods.</t>
  </si>
  <si>
    <t>Optimal Storage Size</t>
  </si>
  <si>
    <t>Parameters</t>
  </si>
  <si>
    <t>Global Constants</t>
  </si>
  <si>
    <t>Exchange Rate (₪/$)</t>
  </si>
  <si>
    <t>Inflation Rate</t>
  </si>
  <si>
    <t>Prime Interest Rate</t>
  </si>
  <si>
    <t>Discount Rate</t>
  </si>
  <si>
    <t>Financing Details</t>
  </si>
  <si>
    <t>Marginal Annual Interest Rate</t>
  </si>
  <si>
    <t>Marginal Annual Interest Rate Growth</t>
  </si>
  <si>
    <t>Repayment Period (Years)</t>
  </si>
  <si>
    <t>Own Funds Ratio</t>
  </si>
  <si>
    <t>Voltage Type</t>
  </si>
  <si>
    <t>Capital Expenditure (Capex)</t>
  </si>
  <si>
    <t>Initial Capex (₪)</t>
  </si>
  <si>
    <t>Annual Opex (₪)</t>
  </si>
  <si>
    <t>Additional Specifications</t>
  </si>
  <si>
    <t>Response Time Window (hr)</t>
  </si>
  <si>
    <t>Battery Cost per kWh ($)</t>
  </si>
  <si>
    <t>Daily energy consumption during peak hours, comparing scenarios with and without a storage device. The orange line represents energy consumption without the storage device, while the green line illustrates consumption with the storage device. The graph is segmented into three seasons: winter, transitional seasons, and summer. Notably, during the transitional seasons, peak energy consumption is the same for both scenarios, reflecting zero arbitrage in these periods.</t>
  </si>
  <si>
    <t>This graph shows the percentage of battery usage by date, with the orange line indicating load shedding events in 2022 and the green line representing events in 2023. The transitional seasons are highlighted as the optimal times for participating in load shedding events, as battery usage is minimal during these periods.</t>
  </si>
  <si>
    <t>Cash Flow</t>
  </si>
  <si>
    <t>This graph provides an overview of the annual cash flow for a storage project, detailing revenue sources and costs. The bars are color-coded: varying shades of green for revenues and red for costs, including operational expenses, loan repayments, and interest. The initial investment is highlighted at the start, and the net cash flow throughout the project’s lifespan is indicated by a black line.</t>
  </si>
  <si>
    <t>Cummulative Cash Flow</t>
  </si>
  <si>
    <t>enSights may allow the Customer to use its Production Calculator which is currently under development and should be considered as beta version. The Production Calculator shall be deemed an integral part of the Platform, however, it is provided “as is” with no warranties whatsoever notwithstanding anything to the contrary in this Agreement.</t>
  </si>
  <si>
    <t>“Production Calculator” means Company’s assisting tool for the sizing of BESS deployment. </t>
  </si>
  <si>
    <t>Economic Model For Storage Device</t>
  </si>
  <si>
    <t>Contact Information</t>
  </si>
  <si>
    <t xml:space="preserve">גל זלוף
</t>
  </si>
  <si>
    <t>Low Voltage General Consumer IEC</t>
  </si>
  <si>
    <t>&lt;0.5</t>
  </si>
  <si>
    <t>Battery Size (kWh)</t>
  </si>
  <si>
    <t>Annual Degradation</t>
  </si>
  <si>
    <t>Round-Trip-Efficiency</t>
  </si>
  <si>
    <t>Depth-of-Discharge</t>
  </si>
  <si>
    <t>Annual Consumption Data Summary</t>
  </si>
  <si>
    <t>Yearly Revenues Aggregation</t>
  </si>
  <si>
    <t>Total number of cycles per year</t>
  </si>
  <si>
    <t>Battery Cost (₪)</t>
  </si>
  <si>
    <t>Project Cost (₪)</t>
  </si>
  <si>
    <t>Equity (₪)</t>
  </si>
  <si>
    <t>Year</t>
  </si>
  <si>
    <t>Revenue (₪)</t>
  </si>
  <si>
    <t>Expenses</t>
  </si>
  <si>
    <t>Project Cash Flow</t>
  </si>
  <si>
    <t>Financing</t>
  </si>
  <si>
    <t>Free Cash Flow</t>
  </si>
  <si>
    <t>Gross Yield on Equity</t>
  </si>
  <si>
    <t>Load Shifting</t>
  </si>
  <si>
    <t>Load Shedding</t>
  </si>
  <si>
    <t>Total Revenue</t>
  </si>
  <si>
    <t>Management Fees</t>
  </si>
  <si>
    <t>Insurance</t>
  </si>
  <si>
    <t>o&amp;m</t>
  </si>
  <si>
    <t>Unexpected Costs</t>
  </si>
  <si>
    <t>Total Expenses</t>
  </si>
  <si>
    <t>Per Year</t>
  </si>
  <si>
    <t>Cumulative</t>
  </si>
  <si>
    <t>fund</t>
  </si>
  <si>
    <t>repayment</t>
  </si>
  <si>
    <t>interest</t>
  </si>
  <si>
    <t>total</t>
  </si>
  <si>
    <t>per year</t>
  </si>
  <si>
    <t>cumulative</t>
  </si>
  <si>
    <t>Projectile Metrics</t>
  </si>
  <si>
    <t>שעות יקרות</t>
  </si>
  <si>
    <t>שעות זולות</t>
  </si>
  <si>
    <t>חיסכון תעו״ז</t>
  </si>
  <si>
    <t>מכירה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</si>
</sst>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x14ac:knownFonts="1">
    <font>
      <sz val="12"/>
      <color theme="1"/>
      <name val="Calibri"/>
      <family val="2"/>
      <scheme val="minor"/>
    </font>
    <font>
      <sz val="12"/>
      <color theme="1"/>
      <name val="Calibri"/>
      <family val="2"/>
      <scheme val="minor"/>
    </font>
    <font>
      <b/>
      <sz val="12"/>
      <color theme="1"/>
      <name val="Calibri"/>
      <family val="2"/>
      <scheme val="minor"/>
    </font>
    <font>
      <sz val="12"/>
      <color rgb="FF0D0D0D"/>
      <name val="Arial"/>
      <family val="2"/>
    </font>
    <font>
      <sz val="12"/>
      <color rgb="FF0D0D0D"/>
      <name val="Arial"/>
      <family val="2"/>
    </font>
    <font>
      <b/>
      <sz val="18"/>
      <color theme="1"/>
      <name val="Calibri"/>
      <family val="2"/>
      <scheme val="minor"/>
    </font>
    <font>
      <b/>
      <sz val="24"/>
      <color theme="1"/>
      <name val="Calibri"/>
      <family val="2"/>
      <scheme val="minor"/>
    </font>
    <font>
      <b/>
      <sz val="72"/>
      <color theme="1"/>
      <name val="Futura Medium"/>
    </font>
    <font>
      <b/>
      <sz val="48"/>
      <color rgb="FF0C2B2B"/>
      <name val="Futura Medium"/>
    </font>
    <font>
      <b/>
      <sz val="18"/>
      <color theme="1"/>
      <name val="Helvetica Neue"/>
      <family val="2"/>
    </font>
    <font>
      <sz val="12"/>
      <color theme="1"/>
      <name val="Helvetica Neue"/>
      <family val="2"/>
    </font>
    <font>
      <sz val="12"/>
      <color rgb="FF0D0D0D"/>
      <name val="Helvetica Neue"/>
      <family val="2"/>
    </font>
    <font>
      <sz val="12"/>
      <color theme="1"/>
      <name val="Helvetica"/>
      <family val="2"/>
    </font>
    <font>
      <b/>
      <sz val="18"/>
      <color theme="1"/>
      <name val="Helvetica"/>
      <family val="2"/>
    </font>
    <font>
      <sz val="18"/>
      <color theme="1"/>
      <name val="Calibri"/>
      <family val="2"/>
      <scheme val="minor"/>
    </font>
    <font>
      <b/>
      <sz val="18"/>
      <color theme="1" tint="0.249977111117893"/>
      <name val="Helvetica Neue"/>
      <family val="2"/>
    </font>
    <font>
      <b/>
      <sz val="22"/>
      <color theme="1" tint="0.249977111117893"/>
      <name val="Helvetica Neue"/>
      <family val="2"/>
    </font>
    <font>
      <sz val="80"/>
      <color rgb="FF0C2B2B"/>
      <name val="Futura Medium"/>
    </font>
    <font>
      <sz val="80"/>
      <color theme="0"/>
      <name val="Futura Medium"/>
    </font>
    <font>
      <sz val="12"/>
      <color rgb="FF0D0D0D"/>
      <name val="Calibri"/>
      <family val="2"/>
      <scheme val="minor"/>
    </font>
    <font>
      <b/>
      <sz val="12"/>
      <color rgb="FF0D0D0D"/>
      <name val="Calibri"/>
      <family val="2"/>
      <scheme val="minor"/>
    </font>
    <font>
      <b/>
      <sz val="48"/>
      <color rgb="FF000000"/>
      <name val="Futura"/>
      <family val="2"/>
    </font>
    <font>
      <b/>
      <sz val="20"/>
      <color theme="1"/>
      <name val="Calibri"/>
      <family val="2"/>
      <scheme val="minor"/>
    </font>
    <font>
      <b/>
      <sz val="12"/>
      <color rgb="FF0D0D0D"/>
      <name val="Arial"/>
      <family val="2"/>
    </font>
    <font>
      <sz val="72"/>
      <color rgb="FFFFFFFF"/>
      <name val="Futura Medium"/>
    </font>
    <font>
      <sz val="20"/>
      <color theme="0"/>
      <name val="Helvetica Neue Thin"/>
    </font>
    <font>
      <sz val="18"/>
      <color rgb="FFFFFFFF"/>
      <name val="Helvetica Light"/>
    </font>
    <font>
      <sz val="72"/>
      <color theme="0"/>
      <name val="Futura Medium"/>
    </font>
    <font>
      <sz val="12"/>
      <color rgb="FF000000"/>
      <name val="Calibri"/>
      <family val="2"/>
      <scheme val="minor"/>
    </font>
  </fonts>
  <fills count="4">
    <fill>
      <patternFill patternType="none"/>
    </fill>
    <fill>
      <patternFill patternType="gray125"/>
    </fill>
    <fill>
      <patternFill patternType="solid">
        <fgColor rgb="FF0C2A2B"/>
        <bgColor indexed="64"/>
      </patternFill>
    </fill>
    <fill>
      <patternFill patternType="solid">
        <fgColor rgb="FF99BEAF"/>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 fillId="0" borderId="0"/>
  </cellStyleXfs>
  <cellXfs count="207">
    <xf numFmtId="0" fontId="0" fillId="0" borderId="0" xfId="0"/>
    <xf numFmtId="0" fontId="6" fillId="0" borderId="0" xfId="0" applyFont="1" applyAlignment="1">
      <alignment horizontal="center" vertical="center"/>
    </xf>
    <xf numFmtId="0" fontId="3" fillId="0" borderId="0" xfId="0" applyFont="1"/>
    <xf numFmtId="0" fontId="0" fillId="0" borderId="4" xfId="0" applyBorder="1"/>
    <xf numFmtId="0" fontId="0" fillId="0" borderId="5" xfId="0" applyBorder="1"/>
    <xf numFmtId="0" fontId="2" fillId="0" borderId="4" xfId="0" applyFont="1" applyBorder="1" applyAlignment="1">
      <alignment horizontal="center" vertical="center"/>
    </xf>
    <xf numFmtId="0" fontId="0" fillId="0" borderId="0" xfId="0" applyAlignment="1">
      <alignment horizontal="left"/>
    </xf>
    <xf numFmtId="0" fontId="0" fillId="0" borderId="0" xfId="0" applyAlignment="1">
      <alignment horizontal="center" vertical="center"/>
    </xf>
    <xf numFmtId="164"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7" fillId="0" borderId="0" xfId="0" applyFont="1" applyAlignment="1">
      <alignment horizontal="center" vertical="center"/>
    </xf>
    <xf numFmtId="0" fontId="10" fillId="0" borderId="0" xfId="0" applyFont="1"/>
    <xf numFmtId="0" fontId="14" fillId="0" borderId="0" xfId="0" applyFont="1" applyAlignment="1">
      <alignment vertical="top"/>
    </xf>
    <xf numFmtId="0" fontId="10" fillId="0" borderId="0" xfId="0" applyFont="1" applyAlignment="1">
      <alignment horizontal="left"/>
    </xf>
    <xf numFmtId="0" fontId="11" fillId="0" borderId="0" xfId="0" applyFont="1"/>
    <xf numFmtId="0" fontId="12" fillId="0" borderId="0" xfId="0" applyFont="1" applyAlignment="1">
      <alignment vertical="top"/>
    </xf>
    <xf numFmtId="0" fontId="9" fillId="0" borderId="0" xfId="0" applyFont="1"/>
    <xf numFmtId="0" fontId="15" fillId="0" borderId="0" xfId="0" applyFont="1" applyAlignment="1">
      <alignment vertical="top" wrapText="1"/>
    </xf>
    <xf numFmtId="0" fontId="6" fillId="0" borderId="0" xfId="0" applyFont="1" applyAlignment="1">
      <alignment vertical="center"/>
    </xf>
    <xf numFmtId="0" fontId="9" fillId="0" borderId="0" xfId="0" applyFont="1" applyAlignment="1">
      <alignment vertical="center"/>
    </xf>
    <xf numFmtId="0" fontId="4" fillId="0" borderId="0" xfId="0" applyFont="1" applyAlignment="1">
      <alignment horizontal="center"/>
    </xf>
    <xf numFmtId="2" fontId="4" fillId="0" borderId="0" xfId="1" applyNumberFormat="1" applyFont="1" applyAlignment="1">
      <alignment horizontal="center"/>
    </xf>
    <xf numFmtId="0" fontId="0" fillId="0" borderId="0" xfId="0" applyAlignment="1">
      <alignment horizontal="center"/>
    </xf>
    <xf numFmtId="0" fontId="11" fillId="0" borderId="0" xfId="0" applyFont="1" applyAlignment="1">
      <alignment vertical="center" wrapText="1"/>
    </xf>
    <xf numFmtId="0" fontId="11" fillId="0" borderId="0" xfId="0" applyFont="1" applyAlignment="1">
      <alignment wrapText="1"/>
    </xf>
    <xf numFmtId="0" fontId="3" fillId="0" borderId="0" xfId="0" applyFont="1" applyAlignment="1">
      <alignment vertical="center" wrapText="1"/>
    </xf>
    <xf numFmtId="2" fontId="4" fillId="0" borderId="0" xfId="0" quotePrefix="1" applyNumberFormat="1" applyFont="1" applyAlignment="1">
      <alignment horizontal="center"/>
    </xf>
    <xf numFmtId="0" fontId="2" fillId="0" borderId="15" xfId="0" applyFont="1" applyBorder="1" applyAlignment="1">
      <alignment horizontal="center" vertical="center" wrapText="1"/>
    </xf>
    <xf numFmtId="0" fontId="0" fillId="0" borderId="7" xfId="0" applyBorder="1"/>
    <xf numFmtId="9" fontId="0" fillId="0" borderId="0" xfId="1" applyFont="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0" fillId="0" borderId="5" xfId="0" applyBorder="1" applyAlignment="1">
      <alignment horizontal="center" vertical="center"/>
    </xf>
    <xf numFmtId="0" fontId="20" fillId="0" borderId="4" xfId="0" applyFont="1" applyBorder="1"/>
    <xf numFmtId="0" fontId="11" fillId="0" borderId="4" xfId="0" applyFont="1" applyBorder="1" applyAlignment="1">
      <alignment horizontal="center" vertical="center"/>
    </xf>
    <xf numFmtId="0" fontId="10" fillId="0" borderId="4" xfId="0" applyFont="1" applyBorder="1" applyAlignment="1">
      <alignment horizontal="center" vertical="center"/>
    </xf>
    <xf numFmtId="0" fontId="18" fillId="2" borderId="0" xfId="0" applyFont="1" applyFill="1" applyAlignment="1">
      <alignment vertical="top"/>
    </xf>
    <xf numFmtId="0" fontId="17" fillId="2" borderId="0" xfId="0" applyFont="1" applyFill="1" applyAlignment="1">
      <alignment vertical="top"/>
    </xf>
    <xf numFmtId="0" fontId="17" fillId="2" borderId="0" xfId="0" applyFont="1" applyFill="1" applyAlignment="1">
      <alignment horizontal="center" vertical="top"/>
    </xf>
    <xf numFmtId="3" fontId="0" fillId="0" borderId="7" xfId="0" applyNumberFormat="1" applyBorder="1" applyAlignment="1">
      <alignment horizontal="center" vertical="center"/>
    </xf>
    <xf numFmtId="3" fontId="0" fillId="0" borderId="8" xfId="0" applyNumberFormat="1" applyBorder="1" applyAlignment="1">
      <alignment horizontal="center" vertical="center"/>
    </xf>
    <xf numFmtId="3" fontId="0" fillId="0" borderId="5" xfId="0" applyNumberFormat="1" applyBorder="1" applyAlignment="1">
      <alignment horizontal="center" vertical="center"/>
    </xf>
    <xf numFmtId="3" fontId="0" fillId="0" borderId="4" xfId="0" applyNumberFormat="1" applyBorder="1" applyAlignment="1">
      <alignment horizontal="center" vertical="center"/>
    </xf>
    <xf numFmtId="3" fontId="0" fillId="0" borderId="13" xfId="0" applyNumberFormat="1" applyBorder="1" applyAlignment="1">
      <alignment horizontal="center" vertical="center"/>
    </xf>
    <xf numFmtId="3" fontId="0" fillId="0" borderId="12" xfId="0" applyNumberFormat="1" applyBorder="1" applyAlignment="1">
      <alignment horizontal="center" vertical="center"/>
    </xf>
    <xf numFmtId="3" fontId="0" fillId="0" borderId="6" xfId="0" applyNumberFormat="1" applyBorder="1" applyAlignment="1">
      <alignment horizontal="center" vertical="center"/>
    </xf>
    <xf numFmtId="3" fontId="2" fillId="0" borderId="7" xfId="0" applyNumberFormat="1" applyFont="1" applyBorder="1" applyAlignment="1">
      <alignment horizontal="center" vertical="center"/>
    </xf>
    <xf numFmtId="3" fontId="0" fillId="0" borderId="14" xfId="0" applyNumberFormat="1" applyBorder="1" applyAlignment="1">
      <alignment horizontal="center" vertical="center"/>
    </xf>
    <xf numFmtId="0" fontId="8" fillId="0" borderId="0" xfId="0" applyFont="1" applyAlignment="1">
      <alignment vertical="center"/>
    </xf>
    <xf numFmtId="0" fontId="7" fillId="0" borderId="0" xfId="0" applyFont="1" applyAlignment="1">
      <alignment vertical="center"/>
    </xf>
    <xf numFmtId="0" fontId="22" fillId="0" borderId="0" xfId="0" applyFont="1" applyAlignment="1">
      <alignment vertical="center" wrapText="1"/>
    </xf>
    <xf numFmtId="3" fontId="2" fillId="0" borderId="4" xfId="0" applyNumberFormat="1" applyFont="1" applyBorder="1" applyAlignment="1">
      <alignment horizontal="center" vertical="center" wrapText="1"/>
    </xf>
    <xf numFmtId="3" fontId="0" fillId="0" borderId="13" xfId="0" applyNumberFormat="1" applyBorder="1" applyAlignment="1">
      <alignment horizontal="center" vertical="center" wrapText="1"/>
    </xf>
    <xf numFmtId="3" fontId="2" fillId="0" borderId="6" xfId="0" applyNumberFormat="1" applyFont="1" applyBorder="1" applyAlignment="1">
      <alignment horizontal="center" vertical="center" wrapText="1"/>
    </xf>
    <xf numFmtId="3" fontId="2" fillId="0" borderId="7" xfId="0" applyNumberFormat="1" applyFont="1" applyBorder="1" applyAlignment="1">
      <alignment horizontal="center" vertical="center" wrapText="1"/>
    </xf>
    <xf numFmtId="3" fontId="0" fillId="0" borderId="14" xfId="0" applyNumberFormat="1" applyBorder="1" applyAlignment="1">
      <alignment horizontal="center" vertical="center" wrapText="1"/>
    </xf>
    <xf numFmtId="0" fontId="11" fillId="0" borderId="5" xfId="0" applyFont="1" applyBorder="1" applyAlignment="1">
      <alignment horizontal="center" vertical="top"/>
    </xf>
    <xf numFmtId="3" fontId="10" fillId="0" borderId="7" xfId="0" applyNumberFormat="1" applyFont="1" applyBorder="1" applyAlignment="1">
      <alignment horizontal="center" vertical="center"/>
    </xf>
    <xf numFmtId="0" fontId="11" fillId="0" borderId="5" xfId="0" applyFont="1" applyBorder="1" applyAlignment="1">
      <alignment horizontal="center" vertical="center"/>
    </xf>
    <xf numFmtId="0" fontId="2" fillId="0" borderId="0" xfId="0" applyFont="1"/>
    <xf numFmtId="0" fontId="2" fillId="0" borderId="5" xfId="0" applyFont="1" applyBorder="1" applyAlignment="1">
      <alignment horizontal="center" vertical="center"/>
    </xf>
    <xf numFmtId="0" fontId="11" fillId="0" borderId="0" xfId="0" applyFont="1" applyAlignment="1">
      <alignment horizontal="center" vertical="center"/>
    </xf>
    <xf numFmtId="3" fontId="10" fillId="0" borderId="0" xfId="0" applyNumberFormat="1" applyFont="1" applyAlignment="1">
      <alignment horizontal="center" vertical="center"/>
    </xf>
    <xf numFmtId="0" fontId="10" fillId="0" borderId="0" xfId="0" applyFont="1" applyAlignment="1">
      <alignment horizontal="center" vertical="center"/>
    </xf>
    <xf numFmtId="3" fontId="11" fillId="0" borderId="0" xfId="0" applyNumberFormat="1" applyFont="1" applyAlignment="1">
      <alignment horizontal="center" vertical="top"/>
    </xf>
    <xf numFmtId="3" fontId="11" fillId="0" borderId="5" xfId="0" applyNumberFormat="1" applyFont="1" applyBorder="1" applyAlignment="1">
      <alignment horizontal="center" vertical="top"/>
    </xf>
    <xf numFmtId="0" fontId="10" fillId="0" borderId="0" xfId="0" applyFont="1" applyAlignment="1">
      <alignment horizontal="left" vertical="top"/>
    </xf>
    <xf numFmtId="3" fontId="11" fillId="0" borderId="8" xfId="0" applyNumberFormat="1" applyFont="1" applyBorder="1" applyAlignment="1">
      <alignment horizontal="center" vertical="top"/>
    </xf>
    <xf numFmtId="3" fontId="11" fillId="0" borderId="7" xfId="0" applyNumberFormat="1" applyFont="1" applyBorder="1" applyAlignment="1">
      <alignment horizontal="center" vertical="top"/>
    </xf>
    <xf numFmtId="3" fontId="22" fillId="0" borderId="0" xfId="0" applyNumberFormat="1" applyFont="1" applyAlignment="1">
      <alignment vertical="center" wrapText="1"/>
    </xf>
    <xf numFmtId="0" fontId="2" fillId="0" borderId="4" xfId="0" applyFont="1" applyBorder="1"/>
    <xf numFmtId="0" fontId="0" fillId="0" borderId="0" xfId="0" applyAlignment="1">
      <alignment vertical="center"/>
    </xf>
    <xf numFmtId="10" fontId="22" fillId="0" borderId="0" xfId="0" applyNumberFormat="1" applyFont="1" applyAlignment="1">
      <alignment vertical="center" wrapText="1"/>
    </xf>
    <xf numFmtId="165" fontId="22" fillId="0" borderId="0" xfId="0" applyNumberFormat="1" applyFont="1" applyAlignment="1">
      <alignment vertical="center" wrapText="1"/>
    </xf>
    <xf numFmtId="9" fontId="22" fillId="0" borderId="0" xfId="0" applyNumberFormat="1" applyFont="1" applyAlignment="1">
      <alignment vertical="center" wrapText="1"/>
    </xf>
    <xf numFmtId="0" fontId="0" fillId="0" borderId="6" xfId="0" applyBorder="1"/>
    <xf numFmtId="0" fontId="0" fillId="0" borderId="8" xfId="0" applyBorder="1"/>
    <xf numFmtId="0" fontId="20" fillId="0" borderId="7" xfId="0" applyFont="1" applyBorder="1" applyAlignment="1">
      <alignment horizontal="center" vertical="center" wrapText="1"/>
    </xf>
    <xf numFmtId="0" fontId="20" fillId="0" borderId="7" xfId="0" applyFont="1" applyBorder="1" applyAlignment="1">
      <alignment horizontal="left" wrapText="1"/>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2" fillId="0" borderId="7" xfId="0" applyFont="1" applyBorder="1"/>
    <xf numFmtId="0" fontId="2" fillId="0" borderId="0" xfId="0" applyFont="1" applyAlignment="1">
      <alignment vertical="center"/>
    </xf>
    <xf numFmtId="0" fontId="3" fillId="0" borderId="0" xfId="0" applyFont="1" applyAlignment="1">
      <alignment vertical="center"/>
    </xf>
    <xf numFmtId="9" fontId="3" fillId="0" borderId="0" xfId="1" applyFont="1" applyAlignment="1">
      <alignment vertical="center"/>
    </xf>
    <xf numFmtId="0" fontId="23" fillId="0" borderId="0" xfId="0" applyFont="1" applyAlignment="1">
      <alignment vertical="center"/>
    </xf>
    <xf numFmtId="3" fontId="0" fillId="0" borderId="0" xfId="0" applyNumberFormat="1" applyAlignment="1">
      <alignment vertical="center"/>
    </xf>
    <xf numFmtId="9" fontId="0" fillId="0" borderId="0" xfId="0" applyNumberFormat="1" applyAlignment="1">
      <alignment vertical="center"/>
    </xf>
    <xf numFmtId="0" fontId="23" fillId="0" borderId="0" xfId="0" applyFont="1" applyAlignment="1">
      <alignment vertical="center" wrapText="1"/>
    </xf>
    <xf numFmtId="2" fontId="3" fillId="0" borderId="0" xfId="0" quotePrefix="1" applyNumberFormat="1" applyFont="1" applyAlignment="1">
      <alignment vertical="center"/>
    </xf>
    <xf numFmtId="0" fontId="2" fillId="0" borderId="0" xfId="0" applyFont="1" applyAlignment="1">
      <alignment horizontal="center" vertical="center"/>
    </xf>
    <xf numFmtId="3" fontId="0" fillId="0" borderId="0" xfId="0" applyNumberFormat="1" applyAlignment="1">
      <alignment horizontal="center" vertical="center"/>
    </xf>
    <xf numFmtId="3" fontId="19" fillId="0" borderId="0" xfId="0" applyNumberFormat="1" applyFont="1" applyAlignment="1">
      <alignment horizontal="center" vertical="center"/>
    </xf>
    <xf numFmtId="0" fontId="19" fillId="0" borderId="0" xfId="0" applyFont="1"/>
    <xf numFmtId="0" fontId="20" fillId="0" borderId="0" xfId="0" applyFont="1"/>
    <xf numFmtId="0" fontId="19" fillId="0" borderId="0" xfId="0" applyFont="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left" wrapText="1"/>
    </xf>
    <xf numFmtId="1" fontId="0" fillId="0" borderId="0" xfId="0" applyNumberFormat="1" applyAlignment="1">
      <alignment horizontal="center" vertical="center"/>
    </xf>
    <xf numFmtId="10" fontId="0" fillId="0" borderId="0" xfId="0" applyNumberFormat="1" applyAlignment="1">
      <alignment vertical="center"/>
    </xf>
    <xf numFmtId="3" fontId="3" fillId="0" borderId="7" xfId="0" applyNumberFormat="1" applyFont="1" applyBorder="1" applyAlignment="1">
      <alignment vertical="center"/>
    </xf>
    <xf numFmtId="0" fontId="2" fillId="0" borderId="6" xfId="0" applyFont="1" applyBorder="1" applyAlignment="1">
      <alignment horizontal="center" vertical="center"/>
    </xf>
    <xf numFmtId="3" fontId="2" fillId="0" borderId="0" xfId="0" applyNumberFormat="1" applyFont="1" applyAlignment="1">
      <alignment horizontal="center" vertical="center"/>
    </xf>
    <xf numFmtId="3" fontId="2" fillId="0" borderId="0" xfId="0" applyNumberFormat="1" applyFont="1" applyAlignment="1">
      <alignment horizontal="center" vertical="center" wrapText="1"/>
    </xf>
    <xf numFmtId="0" fontId="25" fillId="2" borderId="0" xfId="0" applyFont="1" applyFill="1" applyAlignment="1">
      <alignment wrapText="1"/>
    </xf>
    <xf numFmtId="0" fontId="24" fillId="2" borderId="0" xfId="0" applyFont="1" applyFill="1" applyAlignment="1">
      <alignment vertical="center" wrapText="1"/>
    </xf>
    <xf numFmtId="0" fontId="26" fillId="2" borderId="0" xfId="0" applyFont="1" applyFill="1" applyAlignment="1">
      <alignment vertical="center" wrapText="1"/>
    </xf>
    <xf numFmtId="0" fontId="25" fillId="2" borderId="0" xfId="0" applyFont="1" applyFill="1"/>
    <xf numFmtId="0" fontId="27" fillId="2" borderId="0" xfId="0" applyFont="1" applyFill="1" applyAlignment="1">
      <alignment vertical="center" wrapText="1"/>
    </xf>
    <xf numFmtId="0" fontId="14" fillId="0" borderId="0" xfId="0" applyFont="1"/>
    <xf numFmtId="3" fontId="0" fillId="0" borderId="0" xfId="0" applyNumberFormat="1"/>
    <xf numFmtId="3" fontId="28" fillId="0" borderId="0" xfId="0" applyNumberFormat="1" applyFont="1"/>
    <xf numFmtId="0" fontId="11" fillId="0" borderId="0" xfId="0" applyFont="1" applyAlignment="1">
      <alignment horizontal="center" vertical="center" wrapText="1"/>
    </xf>
    <xf numFmtId="0" fontId="0" fillId="0" borderId="0" xfId="0"/>
    <xf numFmtId="0" fontId="10" fillId="0" borderId="4" xfId="0" applyFont="1" applyBorder="1" applyAlignment="1">
      <alignment horizontal="left" vertical="center"/>
    </xf>
    <xf numFmtId="0" fontId="8" fillId="3" borderId="0" xfId="0" applyFont="1" applyFill="1" applyAlignment="1">
      <alignment horizontal="center" vertical="center"/>
    </xf>
    <xf numFmtId="0" fontId="15" fillId="0" borderId="0" xfId="0" applyFont="1" applyAlignment="1">
      <alignment horizontal="left" vertical="top" wrapText="1" indent="2"/>
    </xf>
    <xf numFmtId="0" fontId="10" fillId="0" borderId="0" xfId="0" applyFont="1" applyAlignment="1">
      <alignment horizontal="left"/>
    </xf>
    <xf numFmtId="0" fontId="23" fillId="0" borderId="4" xfId="0" applyFont="1" applyBorder="1" applyAlignment="1">
      <alignment horizontal="center" vertical="center" wrapText="1"/>
    </xf>
    <xf numFmtId="0" fontId="0" fillId="0" borderId="4" xfId="0" applyBorder="1"/>
    <xf numFmtId="0" fontId="11" fillId="0" borderId="0" xfId="0" applyFont="1" applyAlignment="1">
      <alignment horizontal="left"/>
    </xf>
    <xf numFmtId="0" fontId="3" fillId="0" borderId="0" xfId="0" applyFont="1" applyAlignment="1">
      <alignment horizontal="center"/>
    </xf>
    <xf numFmtId="2" fontId="3" fillId="0" borderId="5" xfId="0" applyNumberFormat="1" applyFont="1" applyBorder="1" applyAlignment="1">
      <alignment horizontal="center" vertical="center"/>
    </xf>
    <xf numFmtId="0" fontId="0" fillId="0" borderId="5" xfId="0" applyBorder="1"/>
    <xf numFmtId="9" fontId="3" fillId="0" borderId="5" xfId="1" applyFont="1" applyBorder="1" applyAlignment="1">
      <alignment horizontal="center" vertical="center"/>
    </xf>
    <xf numFmtId="3" fontId="3" fillId="0" borderId="5" xfId="0" applyNumberFormat="1" applyFont="1" applyBorder="1" applyAlignment="1">
      <alignment horizontal="center" vertical="center"/>
    </xf>
    <xf numFmtId="0" fontId="11" fillId="0" borderId="0" xfId="0" applyFont="1" applyAlignment="1">
      <alignment horizontal="left" vertical="top"/>
    </xf>
    <xf numFmtId="0" fontId="3" fillId="0" borderId="0" xfId="0" applyFont="1" applyAlignment="1">
      <alignment horizontal="center" vertical="center" wrapText="1"/>
    </xf>
    <xf numFmtId="0" fontId="9" fillId="0" borderId="0" xfId="0" applyFont="1" applyAlignment="1">
      <alignment horizontal="left"/>
    </xf>
    <xf numFmtId="0" fontId="16" fillId="0" borderId="0" xfId="0" applyFont="1" applyAlignment="1">
      <alignment horizontal="center" vertical="top" wrapText="1"/>
    </xf>
    <xf numFmtId="0" fontId="3" fillId="0" borderId="0" xfId="0" applyFont="1" applyAlignment="1">
      <alignment horizontal="center" vertical="center"/>
    </xf>
    <xf numFmtId="0" fontId="15" fillId="0" borderId="0" xfId="0" applyFont="1" applyAlignment="1">
      <alignment horizontal="left" vertical="top" wrapText="1"/>
    </xf>
    <xf numFmtId="0" fontId="11" fillId="0" borderId="0" xfId="0" applyFont="1" applyAlignment="1">
      <alignment horizontal="left" wrapText="1"/>
    </xf>
    <xf numFmtId="3" fontId="22" fillId="0" borderId="0" xfId="0" applyNumberFormat="1" applyFont="1" applyAlignment="1">
      <alignment horizontal="center" vertical="center" wrapText="1"/>
    </xf>
    <xf numFmtId="0" fontId="26" fillId="2" borderId="0" xfId="0" applyFont="1" applyFill="1" applyAlignment="1">
      <alignment horizontal="left" vertical="top" wrapText="1"/>
    </xf>
    <xf numFmtId="0" fontId="11" fillId="0" borderId="4" xfId="0" applyFont="1" applyBorder="1" applyAlignment="1">
      <alignment horizontal="center" vertical="center" wrapText="1"/>
    </xf>
    <xf numFmtId="0" fontId="27" fillId="2" borderId="0" xfId="0" applyFont="1" applyFill="1" applyAlignment="1">
      <alignment horizontal="center" vertical="center" wrapText="1"/>
    </xf>
    <xf numFmtId="0" fontId="9" fillId="0" borderId="0" xfId="0" applyFont="1" applyAlignment="1">
      <alignment horizontal="center" vertical="center"/>
    </xf>
    <xf numFmtId="0" fontId="2" fillId="0" borderId="4" xfId="0" applyFont="1" applyBorder="1" applyAlignment="1">
      <alignment horizontal="center" vertical="center"/>
    </xf>
    <xf numFmtId="0" fontId="11" fillId="0" borderId="6" xfId="0" applyFont="1" applyBorder="1" applyAlignment="1">
      <alignment horizontal="center" vertical="center" wrapText="1"/>
    </xf>
    <xf numFmtId="0" fontId="0" fillId="0" borderId="6" xfId="0" applyBorder="1"/>
    <xf numFmtId="0" fontId="0" fillId="0" borderId="7" xfId="0" applyBorder="1"/>
    <xf numFmtId="10" fontId="22" fillId="0" borderId="0" xfId="1" applyNumberFormat="1" applyFont="1" applyAlignment="1">
      <alignment horizontal="center" vertical="center" wrapText="1"/>
    </xf>
    <xf numFmtId="0" fontId="11" fillId="0" borderId="4" xfId="0" applyFont="1" applyBorder="1" applyAlignment="1">
      <alignment horizontal="left" vertical="center"/>
    </xf>
    <xf numFmtId="0" fontId="3" fillId="0" borderId="8" xfId="0" applyFont="1" applyBorder="1" applyAlignment="1">
      <alignment horizontal="center" vertical="center"/>
    </xf>
    <xf numFmtId="0" fontId="0" fillId="0" borderId="8" xfId="0" applyBorder="1"/>
    <xf numFmtId="0" fontId="9" fillId="0" borderId="12" xfId="0" applyFont="1" applyBorder="1" applyAlignment="1">
      <alignment horizontal="center" vertical="center"/>
    </xf>
    <xf numFmtId="0" fontId="0" fillId="0" borderId="2" xfId="0" applyBorder="1"/>
    <xf numFmtId="0" fontId="0" fillId="0" borderId="3" xfId="0" applyBorder="1"/>
    <xf numFmtId="0" fontId="23" fillId="0" borderId="4" xfId="0" applyFont="1" applyBorder="1" applyAlignment="1">
      <alignment horizontal="center" vertical="center"/>
    </xf>
    <xf numFmtId="0" fontId="23" fillId="0" borderId="6" xfId="0" applyFont="1" applyBorder="1" applyAlignment="1">
      <alignment horizontal="center" vertical="center" wrapText="1"/>
    </xf>
    <xf numFmtId="0" fontId="11" fillId="0" borderId="0" xfId="0" applyFont="1" applyAlignment="1">
      <alignment horizontal="left" vertical="top" wrapText="1"/>
    </xf>
    <xf numFmtId="0" fontId="10" fillId="0" borderId="0" xfId="0" applyFont="1" applyAlignment="1">
      <alignment horizontal="left" vertical="top"/>
    </xf>
    <xf numFmtId="0" fontId="21" fillId="3" borderId="0" xfId="0" applyFont="1" applyFill="1" applyAlignment="1">
      <alignment horizontal="center" vertical="center"/>
    </xf>
    <xf numFmtId="0" fontId="6" fillId="0" borderId="12" xfId="0" applyFont="1" applyBorder="1" applyAlignment="1">
      <alignment horizontal="center" vertical="center"/>
    </xf>
    <xf numFmtId="0" fontId="14" fillId="0" borderId="0" xfId="0" applyFont="1" applyAlignment="1">
      <alignment horizontal="left" vertical="top" wrapText="1"/>
    </xf>
    <xf numFmtId="0" fontId="11" fillId="0" borderId="7" xfId="0" applyFont="1" applyBorder="1" applyAlignment="1">
      <alignment horizontal="left" vertical="top" wrapText="1"/>
    </xf>
    <xf numFmtId="165" fontId="3" fillId="0" borderId="5" xfId="1" applyNumberFormat="1" applyFont="1" applyBorder="1" applyAlignment="1">
      <alignment horizontal="center" vertical="center"/>
    </xf>
    <xf numFmtId="0" fontId="3" fillId="0" borderId="5" xfId="0" applyFont="1" applyBorder="1" applyAlignment="1">
      <alignment horizontal="center" vertical="center" wrapText="1"/>
    </xf>
    <xf numFmtId="0" fontId="3" fillId="0" borderId="7" xfId="0" applyFont="1" applyBorder="1" applyAlignment="1">
      <alignment horizontal="center" vertical="center"/>
    </xf>
    <xf numFmtId="0" fontId="13" fillId="0" borderId="0" xfId="0" applyFont="1" applyAlignment="1">
      <alignment horizontal="right"/>
    </xf>
    <xf numFmtId="1" fontId="0" fillId="0" borderId="5" xfId="0" applyNumberFormat="1" applyBorder="1" applyAlignment="1">
      <alignment horizontal="center"/>
    </xf>
    <xf numFmtId="0" fontId="0" fillId="0" borderId="8" xfId="0" applyBorder="1" applyAlignment="1">
      <alignment horizontal="center"/>
    </xf>
    <xf numFmtId="0" fontId="23" fillId="0" borderId="6" xfId="0" applyFont="1" applyBorder="1" applyAlignment="1">
      <alignment horizontal="center" vertical="center"/>
    </xf>
    <xf numFmtId="9" fontId="0" fillId="0" borderId="5" xfId="1" applyFont="1" applyBorder="1" applyAlignment="1">
      <alignment horizontal="center" vertical="center"/>
    </xf>
    <xf numFmtId="0" fontId="20" fillId="0" borderId="0" xfId="0" applyFont="1" applyAlignment="1">
      <alignment horizontal="left"/>
    </xf>
    <xf numFmtId="0" fontId="14" fillId="0" borderId="0" xfId="0" applyFont="1" applyAlignment="1">
      <alignment horizontal="left" vertical="top"/>
    </xf>
    <xf numFmtId="0" fontId="0" fillId="0" borderId="5" xfId="0" applyBorder="1" applyAlignment="1">
      <alignment horizontal="center" vertical="center"/>
    </xf>
    <xf numFmtId="0" fontId="5" fillId="0" borderId="12" xfId="0" applyFont="1" applyBorder="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vertical="center" wrapText="1"/>
    </xf>
    <xf numFmtId="0" fontId="20" fillId="0" borderId="4" xfId="0" applyFont="1" applyBorder="1" applyAlignment="1">
      <alignment horizontal="center"/>
    </xf>
    <xf numFmtId="2" fontId="0" fillId="0" borderId="8" xfId="0" applyNumberFormat="1" applyBorder="1" applyAlignment="1">
      <alignment horizontal="center" vertical="center"/>
    </xf>
    <xf numFmtId="0" fontId="20" fillId="0" borderId="7" xfId="0" applyFont="1" applyBorder="1" applyAlignment="1">
      <alignment horizontal="left" wrapText="1"/>
    </xf>
    <xf numFmtId="0" fontId="20" fillId="0" borderId="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9" xfId="0" applyFont="1" applyBorder="1" applyAlignment="1">
      <alignment horizontal="center" vertical="center"/>
    </xf>
    <xf numFmtId="0" fontId="2" fillId="0" borderId="15" xfId="0" applyFont="1" applyBorder="1" applyAlignment="1">
      <alignment horizontal="center" vertical="center"/>
    </xf>
    <xf numFmtId="3" fontId="0" fillId="0" borderId="5" xfId="0" applyNumberFormat="1" applyBorder="1" applyAlignment="1">
      <alignment horizontal="center" vertical="center"/>
    </xf>
    <xf numFmtId="0" fontId="6" fillId="0" borderId="0" xfId="0" applyFont="1" applyAlignment="1">
      <alignment horizontal="center" vertical="center"/>
    </xf>
    <xf numFmtId="0" fontId="2" fillId="0" borderId="0" xfId="0" applyFont="1" applyAlignment="1">
      <alignment horizontal="left"/>
    </xf>
    <xf numFmtId="0" fontId="2" fillId="0" borderId="6" xfId="0" applyFont="1" applyBorder="1" applyAlignment="1">
      <alignment horizontal="center" vertical="center"/>
    </xf>
    <xf numFmtId="10" fontId="0" fillId="0" borderId="5" xfId="1" applyNumberFormat="1" applyFont="1" applyBorder="1" applyAlignment="1">
      <alignment horizontal="center"/>
    </xf>
    <xf numFmtId="1" fontId="0" fillId="0" borderId="5" xfId="1" applyNumberFormat="1" applyFont="1" applyBorder="1" applyAlignment="1">
      <alignment horizontal="center" vertical="center"/>
    </xf>
    <xf numFmtId="0" fontId="2" fillId="0" borderId="2" xfId="0" applyFont="1" applyBorder="1" applyAlignment="1">
      <alignment horizontal="center"/>
    </xf>
    <xf numFmtId="9" fontId="0" fillId="0" borderId="5" xfId="1" applyFont="1" applyBorder="1" applyAlignment="1">
      <alignment horizontal="center"/>
    </xf>
    <xf numFmtId="0" fontId="2" fillId="0" borderId="12" xfId="0" applyFont="1" applyBorder="1" applyAlignment="1">
      <alignment horizontal="center"/>
    </xf>
    <xf numFmtId="0" fontId="0" fillId="0" borderId="0" xfId="0" applyAlignment="1">
      <alignment horizontal="center"/>
    </xf>
    <xf numFmtId="0" fontId="0" fillId="0" borderId="6" xfId="0" applyBorder="1" applyAlignment="1">
      <alignment horizontal="center" vertical="center"/>
    </xf>
    <xf numFmtId="3" fontId="0" fillId="0" borderId="7" xfId="0" applyNumberFormat="1" applyBorder="1" applyAlignment="1">
      <alignment horizontal="center" vertical="center"/>
    </xf>
    <xf numFmtId="9" fontId="0" fillId="0" borderId="8" xfId="1" applyFont="1" applyBorder="1" applyAlignment="1">
      <alignment horizontal="center" vertical="center"/>
    </xf>
    <xf numFmtId="0" fontId="20" fillId="0" borderId="6" xfId="0" applyFont="1" applyBorder="1" applyAlignment="1">
      <alignment horizontal="center" vertical="center" wrapText="1"/>
    </xf>
    <xf numFmtId="0" fontId="2" fillId="0" borderId="4" xfId="0" applyFont="1" applyBorder="1" applyAlignment="1">
      <alignment horizontal="center"/>
    </xf>
    <xf numFmtId="3" fontId="0" fillId="0" borderId="8" xfId="0" applyNumberFormat="1" applyBorder="1" applyAlignment="1">
      <alignment horizontal="center" vertical="center"/>
    </xf>
    <xf numFmtId="0" fontId="2" fillId="0" borderId="11" xfId="0" applyFont="1" applyBorder="1" applyAlignment="1">
      <alignment horizontal="center" vertical="center"/>
    </xf>
    <xf numFmtId="0" fontId="20" fillId="0" borderId="0" xfId="0" applyFont="1" applyAlignment="1">
      <alignment horizontal="left" wrapText="1"/>
    </xf>
    <xf numFmtId="9" fontId="0" fillId="0" borderId="8" xfId="1" applyFont="1" applyBorder="1" applyAlignment="1">
      <alignment horizontal="center"/>
    </xf>
    <xf numFmtId="0" fontId="0" fillId="0" borderId="13" xfId="0" applyBorder="1"/>
    <xf numFmtId="0" fontId="0" fillId="0" borderId="14" xfId="0" applyBorder="1"/>
    <xf numFmtId="0" fontId="2" fillId="0" borderId="1" xfId="0" applyFont="1" applyBorder="1" applyAlignment="1">
      <alignment horizontal="center" wrapText="1"/>
    </xf>
    <xf numFmtId="0" fontId="0" fillId="0" borderId="0" xfId="0" applyAlignment="1">
      <alignment horizontal="left" vertical="top" wrapText="1" indent="1"/>
    </xf>
    <xf numFmtId="0" fontId="2" fillId="0" borderId="0" xfId="0" applyFont="1" applyAlignment="1">
      <alignment horizontal="right" vertical="top" indent="1"/>
    </xf>
    <xf numFmtId="0" fontId="0" fillId="0" borderId="5" xfId="0" applyBorder="1" applyAlignment="1">
      <alignment horizontal="center"/>
    </xf>
    <xf numFmtId="2" fontId="0" fillId="0" borderId="5" xfId="0" applyNumberForma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xdr:col>
      <xdr:colOff>0</xdr:colOff>
      <xdr:row>3</xdr:row>
      <xdr:rowOff>0</xdr:rowOff>
    </xdr:from>
    <xdr:ext cx="2428875" cy="24288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9</xdr:col>
      <xdr:colOff>0</xdr:colOff>
      <xdr:row>25</xdr:row>
      <xdr:rowOff>0</xdr:rowOff>
    </xdr:from>
    <xdr:ext cx="11430000" cy="4762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65</xdr:row>
      <xdr:rowOff>0</xdr:rowOff>
    </xdr:from>
    <xdr:ext cx="7200900" cy="5143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12</xdr:col>
      <xdr:colOff>0</xdr:colOff>
      <xdr:row>93</xdr:row>
      <xdr:rowOff>0</xdr:rowOff>
    </xdr:from>
    <xdr:ext cx="10287000" cy="61722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128</xdr:row>
      <xdr:rowOff>0</xdr:rowOff>
    </xdr:from>
    <xdr:ext cx="10172700" cy="60388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3</xdr:col>
      <xdr:colOff>0</xdr:colOff>
      <xdr:row>173</xdr:row>
      <xdr:rowOff>0</xdr:rowOff>
    </xdr:from>
    <xdr:ext cx="17145000" cy="8572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3</xdr:col>
      <xdr:colOff>0</xdr:colOff>
      <xdr:row>223</xdr:row>
      <xdr:rowOff>0</xdr:rowOff>
    </xdr:from>
    <xdr:ext cx="17145000" cy="85725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X269"/>
  <sheetViews>
    <sheetView showGridLines="0" tabSelected="1" topLeftCell="A197" zoomScale="69" zoomScaleNormal="68" zoomScaleSheetLayoutView="31" zoomScalePageLayoutView="50" workbookViewId="0">
      <selection activeCell="I273" sqref="I273"/>
    </sheetView>
  </sheetViews>
  <sheetFormatPr baseColWidth="10" defaultColWidth="11.5" defaultRowHeight="16" x14ac:dyDescent="0.2"/>
  <cols>
    <col min="4" max="4" width="14.33203125" customWidth="1"/>
    <col min="6" max="6" width="16.33203125" customWidth="1"/>
    <col min="8" max="8" width="19.6640625" customWidth="1"/>
    <col min="10" max="10" width="11" bestFit="1" customWidth="1"/>
    <col min="14" max="14" width="11" bestFit="1" customWidth="1"/>
    <col min="18" max="18" width="12.5" customWidth="1"/>
    <col min="19" max="19" width="11.6640625" customWidth="1"/>
    <col min="22" max="22" width="11" bestFit="1" customWidth="1"/>
  </cols>
  <sheetData>
    <row r="1" spans="3:24" ht="16" customHeight="1" x14ac:dyDescent="0.2">
      <c r="C1" s="39"/>
      <c r="D1" s="40"/>
      <c r="E1" s="40"/>
      <c r="F1" s="40"/>
      <c r="G1" s="40"/>
      <c r="H1" s="40"/>
      <c r="I1" s="40"/>
      <c r="J1" s="40"/>
      <c r="K1" s="40"/>
      <c r="L1" s="40"/>
      <c r="M1" s="40"/>
      <c r="N1" s="40"/>
      <c r="O1" s="40"/>
      <c r="P1" s="40"/>
      <c r="Q1" s="40"/>
      <c r="R1" s="40"/>
      <c r="S1" s="40"/>
      <c r="T1" s="40"/>
      <c r="U1" s="40"/>
      <c r="V1" s="40"/>
      <c r="W1" s="40"/>
      <c r="X1" s="40"/>
    </row>
    <row r="2" spans="3:24" ht="16" customHeight="1" x14ac:dyDescent="0.2">
      <c r="C2" s="40"/>
      <c r="D2" s="40"/>
      <c r="E2" s="40"/>
      <c r="F2" s="40"/>
      <c r="G2" s="40"/>
      <c r="H2" s="40"/>
      <c r="I2" s="40"/>
      <c r="J2" s="40"/>
      <c r="K2" s="40"/>
      <c r="L2" s="40"/>
      <c r="M2" s="40"/>
      <c r="N2" s="40"/>
      <c r="O2" s="40"/>
      <c r="P2" s="40"/>
      <c r="Q2" s="40"/>
      <c r="R2" s="40"/>
      <c r="S2" s="40"/>
      <c r="T2" s="40"/>
      <c r="U2" s="40"/>
      <c r="V2" s="40"/>
      <c r="W2" s="40"/>
      <c r="X2" s="40"/>
    </row>
    <row r="3" spans="3:24" ht="16" customHeight="1" x14ac:dyDescent="0.2">
      <c r="C3" s="40"/>
      <c r="D3" s="40"/>
      <c r="E3" s="40"/>
      <c r="F3" s="40"/>
      <c r="G3" s="40"/>
      <c r="H3" s="40"/>
      <c r="I3" s="40"/>
      <c r="J3" s="40"/>
      <c r="K3" s="40"/>
      <c r="L3" s="40"/>
      <c r="M3" s="40"/>
      <c r="N3" s="40"/>
      <c r="O3" s="40"/>
      <c r="P3" s="40"/>
      <c r="Q3" s="40"/>
      <c r="R3" s="40"/>
      <c r="S3" s="40"/>
      <c r="T3" s="40"/>
      <c r="U3" s="40"/>
      <c r="V3" s="40"/>
      <c r="W3" s="40"/>
      <c r="X3" s="40"/>
    </row>
    <row r="4" spans="3:24" ht="238" customHeight="1" x14ac:dyDescent="0.2">
      <c r="C4" s="108"/>
      <c r="D4" s="108"/>
      <c r="E4" s="108"/>
      <c r="F4" s="108"/>
      <c r="G4" s="108"/>
      <c r="H4" s="108"/>
      <c r="I4" s="108"/>
      <c r="J4" s="108"/>
      <c r="K4" s="108"/>
      <c r="L4" s="108"/>
      <c r="M4" s="108"/>
      <c r="N4" s="108"/>
      <c r="O4" s="108"/>
      <c r="P4" s="108"/>
      <c r="Q4" s="108"/>
      <c r="R4" s="109"/>
      <c r="S4" s="109"/>
      <c r="T4" s="137"/>
      <c r="U4" s="116"/>
      <c r="V4" s="116"/>
      <c r="W4" s="116"/>
      <c r="X4" s="116"/>
    </row>
    <row r="5" spans="3:24" ht="238" customHeight="1" x14ac:dyDescent="0.25">
      <c r="C5" s="107"/>
      <c r="D5" s="110"/>
      <c r="E5" s="110"/>
      <c r="F5" s="111"/>
      <c r="G5" s="139" t="s">
        <v>0</v>
      </c>
      <c r="H5" s="116"/>
      <c r="I5" s="116"/>
      <c r="J5" s="116"/>
      <c r="K5" s="116"/>
      <c r="L5" s="116"/>
      <c r="M5" s="116"/>
      <c r="N5" s="116"/>
      <c r="O5" s="116"/>
      <c r="P5" s="116"/>
      <c r="Q5" s="116"/>
      <c r="R5" s="116"/>
      <c r="S5" s="116"/>
      <c r="T5" s="116"/>
      <c r="U5" s="111"/>
      <c r="V5" s="41"/>
      <c r="W5" s="41"/>
      <c r="X5" s="41"/>
    </row>
    <row r="6" spans="3:24" ht="16" customHeight="1" x14ac:dyDescent="0.2">
      <c r="C6" s="118" t="s">
        <v>1</v>
      </c>
      <c r="D6" s="116"/>
      <c r="E6" s="116"/>
      <c r="F6" s="116"/>
      <c r="G6" s="116"/>
      <c r="H6" s="116"/>
      <c r="I6" s="116"/>
      <c r="J6" s="116"/>
      <c r="K6" s="116"/>
      <c r="L6" s="116"/>
      <c r="M6" s="116"/>
      <c r="N6" s="116"/>
      <c r="O6" s="116"/>
      <c r="P6" s="116"/>
      <c r="Q6" s="116"/>
      <c r="R6" s="116"/>
      <c r="S6" s="116"/>
      <c r="T6" s="116"/>
      <c r="U6" s="116"/>
      <c r="V6" s="116"/>
      <c r="W6" s="116"/>
      <c r="X6" s="116"/>
    </row>
    <row r="7" spans="3:24" ht="16" customHeight="1" x14ac:dyDescent="0.2">
      <c r="C7" s="116"/>
      <c r="D7" s="116"/>
      <c r="E7" s="116"/>
      <c r="F7" s="116"/>
      <c r="G7" s="116"/>
      <c r="H7" s="116"/>
      <c r="I7" s="116"/>
      <c r="J7" s="116"/>
      <c r="K7" s="116"/>
      <c r="L7" s="116"/>
      <c r="M7" s="116"/>
      <c r="N7" s="116"/>
      <c r="O7" s="116"/>
      <c r="P7" s="116"/>
      <c r="Q7" s="116"/>
      <c r="R7" s="116"/>
      <c r="S7" s="116"/>
      <c r="T7" s="116"/>
      <c r="U7" s="116"/>
      <c r="V7" s="116"/>
      <c r="W7" s="116"/>
      <c r="X7" s="116"/>
    </row>
    <row r="8" spans="3:24" ht="16" customHeight="1" x14ac:dyDescent="0.2">
      <c r="C8" s="116"/>
      <c r="D8" s="116"/>
      <c r="E8" s="116"/>
      <c r="F8" s="116"/>
      <c r="G8" s="116"/>
      <c r="H8" s="116"/>
      <c r="I8" s="116"/>
      <c r="J8" s="116"/>
      <c r="K8" s="116"/>
      <c r="L8" s="116"/>
      <c r="M8" s="116"/>
      <c r="N8" s="116"/>
      <c r="O8" s="116"/>
      <c r="P8" s="116"/>
      <c r="Q8" s="116"/>
      <c r="R8" s="116"/>
      <c r="S8" s="116"/>
      <c r="T8" s="116"/>
      <c r="U8" s="116"/>
      <c r="V8" s="116"/>
      <c r="W8" s="116"/>
      <c r="X8" s="116"/>
    </row>
    <row r="9" spans="3:24" ht="16" customHeight="1" x14ac:dyDescent="0.2">
      <c r="C9" s="116"/>
      <c r="D9" s="116"/>
      <c r="E9" s="116"/>
      <c r="F9" s="116"/>
      <c r="G9" s="116"/>
      <c r="H9" s="116"/>
      <c r="I9" s="116"/>
      <c r="J9" s="116"/>
      <c r="K9" s="116"/>
      <c r="L9" s="116"/>
      <c r="M9" s="116"/>
      <c r="N9" s="116"/>
      <c r="O9" s="116"/>
      <c r="P9" s="116"/>
      <c r="Q9" s="116"/>
      <c r="R9" s="116"/>
      <c r="S9" s="116"/>
      <c r="T9" s="116"/>
      <c r="U9" s="116"/>
      <c r="V9" s="116"/>
      <c r="W9" s="116"/>
      <c r="X9" s="116"/>
    </row>
    <row r="10" spans="3:24" ht="16" customHeight="1" x14ac:dyDescent="0.2">
      <c r="C10" s="116"/>
      <c r="D10" s="116"/>
      <c r="E10" s="116"/>
      <c r="F10" s="116"/>
      <c r="G10" s="116"/>
      <c r="H10" s="116"/>
      <c r="I10" s="116"/>
      <c r="J10" s="116"/>
      <c r="K10" s="116"/>
      <c r="L10" s="116"/>
      <c r="M10" s="116"/>
      <c r="N10" s="116"/>
      <c r="O10" s="116"/>
      <c r="P10" s="116"/>
      <c r="Q10" s="116"/>
      <c r="R10" s="116"/>
      <c r="S10" s="116"/>
      <c r="T10" s="116"/>
      <c r="U10" s="116"/>
      <c r="V10" s="116"/>
      <c r="W10" s="116"/>
      <c r="X10" s="116"/>
    </row>
    <row r="11" spans="3:24" ht="16" customHeight="1" x14ac:dyDescent="0.2">
      <c r="C11" s="116"/>
      <c r="D11" s="116"/>
      <c r="E11" s="116"/>
      <c r="F11" s="116"/>
      <c r="G11" s="116"/>
      <c r="H11" s="116"/>
      <c r="I11" s="116"/>
      <c r="J11" s="116"/>
      <c r="K11" s="116"/>
      <c r="L11" s="116"/>
      <c r="M11" s="116"/>
      <c r="N11" s="116"/>
      <c r="O11" s="116"/>
      <c r="P11" s="116"/>
      <c r="Q11" s="116"/>
      <c r="R11" s="116"/>
      <c r="S11" s="116"/>
      <c r="T11" s="116"/>
      <c r="U11" s="116"/>
      <c r="V11" s="116"/>
      <c r="W11" s="116"/>
      <c r="X11" s="116"/>
    </row>
    <row r="12" spans="3:24" ht="16" customHeight="1" x14ac:dyDescent="0.2">
      <c r="C12" s="53"/>
      <c r="D12" s="72"/>
      <c r="E12" s="53"/>
      <c r="F12" s="75"/>
      <c r="G12" s="53"/>
      <c r="H12" s="53"/>
      <c r="I12" s="53"/>
      <c r="J12" s="77"/>
      <c r="K12" s="53"/>
      <c r="L12" s="53"/>
      <c r="M12" s="53"/>
      <c r="N12" s="77"/>
      <c r="O12" s="53"/>
      <c r="P12" s="53"/>
      <c r="Q12" s="53"/>
      <c r="R12" s="76"/>
      <c r="S12" s="53"/>
      <c r="T12" s="53"/>
      <c r="U12" s="53"/>
      <c r="V12" s="72"/>
      <c r="W12" s="52"/>
      <c r="X12" s="52"/>
    </row>
    <row r="13" spans="3:24" ht="39" customHeight="1" x14ac:dyDescent="0.2">
      <c r="C13" s="136" t="s">
        <v>2</v>
      </c>
      <c r="D13" s="116"/>
      <c r="E13" s="116"/>
      <c r="F13" s="136" t="s">
        <v>3</v>
      </c>
      <c r="G13" s="116"/>
      <c r="H13" s="116"/>
      <c r="I13" s="136" t="s">
        <v>4</v>
      </c>
      <c r="J13" s="116"/>
      <c r="K13" s="116"/>
      <c r="L13" s="136" t="s">
        <v>5</v>
      </c>
      <c r="M13" s="116"/>
      <c r="N13" s="116"/>
      <c r="O13" s="116"/>
      <c r="P13" s="136" t="s">
        <v>6</v>
      </c>
      <c r="Q13" s="116"/>
      <c r="R13" s="116"/>
      <c r="S13" s="116"/>
      <c r="T13" s="136" t="s">
        <v>7</v>
      </c>
      <c r="U13" s="116"/>
      <c r="V13" s="116"/>
      <c r="W13" s="116"/>
      <c r="X13" s="52"/>
    </row>
    <row r="14" spans="3:24" ht="16" customHeight="1" x14ac:dyDescent="0.2">
      <c r="C14" s="136">
        <f>'Tabular Data'!N92</f>
        <v>3790987.307448878</v>
      </c>
      <c r="D14" s="116"/>
      <c r="E14" s="116"/>
      <c r="F14" s="136">
        <f>'Tabular Data'!N20</f>
        <v>2280</v>
      </c>
      <c r="G14" s="116"/>
      <c r="H14" s="116"/>
      <c r="I14" s="145">
        <f>'Tabular Data'!N93</f>
        <v>0.65712387386868065</v>
      </c>
      <c r="J14" s="116"/>
      <c r="K14" s="116"/>
      <c r="L14" s="145">
        <f>'Tabular Data'!N94</f>
        <v>0.2338233645656829</v>
      </c>
      <c r="M14" s="116"/>
      <c r="N14" s="116"/>
      <c r="O14" s="116"/>
      <c r="P14" s="145">
        <f>'Tabular Data'!N95</f>
        <v>0.22195841467520491</v>
      </c>
      <c r="Q14" s="116"/>
      <c r="R14" s="116"/>
      <c r="S14" s="116"/>
      <c r="T14" s="136">
        <f>'Tabular Data'!N96</f>
        <v>3.9856839179013219</v>
      </c>
      <c r="U14" s="116"/>
      <c r="V14" s="116"/>
      <c r="W14" s="116"/>
      <c r="X14" s="52"/>
    </row>
    <row r="15" spans="3:24" ht="16" customHeight="1" x14ac:dyDescent="0.2">
      <c r="C15" s="116"/>
      <c r="D15" s="116"/>
      <c r="E15" s="116"/>
      <c r="F15" s="116"/>
      <c r="G15" s="116"/>
      <c r="H15" s="116"/>
      <c r="I15" s="116"/>
      <c r="J15" s="116"/>
      <c r="K15" s="116"/>
      <c r="L15" s="116"/>
      <c r="M15" s="116"/>
      <c r="N15" s="116"/>
      <c r="O15" s="116"/>
      <c r="P15" s="116"/>
      <c r="Q15" s="116"/>
      <c r="R15" s="116"/>
      <c r="S15" s="116"/>
      <c r="T15" s="116"/>
      <c r="U15" s="116"/>
      <c r="V15" s="116"/>
      <c r="W15" s="116"/>
      <c r="X15" s="52"/>
    </row>
    <row r="16" spans="3:24" ht="16" customHeight="1" x14ac:dyDescent="0.2">
      <c r="C16" s="53"/>
      <c r="D16" s="72"/>
      <c r="E16" s="52"/>
      <c r="F16" s="52"/>
      <c r="G16" s="52"/>
      <c r="H16" s="52"/>
      <c r="I16" s="52"/>
      <c r="J16" s="52"/>
      <c r="K16" s="52"/>
      <c r="L16" s="52"/>
      <c r="M16" s="52"/>
      <c r="N16" s="52"/>
      <c r="O16" s="52"/>
      <c r="P16" s="52"/>
      <c r="Q16" s="52"/>
      <c r="R16" s="52"/>
      <c r="S16" s="52"/>
      <c r="T16" s="52"/>
      <c r="U16" s="52"/>
      <c r="V16" s="52"/>
      <c r="W16" s="52"/>
      <c r="X16" s="52"/>
    </row>
    <row r="17" spans="3:24" ht="16" customHeight="1" x14ac:dyDescent="0.2">
      <c r="D17" s="52"/>
      <c r="E17" s="52"/>
      <c r="F17" s="52"/>
      <c r="G17" s="52"/>
      <c r="H17" s="52"/>
      <c r="I17" s="52"/>
      <c r="J17" s="52"/>
      <c r="K17" s="52"/>
      <c r="L17" s="52"/>
      <c r="M17" s="52"/>
      <c r="N17" s="52"/>
      <c r="O17" s="52"/>
      <c r="P17" s="52"/>
      <c r="Q17" s="52"/>
      <c r="R17" s="52"/>
      <c r="S17" s="52"/>
      <c r="T17" s="52"/>
      <c r="U17" s="52"/>
      <c r="V17" s="52"/>
      <c r="W17" s="52"/>
      <c r="X17" s="52"/>
    </row>
    <row r="18" spans="3:24" ht="16" customHeight="1" x14ac:dyDescent="0.2">
      <c r="D18" s="52"/>
      <c r="E18" s="52"/>
      <c r="F18" s="52"/>
      <c r="G18" s="52"/>
      <c r="H18" s="52"/>
      <c r="I18" s="52"/>
      <c r="J18" s="52"/>
      <c r="K18" s="52"/>
      <c r="L18" s="52"/>
      <c r="M18" s="52"/>
      <c r="N18" s="52"/>
      <c r="O18" s="52"/>
      <c r="P18" s="52"/>
      <c r="Q18" s="52"/>
      <c r="R18" s="52"/>
      <c r="S18" s="52"/>
      <c r="T18" s="52"/>
      <c r="U18" s="52"/>
      <c r="V18" s="52"/>
      <c r="W18" s="52"/>
      <c r="X18" s="52"/>
    </row>
    <row r="19" spans="3:24" ht="16" customHeight="1" x14ac:dyDescent="0.2">
      <c r="C19" s="51"/>
      <c r="D19" s="52"/>
      <c r="E19" s="52"/>
      <c r="F19" s="52"/>
      <c r="G19" s="52"/>
      <c r="H19" s="52"/>
      <c r="I19" s="52"/>
      <c r="J19" s="52"/>
      <c r="K19" s="52"/>
      <c r="L19" s="52"/>
      <c r="M19" s="52"/>
      <c r="N19" s="52"/>
      <c r="O19" s="52"/>
      <c r="P19" s="52"/>
      <c r="Q19" s="52"/>
      <c r="R19" s="52"/>
      <c r="S19" s="52"/>
      <c r="T19" s="52"/>
      <c r="U19" s="52"/>
      <c r="V19" s="52"/>
      <c r="W19" s="52"/>
      <c r="X19" s="52"/>
    </row>
    <row r="20" spans="3:24" ht="16" customHeight="1" x14ac:dyDescent="0.2">
      <c r="C20" s="118" t="s">
        <v>8</v>
      </c>
      <c r="D20" s="116"/>
      <c r="E20" s="116"/>
      <c r="F20" s="116"/>
      <c r="G20" s="116"/>
      <c r="H20" s="116"/>
      <c r="I20" s="116"/>
      <c r="J20" s="116"/>
      <c r="K20" s="116"/>
      <c r="L20" s="116"/>
      <c r="M20" s="116"/>
      <c r="N20" s="116"/>
      <c r="O20" s="116"/>
      <c r="P20" s="116"/>
      <c r="Q20" s="116"/>
      <c r="R20" s="116"/>
      <c r="S20" s="116"/>
      <c r="T20" s="116"/>
      <c r="U20" s="116"/>
      <c r="V20" s="116"/>
      <c r="W20" s="116"/>
      <c r="X20" s="116"/>
    </row>
    <row r="21" spans="3:24" ht="25" customHeight="1" x14ac:dyDescent="0.2">
      <c r="C21" s="116"/>
      <c r="D21" s="116"/>
      <c r="E21" s="116"/>
      <c r="F21" s="116"/>
      <c r="G21" s="116"/>
      <c r="H21" s="116"/>
      <c r="I21" s="116"/>
      <c r="J21" s="116"/>
      <c r="K21" s="116"/>
      <c r="L21" s="116"/>
      <c r="M21" s="116"/>
      <c r="N21" s="116"/>
      <c r="O21" s="116"/>
      <c r="P21" s="116"/>
      <c r="Q21" s="116"/>
      <c r="R21" s="116"/>
      <c r="S21" s="116"/>
      <c r="T21" s="116"/>
      <c r="U21" s="116"/>
      <c r="V21" s="116"/>
      <c r="W21" s="116"/>
      <c r="X21" s="116"/>
    </row>
    <row r="22" spans="3:24" ht="16" customHeight="1" x14ac:dyDescent="0.2">
      <c r="C22" s="116"/>
      <c r="D22" s="116"/>
      <c r="E22" s="116"/>
      <c r="F22" s="116"/>
      <c r="G22" s="116"/>
      <c r="H22" s="116"/>
      <c r="I22" s="116"/>
      <c r="J22" s="116"/>
      <c r="K22" s="116"/>
      <c r="L22" s="116"/>
      <c r="M22" s="116"/>
      <c r="N22" s="116"/>
      <c r="O22" s="116"/>
      <c r="P22" s="116"/>
      <c r="Q22" s="116"/>
      <c r="R22" s="116"/>
      <c r="S22" s="116"/>
      <c r="T22" s="116"/>
      <c r="U22" s="116"/>
      <c r="V22" s="116"/>
      <c r="W22" s="116"/>
      <c r="X22" s="116"/>
    </row>
    <row r="23" spans="3:24" ht="16" customHeight="1" x14ac:dyDescent="0.2">
      <c r="C23" s="52"/>
      <c r="D23" s="52"/>
      <c r="E23" s="52"/>
      <c r="F23" s="52"/>
      <c r="G23" s="52"/>
      <c r="H23" s="52"/>
      <c r="I23" s="52"/>
      <c r="J23" s="52"/>
      <c r="K23" s="52"/>
      <c r="L23" s="52"/>
      <c r="M23" s="52"/>
      <c r="N23" s="52"/>
      <c r="O23" s="52"/>
      <c r="P23" s="52"/>
      <c r="Q23" s="52"/>
      <c r="R23" s="52"/>
      <c r="S23" s="52"/>
      <c r="T23" s="52"/>
      <c r="U23" s="52"/>
      <c r="V23" s="52"/>
      <c r="W23" s="52"/>
      <c r="X23" s="52"/>
    </row>
    <row r="24" spans="3:24" ht="16" customHeight="1" x14ac:dyDescent="0.2">
      <c r="C24" s="52"/>
      <c r="D24" s="52"/>
      <c r="E24" s="52"/>
      <c r="F24" s="52"/>
      <c r="G24" s="52"/>
      <c r="H24" s="52"/>
      <c r="I24" s="52"/>
      <c r="J24" s="52"/>
      <c r="K24" s="52"/>
      <c r="L24" s="52"/>
      <c r="M24" s="52"/>
      <c r="N24" s="52"/>
      <c r="O24" s="52"/>
      <c r="P24" s="52"/>
      <c r="Q24" s="52"/>
      <c r="R24" s="52"/>
      <c r="S24" s="52"/>
      <c r="T24" s="52"/>
      <c r="U24" s="52"/>
      <c r="V24" s="52"/>
      <c r="W24" s="52"/>
      <c r="X24" s="52"/>
    </row>
    <row r="27" spans="3:24" ht="16" customHeight="1" thickBot="1" x14ac:dyDescent="0.25"/>
    <row r="28" spans="3:24" ht="16" customHeight="1" x14ac:dyDescent="0.2">
      <c r="D28" s="149" t="s">
        <v>9</v>
      </c>
      <c r="E28" s="150"/>
      <c r="F28" s="150"/>
      <c r="G28" s="150"/>
      <c r="H28" s="150"/>
      <c r="I28" s="151"/>
    </row>
    <row r="29" spans="3:24" ht="16" customHeight="1" x14ac:dyDescent="0.2">
      <c r="D29" s="122"/>
      <c r="E29" s="116"/>
      <c r="F29" s="116"/>
      <c r="G29" s="116"/>
      <c r="H29" s="116"/>
      <c r="I29" s="126"/>
    </row>
    <row r="30" spans="3:24" x14ac:dyDescent="0.2">
      <c r="D30" s="117" t="s">
        <v>10</v>
      </c>
      <c r="E30" s="116"/>
      <c r="F30" s="116"/>
      <c r="G30" s="64"/>
      <c r="H30" s="65">
        <f>'Tabular Data'!G39</f>
        <v>6263338</v>
      </c>
      <c r="I30" s="4"/>
    </row>
    <row r="31" spans="3:24" ht="16" customHeight="1" x14ac:dyDescent="0.2">
      <c r="D31" s="146" t="s">
        <v>11</v>
      </c>
      <c r="E31" s="116"/>
      <c r="F31" s="116"/>
      <c r="G31" s="66"/>
      <c r="H31" s="65">
        <f>'Tabular Data'!G40</f>
        <v>3220723.9847639999</v>
      </c>
      <c r="I31" s="4"/>
    </row>
    <row r="32" spans="3:24" ht="16" customHeight="1" x14ac:dyDescent="0.2">
      <c r="D32" s="37"/>
      <c r="E32" s="64"/>
      <c r="F32" s="64"/>
      <c r="G32" s="64"/>
      <c r="H32" s="65"/>
      <c r="I32" s="4"/>
    </row>
    <row r="33" spans="4:9" ht="16" customHeight="1" x14ac:dyDescent="0.2">
      <c r="D33" s="37"/>
      <c r="E33" s="64"/>
      <c r="F33" s="64"/>
      <c r="G33" s="64"/>
      <c r="H33" s="64" t="s">
        <v>12</v>
      </c>
      <c r="I33" s="61" t="s">
        <v>13</v>
      </c>
    </row>
    <row r="34" spans="4:9" ht="16" customHeight="1" x14ac:dyDescent="0.2">
      <c r="D34" s="138" t="s">
        <v>14</v>
      </c>
      <c r="E34" s="116"/>
      <c r="F34" s="129" t="s">
        <v>15</v>
      </c>
      <c r="G34" s="116"/>
      <c r="H34" s="67">
        <f>'Tabular Data'!I43</f>
        <v>484210.12</v>
      </c>
      <c r="I34" s="68">
        <f>'Tabular Data'!J43</f>
        <v>693292.04981599993</v>
      </c>
    </row>
    <row r="35" spans="4:9" ht="16" customHeight="1" x14ac:dyDescent="0.2">
      <c r="D35" s="122"/>
      <c r="E35" s="116"/>
      <c r="F35" s="155" t="s">
        <v>16</v>
      </c>
      <c r="G35" s="116"/>
      <c r="H35" s="65">
        <f>'Tabular Data'!I44</f>
        <v>276737.84000000003</v>
      </c>
      <c r="I35" s="68">
        <f>'Tabular Data'!J44</f>
        <v>283102.81031999999</v>
      </c>
    </row>
    <row r="36" spans="4:9" ht="16" customHeight="1" x14ac:dyDescent="0.2">
      <c r="D36" s="122"/>
      <c r="E36" s="116"/>
      <c r="F36" s="154" t="s">
        <v>17</v>
      </c>
      <c r="G36" s="116"/>
      <c r="H36" s="65">
        <f>'Tabular Data'!I45</f>
        <v>373843.08</v>
      </c>
      <c r="I36" s="68">
        <f>'Tabular Data'!J45</f>
        <v>157687.01114399999</v>
      </c>
    </row>
    <row r="37" spans="4:9" x14ac:dyDescent="0.2">
      <c r="D37" s="38"/>
      <c r="E37" s="66"/>
      <c r="F37" s="69"/>
      <c r="G37" s="69"/>
      <c r="H37" s="65"/>
      <c r="I37" s="59"/>
    </row>
    <row r="38" spans="4:9" ht="16" customHeight="1" x14ac:dyDescent="0.2">
      <c r="D38" s="142" t="s">
        <v>18</v>
      </c>
      <c r="E38" s="116"/>
      <c r="F38" s="129" t="s">
        <v>15</v>
      </c>
      <c r="G38" s="116"/>
      <c r="H38" s="65">
        <f>'Tabular Data'!I47</f>
        <v>1999715</v>
      </c>
      <c r="I38" s="68">
        <f>'Tabular Data'!J47</f>
        <v>895272.40549999999</v>
      </c>
    </row>
    <row r="39" spans="4:9" ht="17" customHeight="1" x14ac:dyDescent="0.2">
      <c r="D39" s="122"/>
      <c r="E39" s="116"/>
      <c r="F39" s="69" t="s">
        <v>16</v>
      </c>
      <c r="G39" s="69"/>
      <c r="H39" s="65">
        <f>'Tabular Data'!I48</f>
        <v>1057466.72</v>
      </c>
      <c r="I39" s="68">
        <f>'Tabular Data'!J48</f>
        <v>408393.64726400003</v>
      </c>
    </row>
    <row r="40" spans="4:9" ht="16" customHeight="1" thickBot="1" x14ac:dyDescent="0.25">
      <c r="D40" s="143"/>
      <c r="E40" s="144"/>
      <c r="F40" s="159" t="s">
        <v>17</v>
      </c>
      <c r="G40" s="144"/>
      <c r="H40" s="60">
        <f>'Tabular Data'!I49</f>
        <v>2071365.24</v>
      </c>
      <c r="I40" s="70">
        <f>'Tabular Data'!J49</f>
        <v>782976.06071999983</v>
      </c>
    </row>
    <row r="41" spans="4:9" ht="17" customHeight="1" x14ac:dyDescent="0.2"/>
    <row r="42" spans="4:9" ht="16" customHeight="1" thickBot="1" x14ac:dyDescent="0.25">
      <c r="D42" s="11"/>
      <c r="E42" s="11"/>
      <c r="F42" s="11"/>
      <c r="G42" s="11"/>
      <c r="H42" s="11"/>
    </row>
    <row r="43" spans="4:9" ht="17" customHeight="1" x14ac:dyDescent="0.2">
      <c r="D43" s="149" t="s">
        <v>19</v>
      </c>
      <c r="E43" s="150"/>
      <c r="F43" s="150"/>
      <c r="G43" s="150"/>
      <c r="H43" s="150"/>
      <c r="I43" s="151"/>
    </row>
    <row r="44" spans="4:9" x14ac:dyDescent="0.2">
      <c r="D44" s="122"/>
      <c r="E44" s="116"/>
      <c r="F44" s="116"/>
      <c r="G44" s="116"/>
      <c r="H44" s="116"/>
      <c r="I44" s="126"/>
    </row>
    <row r="45" spans="4:9" ht="17" customHeight="1" x14ac:dyDescent="0.2">
      <c r="D45" s="117" t="s">
        <v>10</v>
      </c>
      <c r="E45" s="116"/>
      <c r="F45" s="116"/>
      <c r="G45" s="64"/>
      <c r="H45" s="65">
        <f>'Tabular Data'!Q39</f>
        <v>6302803.6340730311</v>
      </c>
      <c r="I45" s="4"/>
    </row>
    <row r="46" spans="4:9" x14ac:dyDescent="0.2">
      <c r="D46" s="146" t="s">
        <v>11</v>
      </c>
      <c r="E46" s="116"/>
      <c r="F46" s="116"/>
      <c r="G46" s="66"/>
      <c r="H46" s="65">
        <f>'Tabular Data'!Q40</f>
        <v>2948624.8534911191</v>
      </c>
      <c r="I46" s="4"/>
    </row>
    <row r="47" spans="4:9" x14ac:dyDescent="0.2">
      <c r="D47" s="37"/>
      <c r="E47" s="64"/>
      <c r="F47" s="64"/>
      <c r="G47" s="64"/>
      <c r="H47" s="65"/>
      <c r="I47" s="4"/>
    </row>
    <row r="48" spans="4:9" x14ac:dyDescent="0.2">
      <c r="D48" s="37"/>
      <c r="E48" s="64"/>
      <c r="F48" s="64"/>
      <c r="G48" s="64"/>
      <c r="H48" s="64" t="s">
        <v>12</v>
      </c>
      <c r="I48" s="61" t="s">
        <v>13</v>
      </c>
    </row>
    <row r="49" spans="3:24" ht="16" customHeight="1" x14ac:dyDescent="0.2">
      <c r="D49" s="138" t="s">
        <v>14</v>
      </c>
      <c r="E49" s="116"/>
      <c r="F49" s="129" t="s">
        <v>15</v>
      </c>
      <c r="G49" s="116"/>
      <c r="H49" s="67">
        <f>'Tabular Data'!S43</f>
        <v>304588.08019425179</v>
      </c>
      <c r="I49" s="68">
        <f>'Tabular Data'!T43</f>
        <v>436109.21322212968</v>
      </c>
      <c r="J49" s="163" t="s">
        <v>20</v>
      </c>
      <c r="K49" s="116"/>
    </row>
    <row r="50" spans="3:24" ht="16" customHeight="1" x14ac:dyDescent="0.2">
      <c r="D50" s="122"/>
      <c r="E50" s="116"/>
      <c r="F50" s="155" t="s">
        <v>16</v>
      </c>
      <c r="G50" s="116"/>
      <c r="H50" s="67">
        <f>'Tabular Data'!S44</f>
        <v>101169.173148469</v>
      </c>
      <c r="I50" s="68">
        <f>'Tabular Data'!T44</f>
        <v>103496.06413088379</v>
      </c>
      <c r="J50" s="116"/>
      <c r="K50" s="116"/>
      <c r="L50" s="15"/>
      <c r="M50" s="15"/>
      <c r="N50" s="15"/>
      <c r="O50" s="15"/>
      <c r="P50" s="15"/>
      <c r="Q50" s="15"/>
      <c r="R50" s="15"/>
      <c r="S50" s="15"/>
      <c r="T50" s="15"/>
      <c r="U50" s="15"/>
      <c r="V50" s="15"/>
      <c r="W50" s="15"/>
    </row>
    <row r="51" spans="3:24" ht="16" customHeight="1" x14ac:dyDescent="0.2">
      <c r="D51" s="122"/>
      <c r="E51" s="116"/>
      <c r="F51" s="154" t="s">
        <v>17</v>
      </c>
      <c r="G51" s="116"/>
      <c r="H51" s="67">
        <f>'Tabular Data'!S45</f>
        <v>373843.08</v>
      </c>
      <c r="I51" s="68">
        <f>'Tabular Data'!T45</f>
        <v>157687.01114399999</v>
      </c>
      <c r="J51" s="134" t="s">
        <v>21</v>
      </c>
      <c r="K51" s="116"/>
      <c r="L51" s="116"/>
      <c r="M51" s="116"/>
      <c r="N51" s="116"/>
      <c r="O51" s="116"/>
      <c r="P51" s="116"/>
      <c r="Q51" s="116"/>
      <c r="R51" s="116"/>
      <c r="S51" s="116"/>
      <c r="T51" s="116"/>
      <c r="U51" s="116"/>
      <c r="V51" s="116"/>
      <c r="W51" s="116"/>
    </row>
    <row r="52" spans="3:24" ht="16" customHeight="1" x14ac:dyDescent="0.2">
      <c r="D52" s="38"/>
      <c r="E52" s="66"/>
      <c r="F52" s="69"/>
      <c r="G52" s="69"/>
      <c r="H52" s="65"/>
      <c r="I52" s="59"/>
      <c r="J52" s="116"/>
      <c r="K52" s="116"/>
      <c r="L52" s="116"/>
      <c r="M52" s="116"/>
      <c r="N52" s="116"/>
      <c r="O52" s="116"/>
      <c r="P52" s="116"/>
      <c r="Q52" s="116"/>
      <c r="R52" s="116"/>
      <c r="S52" s="116"/>
      <c r="T52" s="116"/>
      <c r="U52" s="116"/>
      <c r="V52" s="116"/>
      <c r="W52" s="116"/>
    </row>
    <row r="53" spans="3:24" ht="16" customHeight="1" x14ac:dyDescent="0.2">
      <c r="D53" s="142" t="s">
        <v>18</v>
      </c>
      <c r="E53" s="116"/>
      <c r="F53" s="129" t="s">
        <v>15</v>
      </c>
      <c r="G53" s="116"/>
      <c r="H53" s="67">
        <f>'Tabular Data'!S47</f>
        <v>2199295.0442286092</v>
      </c>
      <c r="I53" s="68">
        <f>'Tabular Data'!T47</f>
        <v>984624.39130114834</v>
      </c>
      <c r="J53" s="116"/>
      <c r="K53" s="116"/>
      <c r="L53" s="116"/>
      <c r="M53" s="116"/>
      <c r="N53" s="116"/>
      <c r="O53" s="116"/>
      <c r="P53" s="116"/>
      <c r="Q53" s="116"/>
      <c r="R53" s="116"/>
      <c r="S53" s="116"/>
      <c r="T53" s="116"/>
      <c r="U53" s="116"/>
      <c r="V53" s="116"/>
      <c r="W53" s="116"/>
    </row>
    <row r="54" spans="3:24" ht="17" customHeight="1" x14ac:dyDescent="0.2">
      <c r="D54" s="122"/>
      <c r="E54" s="116"/>
      <c r="F54" s="69" t="s">
        <v>16</v>
      </c>
      <c r="G54" s="69"/>
      <c r="H54" s="67">
        <f>'Tabular Data'!S48</f>
        <v>1252543.016501701</v>
      </c>
      <c r="I54" s="68">
        <f>'Tabular Data'!T48</f>
        <v>483732.11297295702</v>
      </c>
      <c r="J54" s="116"/>
      <c r="K54" s="116"/>
      <c r="L54" s="116"/>
      <c r="M54" s="116"/>
      <c r="N54" s="116"/>
      <c r="O54" s="116"/>
      <c r="P54" s="116"/>
      <c r="Q54" s="116"/>
      <c r="R54" s="116"/>
      <c r="S54" s="116"/>
      <c r="T54" s="116"/>
      <c r="U54" s="116"/>
      <c r="V54" s="116"/>
      <c r="W54" s="116"/>
    </row>
    <row r="55" spans="3:24" ht="17" customHeight="1" thickBot="1" x14ac:dyDescent="0.25">
      <c r="D55" s="143"/>
      <c r="E55" s="144"/>
      <c r="F55" s="159" t="s">
        <v>17</v>
      </c>
      <c r="G55" s="144"/>
      <c r="H55" s="71">
        <f>'Tabular Data'!S49</f>
        <v>2071365.24</v>
      </c>
      <c r="I55" s="70">
        <f>'Tabular Data'!T49</f>
        <v>782976.06071999983</v>
      </c>
      <c r="J55" s="116"/>
      <c r="K55" s="116"/>
      <c r="L55" s="116"/>
      <c r="M55" s="116"/>
      <c r="N55" s="116"/>
      <c r="O55" s="116"/>
      <c r="P55" s="116"/>
      <c r="Q55" s="116"/>
      <c r="R55" s="116"/>
      <c r="S55" s="116"/>
      <c r="T55" s="116"/>
      <c r="U55" s="116"/>
      <c r="V55" s="116"/>
      <c r="W55" s="116"/>
    </row>
    <row r="56" spans="3:24" x14ac:dyDescent="0.2">
      <c r="J56" s="116"/>
      <c r="K56" s="116"/>
      <c r="L56" s="116"/>
      <c r="M56" s="116"/>
      <c r="N56" s="116"/>
      <c r="O56" s="116"/>
      <c r="P56" s="116"/>
      <c r="Q56" s="116"/>
      <c r="R56" s="116"/>
      <c r="S56" s="116"/>
      <c r="T56" s="116"/>
      <c r="U56" s="116"/>
      <c r="V56" s="116"/>
      <c r="W56" s="116"/>
    </row>
    <row r="57" spans="3:24" ht="114" customHeight="1" x14ac:dyDescent="0.2">
      <c r="J57" s="116"/>
      <c r="K57" s="116"/>
      <c r="L57" s="116"/>
      <c r="M57" s="116"/>
      <c r="N57" s="116"/>
      <c r="O57" s="116"/>
      <c r="P57" s="116"/>
      <c r="Q57" s="116"/>
      <c r="R57" s="116"/>
      <c r="S57" s="116"/>
      <c r="T57" s="116"/>
      <c r="U57" s="116"/>
      <c r="V57" s="116"/>
      <c r="W57" s="116"/>
    </row>
    <row r="58" spans="3:24" x14ac:dyDescent="0.2">
      <c r="C58" s="118" t="s">
        <v>22</v>
      </c>
      <c r="D58" s="116"/>
      <c r="E58" s="116"/>
      <c r="F58" s="116"/>
      <c r="G58" s="116"/>
      <c r="H58" s="116"/>
      <c r="I58" s="116"/>
      <c r="J58" s="116"/>
      <c r="K58" s="116"/>
      <c r="L58" s="116"/>
      <c r="M58" s="116"/>
      <c r="N58" s="116"/>
      <c r="O58" s="116"/>
      <c r="P58" s="116"/>
      <c r="Q58" s="116"/>
      <c r="R58" s="116"/>
      <c r="S58" s="116"/>
      <c r="T58" s="116"/>
      <c r="U58" s="116"/>
      <c r="V58" s="116"/>
      <c r="W58" s="116"/>
      <c r="X58" s="116"/>
    </row>
    <row r="59" spans="3:24" x14ac:dyDescent="0.2">
      <c r="C59" s="116"/>
      <c r="D59" s="116"/>
      <c r="E59" s="116"/>
      <c r="F59" s="116"/>
      <c r="G59" s="116"/>
      <c r="H59" s="116"/>
      <c r="I59" s="116"/>
      <c r="J59" s="116"/>
      <c r="K59" s="116"/>
      <c r="L59" s="116"/>
      <c r="M59" s="116"/>
      <c r="N59" s="116"/>
      <c r="O59" s="116"/>
      <c r="P59" s="116"/>
      <c r="Q59" s="116"/>
      <c r="R59" s="116"/>
      <c r="S59" s="116"/>
      <c r="T59" s="116"/>
      <c r="U59" s="116"/>
      <c r="V59" s="116"/>
      <c r="W59" s="116"/>
      <c r="X59" s="116"/>
    </row>
    <row r="60" spans="3:24" x14ac:dyDescent="0.2">
      <c r="C60" s="116"/>
      <c r="D60" s="116"/>
      <c r="E60" s="116"/>
      <c r="F60" s="116"/>
      <c r="G60" s="116"/>
      <c r="H60" s="116"/>
      <c r="I60" s="116"/>
      <c r="J60" s="116"/>
      <c r="K60" s="116"/>
      <c r="L60" s="116"/>
      <c r="M60" s="116"/>
      <c r="N60" s="116"/>
      <c r="O60" s="116"/>
      <c r="P60" s="116"/>
      <c r="Q60" s="116"/>
      <c r="R60" s="116"/>
      <c r="S60" s="116"/>
      <c r="T60" s="116"/>
      <c r="U60" s="116"/>
      <c r="V60" s="116"/>
      <c r="W60" s="116"/>
      <c r="X60" s="116"/>
    </row>
    <row r="61" spans="3:24" x14ac:dyDescent="0.2">
      <c r="C61" s="116"/>
      <c r="D61" s="116"/>
      <c r="E61" s="116"/>
      <c r="F61" s="116"/>
      <c r="G61" s="116"/>
      <c r="H61" s="116"/>
      <c r="I61" s="116"/>
      <c r="J61" s="116"/>
      <c r="K61" s="116"/>
      <c r="L61" s="116"/>
      <c r="M61" s="116"/>
      <c r="N61" s="116"/>
      <c r="O61" s="116"/>
      <c r="P61" s="116"/>
      <c r="Q61" s="116"/>
      <c r="R61" s="116"/>
      <c r="S61" s="116"/>
      <c r="T61" s="116"/>
      <c r="U61" s="116"/>
      <c r="V61" s="116"/>
      <c r="W61" s="116"/>
      <c r="X61" s="116"/>
    </row>
    <row r="62" spans="3:24" x14ac:dyDescent="0.2">
      <c r="C62" s="116"/>
      <c r="D62" s="116"/>
      <c r="E62" s="116"/>
      <c r="F62" s="116"/>
      <c r="G62" s="116"/>
      <c r="H62" s="116"/>
      <c r="I62" s="116"/>
      <c r="J62" s="116"/>
      <c r="K62" s="116"/>
      <c r="L62" s="116"/>
      <c r="M62" s="116"/>
      <c r="N62" s="116"/>
      <c r="O62" s="116"/>
      <c r="P62" s="116"/>
      <c r="Q62" s="116"/>
      <c r="R62" s="116"/>
      <c r="S62" s="116"/>
      <c r="T62" s="116"/>
      <c r="U62" s="116"/>
      <c r="V62" s="116"/>
      <c r="W62" s="116"/>
      <c r="X62" s="116"/>
    </row>
    <row r="64" spans="3:24" ht="17" customHeight="1" thickBot="1" x14ac:dyDescent="0.25"/>
    <row r="65" spans="4:24" ht="31" customHeight="1" x14ac:dyDescent="0.2">
      <c r="L65" s="131" t="s">
        <v>20</v>
      </c>
      <c r="M65" s="116"/>
      <c r="N65" s="116"/>
      <c r="R65" s="157" t="s">
        <v>23</v>
      </c>
      <c r="S65" s="150"/>
      <c r="T65" s="150"/>
      <c r="U65" s="150"/>
      <c r="V65" s="150"/>
      <c r="W65" s="150"/>
      <c r="X65" s="151"/>
    </row>
    <row r="66" spans="4:24" ht="16" customHeight="1" x14ac:dyDescent="0.2">
      <c r="D66" s="140"/>
      <c r="E66" s="116"/>
      <c r="F66" s="116"/>
      <c r="G66" s="116"/>
      <c r="H66" s="116"/>
      <c r="L66" s="116"/>
      <c r="M66" s="116"/>
      <c r="N66" s="116"/>
      <c r="R66" s="3"/>
      <c r="W66" s="7"/>
      <c r="X66" s="35"/>
    </row>
    <row r="67" spans="4:24" ht="16" customHeight="1" x14ac:dyDescent="0.2">
      <c r="D67" s="116"/>
      <c r="E67" s="116"/>
      <c r="F67" s="116"/>
      <c r="G67" s="116"/>
      <c r="H67" s="116"/>
      <c r="L67" s="119" t="str">
        <f>"his graph shows how the Project Internal Rate of Return (PIRR) changes with the size of the storage device (battery capacity). The x-axis represents the battery capacity in kilowatt-hours (kWh), and the y-axis shows the Project IRR." &amp; "The optimal storage capacity, which maximizes the Project IRR, is " &amp; 'Tabular Data'!D57 &amp; " kWh."</f>
        <v>his graph shows how the Project Internal Rate of Return (PIRR) changes with the size of the storage device (battery capacity). The x-axis represents the battery capacity in kilowatt-hours (kWh), and the y-axis shows the Project IRR.The optimal storage capacity, which maximizes the Project IRR, is  kWh.</v>
      </c>
      <c r="M67" s="116"/>
      <c r="N67" s="116"/>
      <c r="O67" s="116"/>
      <c r="P67" s="12"/>
      <c r="R67" s="141" t="s">
        <v>24</v>
      </c>
      <c r="S67" s="116"/>
      <c r="T67" s="133" t="s">
        <v>25</v>
      </c>
      <c r="U67" s="116"/>
      <c r="V67" s="116"/>
      <c r="W67" s="125">
        <f>'Tabular Data'!I11</f>
        <v>3.7</v>
      </c>
      <c r="X67" s="126"/>
    </row>
    <row r="68" spans="4:24" ht="16" customHeight="1" x14ac:dyDescent="0.2">
      <c r="D68" s="120"/>
      <c r="E68" s="116"/>
      <c r="F68" s="116"/>
      <c r="G68" s="14"/>
      <c r="H68" s="11"/>
      <c r="L68" s="116"/>
      <c r="M68" s="116"/>
      <c r="N68" s="116"/>
      <c r="O68" s="116"/>
      <c r="P68" s="12"/>
      <c r="R68" s="122"/>
      <c r="S68" s="116"/>
      <c r="T68" s="133" t="s">
        <v>26</v>
      </c>
      <c r="U68" s="116"/>
      <c r="V68" s="116"/>
      <c r="W68" s="127">
        <f>'Tabular Data'!I12</f>
        <v>0.06</v>
      </c>
      <c r="X68" s="126"/>
    </row>
    <row r="69" spans="4:24" ht="16" customHeight="1" x14ac:dyDescent="0.2">
      <c r="D69" s="123"/>
      <c r="E69" s="116"/>
      <c r="F69" s="116"/>
      <c r="G69" s="11"/>
      <c r="H69" s="11"/>
      <c r="L69" s="116"/>
      <c r="M69" s="116"/>
      <c r="N69" s="116"/>
      <c r="O69" s="116"/>
      <c r="P69" s="12"/>
      <c r="R69" s="122"/>
      <c r="S69" s="116"/>
      <c r="T69" s="133" t="s">
        <v>27</v>
      </c>
      <c r="U69" s="116"/>
      <c r="V69" s="116"/>
      <c r="W69" s="127">
        <f>'Tabular Data'!I13</f>
        <v>0.06</v>
      </c>
      <c r="X69" s="126"/>
    </row>
    <row r="70" spans="4:24" ht="16" customHeight="1" x14ac:dyDescent="0.2">
      <c r="D70" s="14"/>
      <c r="E70" s="14"/>
      <c r="F70" s="14"/>
      <c r="G70" s="14"/>
      <c r="H70" s="11"/>
      <c r="L70" s="116"/>
      <c r="M70" s="116"/>
      <c r="N70" s="116"/>
      <c r="O70" s="116"/>
      <c r="P70" s="12"/>
      <c r="R70" s="122"/>
      <c r="S70" s="116"/>
      <c r="T70" s="133" t="s">
        <v>28</v>
      </c>
      <c r="U70" s="116"/>
      <c r="V70" s="116"/>
      <c r="W70" s="127">
        <f>'Tabular Data'!I14</f>
        <v>0.05</v>
      </c>
      <c r="X70" s="126"/>
    </row>
    <row r="71" spans="4:24" ht="16" customHeight="1" x14ac:dyDescent="0.2">
      <c r="D71" s="115"/>
      <c r="E71" s="116"/>
      <c r="F71" s="123"/>
      <c r="G71" s="116"/>
      <c r="H71" s="11"/>
      <c r="L71" s="116"/>
      <c r="M71" s="116"/>
      <c r="N71" s="116"/>
      <c r="O71" s="116"/>
      <c r="P71" s="12"/>
      <c r="R71" s="73"/>
      <c r="S71" s="62"/>
      <c r="T71" s="74"/>
      <c r="U71" s="74"/>
      <c r="V71" s="74"/>
      <c r="W71" s="7"/>
      <c r="X71" s="35"/>
    </row>
    <row r="72" spans="4:24" ht="16" customHeight="1" x14ac:dyDescent="0.2">
      <c r="D72" s="116"/>
      <c r="E72" s="116"/>
      <c r="F72" s="120"/>
      <c r="G72" s="116"/>
      <c r="H72" s="11"/>
      <c r="L72" s="116"/>
      <c r="M72" s="116"/>
      <c r="N72" s="116"/>
      <c r="O72" s="116"/>
      <c r="P72" s="12"/>
      <c r="R72" s="152" t="s">
        <v>29</v>
      </c>
      <c r="S72" s="116"/>
      <c r="T72" s="133" t="s">
        <v>30</v>
      </c>
      <c r="U72" s="116"/>
      <c r="V72" s="116"/>
      <c r="W72" s="127">
        <f>Summary!S11</f>
        <v>0</v>
      </c>
      <c r="X72" s="126"/>
    </row>
    <row r="73" spans="4:24" ht="16" customHeight="1" x14ac:dyDescent="0.2">
      <c r="D73" s="116"/>
      <c r="E73" s="116"/>
      <c r="F73" s="135"/>
      <c r="G73" s="116"/>
      <c r="H73" s="11"/>
      <c r="L73" s="116"/>
      <c r="M73" s="116"/>
      <c r="N73" s="116"/>
      <c r="O73" s="116"/>
      <c r="P73" s="12"/>
      <c r="R73" s="122"/>
      <c r="S73" s="116"/>
      <c r="T73" s="133" t="s">
        <v>31</v>
      </c>
      <c r="U73" s="116"/>
      <c r="V73" s="116"/>
      <c r="W73" s="127">
        <f>Summary!S12</f>
        <v>0</v>
      </c>
      <c r="X73" s="126"/>
    </row>
    <row r="74" spans="4:24" ht="16" customHeight="1" x14ac:dyDescent="0.2">
      <c r="D74" s="116"/>
      <c r="E74" s="116"/>
      <c r="F74" s="116"/>
      <c r="G74" s="116"/>
      <c r="H74" s="11"/>
      <c r="L74" s="116"/>
      <c r="M74" s="116"/>
      <c r="N74" s="116"/>
      <c r="O74" s="116"/>
      <c r="P74" s="12"/>
      <c r="R74" s="122"/>
      <c r="S74" s="116"/>
      <c r="T74" s="133" t="s">
        <v>32</v>
      </c>
      <c r="U74" s="116"/>
      <c r="V74" s="116"/>
      <c r="W74" s="160">
        <f>Summary!S13</f>
        <v>0</v>
      </c>
      <c r="X74" s="126"/>
    </row>
    <row r="75" spans="4:24" ht="16" customHeight="1" x14ac:dyDescent="0.2">
      <c r="D75" s="14"/>
      <c r="E75" s="14"/>
      <c r="F75" s="14"/>
      <c r="G75" s="13"/>
      <c r="H75" s="11"/>
      <c r="L75" s="116"/>
      <c r="M75" s="116"/>
      <c r="N75" s="116"/>
      <c r="O75" s="116"/>
      <c r="P75" s="12"/>
      <c r="R75" s="122"/>
      <c r="S75" s="116"/>
      <c r="T75" s="133" t="s">
        <v>33</v>
      </c>
      <c r="U75" s="116"/>
      <c r="V75" s="116"/>
      <c r="W75" s="127">
        <f>Summary!S14</f>
        <v>0</v>
      </c>
      <c r="X75" s="126"/>
    </row>
    <row r="76" spans="4:24" ht="61" customHeight="1" x14ac:dyDescent="0.2">
      <c r="D76" s="115"/>
      <c r="E76" s="116"/>
      <c r="F76" s="123"/>
      <c r="G76" s="116"/>
      <c r="H76" s="11"/>
      <c r="L76" s="116"/>
      <c r="M76" s="116"/>
      <c r="N76" s="116"/>
      <c r="O76" s="116"/>
      <c r="P76" s="12"/>
      <c r="R76" s="122"/>
      <c r="S76" s="116"/>
      <c r="T76" s="133" t="s">
        <v>34</v>
      </c>
      <c r="U76" s="116"/>
      <c r="V76" s="116"/>
      <c r="W76" s="161" t="str">
        <f>'Tabular Data'!S15</f>
        <v>Low Voltage General Consumer IEC</v>
      </c>
      <c r="X76" s="126"/>
    </row>
    <row r="77" spans="4:24" ht="16" customHeight="1" x14ac:dyDescent="0.2">
      <c r="D77" s="116"/>
      <c r="E77" s="116"/>
      <c r="F77" s="120"/>
      <c r="G77" s="116"/>
      <c r="H77" s="11"/>
      <c r="L77" s="116"/>
      <c r="M77" s="116"/>
      <c r="N77" s="116"/>
      <c r="O77" s="116"/>
      <c r="P77" s="12"/>
      <c r="R77" s="73"/>
      <c r="S77" s="62"/>
      <c r="T77" s="133"/>
      <c r="U77" s="116"/>
      <c r="V77" s="116"/>
      <c r="W77" s="7"/>
      <c r="X77" s="35"/>
    </row>
    <row r="78" spans="4:24" ht="17" customHeight="1" x14ac:dyDescent="0.2">
      <c r="D78" s="116"/>
      <c r="E78" s="116"/>
      <c r="F78" s="135"/>
      <c r="G78" s="116"/>
      <c r="H78" s="11"/>
      <c r="L78" s="116"/>
      <c r="M78" s="116"/>
      <c r="N78" s="116"/>
      <c r="O78" s="116"/>
      <c r="P78" s="12"/>
      <c r="R78" s="121" t="s">
        <v>35</v>
      </c>
      <c r="S78" s="116"/>
      <c r="T78" s="133" t="s">
        <v>36</v>
      </c>
      <c r="U78" s="116"/>
      <c r="V78" s="116"/>
      <c r="W78" s="128">
        <f>'Tabular Data'!N26</f>
        <v>0</v>
      </c>
      <c r="X78" s="126"/>
    </row>
    <row r="79" spans="4:24" ht="16" customHeight="1" x14ac:dyDescent="0.2">
      <c r="D79" s="116"/>
      <c r="E79" s="116"/>
      <c r="F79" s="116"/>
      <c r="G79" s="116"/>
      <c r="H79" s="11"/>
      <c r="L79" s="116"/>
      <c r="M79" s="116"/>
      <c r="N79" s="116"/>
      <c r="O79" s="116"/>
      <c r="P79" s="12"/>
      <c r="R79" s="122"/>
      <c r="S79" s="116"/>
      <c r="T79" s="133" t="s">
        <v>37</v>
      </c>
      <c r="U79" s="116"/>
      <c r="V79" s="116"/>
      <c r="W79" s="128">
        <f>'Tabular Data'!N27</f>
        <v>0</v>
      </c>
      <c r="X79" s="126"/>
    </row>
    <row r="80" spans="4:24" ht="16" customHeight="1" x14ac:dyDescent="0.2">
      <c r="L80" s="116"/>
      <c r="M80" s="116"/>
      <c r="N80" s="116"/>
      <c r="O80" s="116"/>
      <c r="P80" s="12"/>
      <c r="R80" s="73"/>
      <c r="S80" s="62"/>
      <c r="T80" s="133"/>
      <c r="U80" s="116"/>
      <c r="V80" s="116"/>
      <c r="W80" s="7"/>
      <c r="X80" s="35"/>
    </row>
    <row r="81" spans="3:24" ht="17" customHeight="1" x14ac:dyDescent="0.2">
      <c r="L81" s="116"/>
      <c r="M81" s="116"/>
      <c r="N81" s="116"/>
      <c r="O81" s="116"/>
      <c r="P81" s="12"/>
      <c r="R81" s="153" t="s">
        <v>38</v>
      </c>
      <c r="S81" s="116"/>
      <c r="T81" s="133" t="s">
        <v>39</v>
      </c>
      <c r="U81" s="116"/>
      <c r="V81" s="116"/>
      <c r="W81" s="128" t="str">
        <f>'Tabular Data'!N19</f>
        <v>&lt;0.5</v>
      </c>
      <c r="X81" s="126"/>
    </row>
    <row r="82" spans="3:24" ht="16" customHeight="1" thickBot="1" x14ac:dyDescent="0.25">
      <c r="L82" s="116"/>
      <c r="M82" s="116"/>
      <c r="N82" s="116"/>
      <c r="O82" s="116"/>
      <c r="P82" s="12"/>
      <c r="R82" s="143"/>
      <c r="S82" s="144"/>
      <c r="T82" s="162" t="s">
        <v>40</v>
      </c>
      <c r="U82" s="144"/>
      <c r="V82" s="144"/>
      <c r="W82" s="147">
        <f>'Tabular Data'!N18</f>
        <v>230</v>
      </c>
      <c r="X82" s="148"/>
    </row>
    <row r="83" spans="3:24" ht="16" customHeight="1" x14ac:dyDescent="0.2">
      <c r="L83" s="12"/>
      <c r="M83" s="12"/>
      <c r="N83" s="12"/>
      <c r="O83" s="12"/>
      <c r="P83" s="12"/>
    </row>
    <row r="87" spans="3:24" ht="197" customHeight="1" x14ac:dyDescent="0.2"/>
    <row r="88" spans="3:24" ht="16" customHeight="1" x14ac:dyDescent="0.2">
      <c r="C88" s="118" t="str">
        <f>"Optimal Use of Storage With Capacity of " &amp; TEXT('Tabular Data'!N20, 0) &amp; " kWh "</f>
        <v xml:space="preserve">Optimal Use of Storage With Capacity of 2280 kWh </v>
      </c>
      <c r="D88" s="116"/>
      <c r="E88" s="116"/>
      <c r="F88" s="116"/>
      <c r="G88" s="116"/>
      <c r="H88" s="116"/>
      <c r="I88" s="116"/>
      <c r="J88" s="116"/>
      <c r="K88" s="116"/>
      <c r="L88" s="116"/>
      <c r="M88" s="116"/>
      <c r="N88" s="116"/>
      <c r="O88" s="116"/>
      <c r="P88" s="116"/>
      <c r="Q88" s="116"/>
      <c r="R88" s="116"/>
      <c r="S88" s="116"/>
      <c r="T88" s="116"/>
      <c r="U88" s="116"/>
      <c r="V88" s="116"/>
      <c r="W88" s="116"/>
      <c r="X88" s="116"/>
    </row>
    <row r="89" spans="3:24" ht="16" customHeight="1" x14ac:dyDescent="0.2">
      <c r="C89" s="116"/>
      <c r="D89" s="116"/>
      <c r="E89" s="116"/>
      <c r="F89" s="116"/>
      <c r="G89" s="116"/>
      <c r="H89" s="116"/>
      <c r="I89" s="116"/>
      <c r="J89" s="116"/>
      <c r="K89" s="116"/>
      <c r="L89" s="116"/>
      <c r="M89" s="116"/>
      <c r="N89" s="116"/>
      <c r="O89" s="116"/>
      <c r="P89" s="116"/>
      <c r="Q89" s="116"/>
      <c r="R89" s="116"/>
      <c r="S89" s="116"/>
      <c r="T89" s="116"/>
      <c r="U89" s="116"/>
      <c r="V89" s="116"/>
      <c r="W89" s="116"/>
      <c r="X89" s="116"/>
    </row>
    <row r="90" spans="3:24" ht="16" customHeight="1" x14ac:dyDescent="0.2">
      <c r="C90" s="116"/>
      <c r="D90" s="116"/>
      <c r="E90" s="116"/>
      <c r="F90" s="116"/>
      <c r="G90" s="116"/>
      <c r="H90" s="116"/>
      <c r="I90" s="116"/>
      <c r="J90" s="116"/>
      <c r="K90" s="116"/>
      <c r="L90" s="116"/>
      <c r="M90" s="116"/>
      <c r="N90" s="116"/>
      <c r="O90" s="116"/>
      <c r="P90" s="116"/>
      <c r="Q90" s="116"/>
      <c r="R90" s="116"/>
      <c r="S90" s="116"/>
      <c r="T90" s="116"/>
      <c r="U90" s="116"/>
      <c r="V90" s="116"/>
      <c r="W90" s="116"/>
      <c r="X90" s="116"/>
    </row>
    <row r="91" spans="3:24" ht="16" customHeight="1" x14ac:dyDescent="0.2">
      <c r="C91" s="116"/>
      <c r="D91" s="116"/>
      <c r="E91" s="116"/>
      <c r="F91" s="116"/>
      <c r="G91" s="116"/>
      <c r="H91" s="116"/>
      <c r="I91" s="116"/>
      <c r="J91" s="116"/>
      <c r="K91" s="116"/>
      <c r="L91" s="116"/>
      <c r="M91" s="116"/>
      <c r="N91" s="116"/>
      <c r="O91" s="116"/>
      <c r="P91" s="116"/>
      <c r="Q91" s="116"/>
      <c r="R91" s="116"/>
      <c r="S91" s="116"/>
      <c r="T91" s="116"/>
      <c r="U91" s="116"/>
      <c r="V91" s="116"/>
      <c r="W91" s="116"/>
      <c r="X91" s="116"/>
    </row>
    <row r="92" spans="3:24" ht="16" customHeight="1" x14ac:dyDescent="0.2">
      <c r="C92" s="116"/>
      <c r="D92" s="116"/>
      <c r="E92" s="116"/>
      <c r="F92" s="116"/>
      <c r="G92" s="116"/>
      <c r="H92" s="116"/>
      <c r="I92" s="116"/>
      <c r="J92" s="116"/>
      <c r="K92" s="116"/>
      <c r="L92" s="116"/>
      <c r="M92" s="116"/>
      <c r="N92" s="116"/>
      <c r="O92" s="116"/>
      <c r="P92" s="116"/>
      <c r="Q92" s="116"/>
      <c r="R92" s="116"/>
      <c r="S92" s="116"/>
      <c r="T92" s="116"/>
      <c r="U92" s="116"/>
      <c r="V92" s="116"/>
      <c r="W92" s="116"/>
      <c r="X92" s="116"/>
    </row>
    <row r="96" spans="3:24" ht="16" customHeight="1" x14ac:dyDescent="0.25">
      <c r="G96" s="16"/>
      <c r="H96" s="16"/>
    </row>
    <row r="97" spans="6:11" ht="16" customHeight="1" x14ac:dyDescent="0.25">
      <c r="F97" s="16"/>
      <c r="G97" s="16"/>
      <c r="H97" s="16"/>
    </row>
    <row r="98" spans="6:11" ht="16" customHeight="1" x14ac:dyDescent="0.2">
      <c r="F98" s="131" t="s">
        <v>20</v>
      </c>
      <c r="G98" s="116"/>
      <c r="H98" s="116"/>
      <c r="I98" s="17"/>
      <c r="J98" s="17"/>
      <c r="K98" s="17"/>
    </row>
    <row r="99" spans="6:11" ht="16" customHeight="1" x14ac:dyDescent="0.2">
      <c r="F99" s="116"/>
      <c r="G99" s="116"/>
      <c r="H99" s="116"/>
      <c r="I99" s="17"/>
      <c r="J99" s="17"/>
      <c r="K99" s="17"/>
    </row>
    <row r="100" spans="6:11" ht="16" customHeight="1" x14ac:dyDescent="0.2">
      <c r="F100" s="119" t="s">
        <v>41</v>
      </c>
      <c r="G100" s="116"/>
      <c r="H100" s="116"/>
      <c r="I100" s="116"/>
      <c r="J100" s="116"/>
      <c r="K100" s="116"/>
    </row>
    <row r="101" spans="6:11" ht="16" customHeight="1" x14ac:dyDescent="0.2">
      <c r="F101" s="116"/>
      <c r="G101" s="116"/>
      <c r="H101" s="116"/>
      <c r="I101" s="116"/>
      <c r="J101" s="116"/>
      <c r="K101" s="116"/>
    </row>
    <row r="102" spans="6:11" ht="16" customHeight="1" x14ac:dyDescent="0.2">
      <c r="F102" s="116"/>
      <c r="G102" s="116"/>
      <c r="H102" s="116"/>
      <c r="I102" s="116"/>
      <c r="J102" s="116"/>
      <c r="K102" s="116"/>
    </row>
    <row r="103" spans="6:11" ht="16" customHeight="1" x14ac:dyDescent="0.2">
      <c r="F103" s="116"/>
      <c r="G103" s="116"/>
      <c r="H103" s="116"/>
      <c r="I103" s="116"/>
      <c r="J103" s="116"/>
      <c r="K103" s="116"/>
    </row>
    <row r="104" spans="6:11" ht="16" customHeight="1" x14ac:dyDescent="0.2">
      <c r="F104" s="116"/>
      <c r="G104" s="116"/>
      <c r="H104" s="116"/>
      <c r="I104" s="116"/>
      <c r="J104" s="116"/>
      <c r="K104" s="116"/>
    </row>
    <row r="105" spans="6:11" ht="16" customHeight="1" x14ac:dyDescent="0.2">
      <c r="F105" s="116"/>
      <c r="G105" s="116"/>
      <c r="H105" s="116"/>
      <c r="I105" s="116"/>
      <c r="J105" s="116"/>
      <c r="K105" s="116"/>
    </row>
    <row r="106" spans="6:11" ht="16" customHeight="1" x14ac:dyDescent="0.2">
      <c r="F106" s="116"/>
      <c r="G106" s="116"/>
      <c r="H106" s="116"/>
      <c r="I106" s="116"/>
      <c r="J106" s="116"/>
      <c r="K106" s="116"/>
    </row>
    <row r="107" spans="6:11" ht="16" customHeight="1" x14ac:dyDescent="0.2">
      <c r="F107" s="116"/>
      <c r="G107" s="116"/>
      <c r="H107" s="116"/>
      <c r="I107" s="116"/>
      <c r="J107" s="116"/>
      <c r="K107" s="116"/>
    </row>
    <row r="108" spans="6:11" ht="16" customHeight="1" x14ac:dyDescent="0.2">
      <c r="F108" s="116"/>
      <c r="G108" s="116"/>
      <c r="H108" s="116"/>
      <c r="I108" s="116"/>
      <c r="J108" s="116"/>
      <c r="K108" s="116"/>
    </row>
    <row r="109" spans="6:11" ht="16" customHeight="1" x14ac:dyDescent="0.2">
      <c r="F109" s="116"/>
      <c r="G109" s="116"/>
      <c r="H109" s="116"/>
      <c r="I109" s="116"/>
      <c r="J109" s="116"/>
      <c r="K109" s="116"/>
    </row>
    <row r="110" spans="6:11" ht="16" customHeight="1" x14ac:dyDescent="0.2">
      <c r="F110" s="116"/>
      <c r="G110" s="116"/>
      <c r="H110" s="116"/>
      <c r="I110" s="116"/>
      <c r="J110" s="116"/>
      <c r="K110" s="116"/>
    </row>
    <row r="111" spans="6:11" ht="16" customHeight="1" x14ac:dyDescent="0.2">
      <c r="F111" s="116"/>
      <c r="G111" s="116"/>
      <c r="H111" s="116"/>
      <c r="I111" s="116"/>
      <c r="J111" s="116"/>
      <c r="K111" s="116"/>
    </row>
    <row r="112" spans="6:11" ht="16" customHeight="1" x14ac:dyDescent="0.2">
      <c r="F112" s="116"/>
      <c r="G112" s="116"/>
      <c r="H112" s="116"/>
      <c r="I112" s="116"/>
      <c r="J112" s="116"/>
      <c r="K112" s="116"/>
    </row>
    <row r="113" spans="4:23" ht="16" customHeight="1" x14ac:dyDescent="0.2">
      <c r="F113" s="116"/>
      <c r="G113" s="116"/>
      <c r="H113" s="116"/>
      <c r="I113" s="116"/>
      <c r="J113" s="116"/>
      <c r="K113" s="116"/>
    </row>
    <row r="114" spans="4:23" ht="16" customHeight="1" x14ac:dyDescent="0.2">
      <c r="F114" s="116"/>
      <c r="G114" s="116"/>
      <c r="H114" s="116"/>
      <c r="I114" s="116"/>
      <c r="J114" s="116"/>
      <c r="K114" s="116"/>
    </row>
    <row r="115" spans="4:23" ht="16" customHeight="1" x14ac:dyDescent="0.2">
      <c r="F115" s="116"/>
      <c r="G115" s="116"/>
      <c r="H115" s="116"/>
      <c r="I115" s="116"/>
      <c r="J115" s="116"/>
      <c r="K115" s="116"/>
    </row>
    <row r="116" spans="4:23" ht="16" customHeight="1" x14ac:dyDescent="0.2">
      <c r="F116" s="116"/>
      <c r="G116" s="116"/>
      <c r="H116" s="116"/>
      <c r="I116" s="116"/>
      <c r="J116" s="116"/>
      <c r="K116" s="116"/>
    </row>
    <row r="117" spans="4:23" ht="16" customHeight="1" x14ac:dyDescent="0.2">
      <c r="F117" s="116"/>
      <c r="G117" s="116"/>
      <c r="H117" s="116"/>
      <c r="I117" s="116"/>
      <c r="J117" s="116"/>
      <c r="K117" s="116"/>
    </row>
    <row r="118" spans="4:23" ht="16" customHeight="1" x14ac:dyDescent="0.2">
      <c r="F118" s="116"/>
      <c r="G118" s="116"/>
      <c r="H118" s="116"/>
      <c r="I118" s="116"/>
      <c r="J118" s="116"/>
      <c r="K118" s="116"/>
    </row>
    <row r="119" spans="4:23" ht="31" customHeight="1" x14ac:dyDescent="0.2">
      <c r="F119" s="116"/>
      <c r="G119" s="116"/>
      <c r="H119" s="116"/>
      <c r="I119" s="116"/>
      <c r="J119" s="116"/>
      <c r="K119" s="116"/>
      <c r="R119" s="18"/>
      <c r="S119" s="18"/>
      <c r="T119" s="18"/>
      <c r="U119" s="18"/>
      <c r="V119" s="18"/>
      <c r="W119" s="18"/>
    </row>
    <row r="120" spans="4:23" ht="16" customHeight="1" x14ac:dyDescent="0.2">
      <c r="D120" s="19"/>
      <c r="E120" s="19"/>
      <c r="F120" s="116"/>
      <c r="G120" s="116"/>
      <c r="H120" s="116"/>
      <c r="I120" s="116"/>
      <c r="J120" s="116"/>
      <c r="K120" s="116"/>
    </row>
    <row r="121" spans="4:23" ht="16" customHeight="1" x14ac:dyDescent="0.2">
      <c r="D121" s="19"/>
      <c r="E121" s="19"/>
      <c r="F121" s="17"/>
      <c r="G121" s="17"/>
      <c r="H121" s="17"/>
      <c r="I121" s="17"/>
      <c r="J121" s="17"/>
      <c r="K121" s="17"/>
    </row>
    <row r="122" spans="4:23" ht="16" customHeight="1" x14ac:dyDescent="0.2">
      <c r="D122" s="19"/>
      <c r="E122" s="19"/>
      <c r="F122" s="19"/>
      <c r="G122" s="19"/>
      <c r="H122" s="19"/>
    </row>
    <row r="123" spans="4:23" ht="16" customHeight="1" x14ac:dyDescent="0.2">
      <c r="D123" s="19"/>
      <c r="E123" s="19"/>
      <c r="F123" s="19"/>
      <c r="G123" s="19"/>
      <c r="H123" s="19"/>
    </row>
    <row r="124" spans="4:23" ht="16" customHeight="1" x14ac:dyDescent="0.2">
      <c r="D124" s="19"/>
      <c r="E124" s="19"/>
      <c r="F124" s="19"/>
      <c r="G124" s="19"/>
      <c r="H124" s="19"/>
    </row>
    <row r="125" spans="4:23" ht="16" customHeight="1" x14ac:dyDescent="0.2">
      <c r="D125" s="19"/>
      <c r="E125" s="19"/>
      <c r="F125" s="19"/>
      <c r="G125" s="19"/>
      <c r="H125" s="19"/>
    </row>
    <row r="126" spans="4:23" ht="16" customHeight="1" x14ac:dyDescent="0.2">
      <c r="D126" s="19"/>
      <c r="E126" s="19"/>
      <c r="F126" s="19"/>
      <c r="G126" s="19"/>
      <c r="H126" s="19"/>
    </row>
    <row r="127" spans="4:23" ht="16" customHeight="1" x14ac:dyDescent="0.2">
      <c r="D127" s="19"/>
      <c r="E127" s="19"/>
      <c r="F127" s="19"/>
      <c r="G127" s="19"/>
      <c r="H127" s="19"/>
    </row>
    <row r="128" spans="4:23" ht="16" customHeight="1" x14ac:dyDescent="0.2">
      <c r="D128" s="19"/>
      <c r="E128" s="19"/>
      <c r="F128" s="19"/>
      <c r="G128" s="19"/>
      <c r="H128" s="19"/>
    </row>
    <row r="129" spans="4:23" ht="16" customHeight="1" x14ac:dyDescent="0.2">
      <c r="D129" s="19"/>
      <c r="E129" s="19"/>
      <c r="F129" s="19"/>
      <c r="G129" s="19"/>
      <c r="H129" s="19"/>
    </row>
    <row r="130" spans="4:23" ht="16" customHeight="1" x14ac:dyDescent="0.2">
      <c r="D130" s="19"/>
      <c r="E130" s="19"/>
      <c r="F130" s="19"/>
      <c r="G130" s="19"/>
      <c r="H130" s="19"/>
    </row>
    <row r="131" spans="4:23" ht="16" customHeight="1" x14ac:dyDescent="0.2">
      <c r="D131" s="19"/>
      <c r="E131" s="19"/>
      <c r="F131" s="19"/>
      <c r="G131" s="19"/>
      <c r="H131" s="19"/>
      <c r="P131" s="131" t="s">
        <v>20</v>
      </c>
      <c r="Q131" s="116"/>
      <c r="R131" s="116"/>
      <c r="S131" s="17"/>
      <c r="T131" s="17"/>
      <c r="U131" s="17"/>
    </row>
    <row r="132" spans="4:23" ht="16" customHeight="1" x14ac:dyDescent="0.2">
      <c r="D132" s="19"/>
      <c r="E132" s="19"/>
      <c r="F132" s="19"/>
      <c r="G132" s="19"/>
      <c r="H132" s="19"/>
      <c r="P132" s="116"/>
      <c r="Q132" s="116"/>
      <c r="R132" s="116"/>
      <c r="S132" s="17"/>
      <c r="T132" s="17"/>
      <c r="U132" s="17"/>
    </row>
    <row r="133" spans="4:23" ht="16" customHeight="1" x14ac:dyDescent="0.2">
      <c r="D133" s="19"/>
      <c r="E133" s="19"/>
      <c r="F133" s="19"/>
      <c r="G133" s="19"/>
      <c r="H133" s="19"/>
      <c r="P133" s="119" t="s">
        <v>42</v>
      </c>
      <c r="Q133" s="116"/>
      <c r="R133" s="116"/>
      <c r="S133" s="116"/>
      <c r="T133" s="116"/>
      <c r="U133" s="116"/>
    </row>
    <row r="134" spans="4:23" ht="16" customHeight="1" x14ac:dyDescent="0.2">
      <c r="D134" s="19"/>
      <c r="E134" s="19"/>
      <c r="F134" s="19"/>
      <c r="G134" s="19"/>
      <c r="H134" s="19"/>
      <c r="P134" s="116"/>
      <c r="Q134" s="116"/>
      <c r="R134" s="116"/>
      <c r="S134" s="116"/>
      <c r="T134" s="116"/>
      <c r="U134" s="116"/>
    </row>
    <row r="135" spans="4:23" ht="16" customHeight="1" x14ac:dyDescent="0.2">
      <c r="D135" s="19"/>
      <c r="E135" s="19"/>
      <c r="F135" s="19"/>
      <c r="G135" s="19"/>
      <c r="H135" s="19"/>
      <c r="P135" s="116"/>
      <c r="Q135" s="116"/>
      <c r="R135" s="116"/>
      <c r="S135" s="116"/>
      <c r="T135" s="116"/>
      <c r="U135" s="116"/>
    </row>
    <row r="136" spans="4:23" ht="16" customHeight="1" x14ac:dyDescent="0.2">
      <c r="D136" s="19"/>
      <c r="E136" s="19"/>
      <c r="F136" s="19"/>
      <c r="G136" s="19"/>
      <c r="H136" s="19"/>
      <c r="P136" s="116"/>
      <c r="Q136" s="116"/>
      <c r="R136" s="116"/>
      <c r="S136" s="116"/>
      <c r="T136" s="116"/>
      <c r="U136" s="116"/>
    </row>
    <row r="137" spans="4:23" ht="16" customHeight="1" x14ac:dyDescent="0.2">
      <c r="D137" s="19"/>
      <c r="E137" s="19"/>
      <c r="F137" s="19"/>
      <c r="G137" s="19"/>
      <c r="H137" s="19"/>
      <c r="P137" s="116"/>
      <c r="Q137" s="116"/>
      <c r="R137" s="116"/>
      <c r="S137" s="116"/>
      <c r="T137" s="116"/>
      <c r="U137" s="116"/>
    </row>
    <row r="138" spans="4:23" ht="16" customHeight="1" x14ac:dyDescent="0.2">
      <c r="D138" s="19"/>
      <c r="E138" s="19"/>
      <c r="F138" s="19"/>
      <c r="G138" s="19"/>
      <c r="H138" s="19"/>
      <c r="P138" s="116"/>
      <c r="Q138" s="116"/>
      <c r="R138" s="116"/>
      <c r="S138" s="116"/>
      <c r="T138" s="116"/>
      <c r="U138" s="116"/>
    </row>
    <row r="139" spans="4:23" ht="16" customHeight="1" x14ac:dyDescent="0.2">
      <c r="D139" s="19"/>
      <c r="E139" s="19"/>
      <c r="F139" s="19"/>
      <c r="G139" s="19"/>
      <c r="H139" s="19"/>
      <c r="P139" s="116"/>
      <c r="Q139" s="116"/>
      <c r="R139" s="116"/>
      <c r="S139" s="116"/>
      <c r="T139" s="116"/>
      <c r="U139" s="116"/>
    </row>
    <row r="140" spans="4:23" ht="16" customHeight="1" x14ac:dyDescent="0.2">
      <c r="D140" s="19"/>
      <c r="E140" s="19"/>
      <c r="F140" s="19"/>
      <c r="G140" s="19"/>
      <c r="H140" s="19"/>
      <c r="P140" s="116"/>
      <c r="Q140" s="116"/>
      <c r="R140" s="116"/>
      <c r="S140" s="116"/>
      <c r="T140" s="116"/>
      <c r="U140" s="116"/>
    </row>
    <row r="141" spans="4:23" ht="16" customHeight="1" x14ac:dyDescent="0.2">
      <c r="D141" s="19"/>
      <c r="E141" s="19"/>
      <c r="F141" s="19"/>
      <c r="G141" s="19"/>
      <c r="H141" s="19"/>
      <c r="P141" s="116"/>
      <c r="Q141" s="116"/>
      <c r="R141" s="116"/>
      <c r="S141" s="116"/>
      <c r="T141" s="116"/>
      <c r="U141" s="116"/>
      <c r="V141" s="2"/>
      <c r="W141" s="20"/>
    </row>
    <row r="142" spans="4:23" ht="16" customHeight="1" x14ac:dyDescent="0.2">
      <c r="D142" s="11"/>
      <c r="E142" s="11"/>
      <c r="F142" s="11"/>
      <c r="G142" s="14"/>
      <c r="H142" s="11"/>
      <c r="P142" s="116"/>
      <c r="Q142" s="116"/>
      <c r="R142" s="116"/>
      <c r="S142" s="116"/>
      <c r="T142" s="116"/>
      <c r="U142" s="116"/>
      <c r="V142" s="2"/>
      <c r="W142" s="21"/>
    </row>
    <row r="143" spans="4:23" ht="16" customHeight="1" x14ac:dyDescent="0.2">
      <c r="D143" s="14"/>
      <c r="E143" s="14"/>
      <c r="F143" s="14"/>
      <c r="G143" s="11"/>
      <c r="H143" s="11"/>
      <c r="P143" s="116"/>
      <c r="Q143" s="116"/>
      <c r="R143" s="116"/>
      <c r="S143" s="116"/>
      <c r="T143" s="116"/>
      <c r="U143" s="116"/>
      <c r="V143" s="2"/>
      <c r="W143" s="20"/>
    </row>
    <row r="144" spans="4:23" ht="16" customHeight="1" x14ac:dyDescent="0.2">
      <c r="D144" s="14"/>
      <c r="E144" s="14"/>
      <c r="F144" s="14"/>
      <c r="G144" s="14"/>
      <c r="H144" s="11"/>
      <c r="P144" s="116"/>
      <c r="Q144" s="116"/>
      <c r="R144" s="116"/>
      <c r="S144" s="116"/>
      <c r="T144" s="116"/>
      <c r="U144" s="116"/>
      <c r="V144" s="2"/>
    </row>
    <row r="145" spans="3:24" ht="16" customHeight="1" x14ac:dyDescent="0.2">
      <c r="D145" s="14"/>
      <c r="E145" s="14"/>
      <c r="F145" s="14"/>
      <c r="G145" s="14"/>
      <c r="H145" s="11"/>
      <c r="P145" s="116"/>
      <c r="Q145" s="116"/>
      <c r="R145" s="116"/>
      <c r="S145" s="116"/>
      <c r="T145" s="116"/>
      <c r="U145" s="116"/>
      <c r="W145" s="22"/>
    </row>
    <row r="146" spans="3:24" ht="16" customHeight="1" x14ac:dyDescent="0.2">
      <c r="D146" s="23"/>
      <c r="E146" s="23"/>
      <c r="F146" s="14"/>
      <c r="G146" s="14"/>
      <c r="H146" s="11"/>
      <c r="P146" s="116"/>
      <c r="Q146" s="116"/>
      <c r="R146" s="116"/>
      <c r="S146" s="116"/>
      <c r="T146" s="116"/>
      <c r="U146" s="116"/>
      <c r="V146" s="2"/>
      <c r="W146" s="20"/>
    </row>
    <row r="147" spans="3:24" ht="16" customHeight="1" x14ac:dyDescent="0.2">
      <c r="D147" s="23"/>
      <c r="E147" s="23"/>
      <c r="F147" s="11"/>
      <c r="G147" s="11"/>
      <c r="H147" s="11"/>
      <c r="P147" s="116"/>
      <c r="Q147" s="116"/>
      <c r="R147" s="116"/>
      <c r="S147" s="116"/>
      <c r="T147" s="116"/>
      <c r="U147" s="116"/>
      <c r="V147" s="2"/>
      <c r="W147" s="20"/>
    </row>
    <row r="148" spans="3:24" ht="16" customHeight="1" x14ac:dyDescent="0.2">
      <c r="D148" s="23"/>
      <c r="E148" s="23"/>
      <c r="F148" s="24"/>
      <c r="G148" s="24"/>
      <c r="H148" s="11"/>
      <c r="P148" s="116"/>
      <c r="Q148" s="116"/>
      <c r="R148" s="116"/>
      <c r="S148" s="116"/>
      <c r="T148" s="116"/>
      <c r="U148" s="116"/>
      <c r="V148" s="2"/>
      <c r="W148" s="20"/>
    </row>
    <row r="149" spans="3:24" ht="16" customHeight="1" x14ac:dyDescent="0.2">
      <c r="D149" s="23"/>
      <c r="E149" s="23"/>
      <c r="F149" s="24"/>
      <c r="G149" s="24"/>
      <c r="H149" s="11"/>
      <c r="P149" s="116"/>
      <c r="Q149" s="116"/>
      <c r="R149" s="116"/>
      <c r="S149" s="116"/>
      <c r="T149" s="116"/>
      <c r="U149" s="116"/>
      <c r="V149" s="2"/>
      <c r="W149" s="20"/>
    </row>
    <row r="150" spans="3:24" ht="16" customHeight="1" x14ac:dyDescent="0.2">
      <c r="D150" s="14"/>
      <c r="E150" s="14"/>
      <c r="F150" s="14"/>
      <c r="G150" s="13"/>
      <c r="H150" s="11"/>
      <c r="P150" s="116"/>
      <c r="Q150" s="116"/>
      <c r="R150" s="116"/>
      <c r="S150" s="116"/>
      <c r="T150" s="116"/>
      <c r="U150" s="116"/>
      <c r="V150" s="2"/>
      <c r="W150" s="20"/>
    </row>
    <row r="151" spans="3:24" ht="16" customHeight="1" x14ac:dyDescent="0.2">
      <c r="D151" s="23"/>
      <c r="E151" s="23"/>
      <c r="F151" s="14"/>
      <c r="G151" s="14"/>
      <c r="H151" s="11"/>
      <c r="P151" s="116"/>
      <c r="Q151" s="116"/>
      <c r="R151" s="116"/>
      <c r="S151" s="116"/>
      <c r="T151" s="116"/>
      <c r="U151" s="116"/>
      <c r="W151" s="22"/>
    </row>
    <row r="152" spans="3:24" ht="16" customHeight="1" x14ac:dyDescent="0.2">
      <c r="D152" s="23"/>
      <c r="E152" s="23"/>
      <c r="F152" s="11"/>
      <c r="G152" s="11"/>
      <c r="H152" s="11"/>
      <c r="P152" s="116"/>
      <c r="Q152" s="116"/>
      <c r="R152" s="116"/>
      <c r="S152" s="116"/>
      <c r="T152" s="116"/>
      <c r="U152" s="116"/>
      <c r="V152" s="2"/>
      <c r="W152" s="20"/>
    </row>
    <row r="153" spans="3:24" ht="16" customHeight="1" x14ac:dyDescent="0.2">
      <c r="D153" s="23"/>
      <c r="E153" s="23"/>
      <c r="F153" s="24"/>
      <c r="G153" s="24"/>
      <c r="H153" s="11"/>
      <c r="P153" s="116"/>
      <c r="Q153" s="116"/>
      <c r="R153" s="116"/>
      <c r="S153" s="116"/>
      <c r="T153" s="116"/>
      <c r="U153" s="116"/>
      <c r="V153" s="2"/>
      <c r="W153" s="20"/>
    </row>
    <row r="154" spans="3:24" ht="16" customHeight="1" x14ac:dyDescent="0.2">
      <c r="D154" s="23"/>
      <c r="E154" s="23"/>
      <c r="F154" s="24"/>
      <c r="G154" s="24"/>
      <c r="H154" s="11"/>
      <c r="T154" s="6"/>
      <c r="U154" s="6"/>
      <c r="W154" s="22"/>
    </row>
    <row r="155" spans="3:24" ht="16" customHeight="1" x14ac:dyDescent="0.2">
      <c r="R155" s="25"/>
      <c r="S155" s="25"/>
      <c r="T155" s="2"/>
      <c r="U155" s="2"/>
      <c r="V155" s="2"/>
      <c r="W155" s="26"/>
    </row>
    <row r="156" spans="3:24" ht="16" customHeight="1" x14ac:dyDescent="0.2">
      <c r="R156" s="25"/>
      <c r="S156" s="25"/>
      <c r="T156" s="2"/>
      <c r="U156" s="2"/>
      <c r="V156" s="2"/>
      <c r="W156" s="20"/>
    </row>
    <row r="157" spans="3:24" ht="168" customHeight="1" x14ac:dyDescent="0.2"/>
    <row r="158" spans="3:24" ht="16" customHeight="1" x14ac:dyDescent="0.2">
      <c r="C158" s="118" t="s">
        <v>43</v>
      </c>
      <c r="D158" s="116"/>
      <c r="E158" s="116"/>
      <c r="F158" s="116"/>
      <c r="G158" s="116"/>
      <c r="H158" s="116"/>
      <c r="I158" s="116"/>
      <c r="J158" s="116"/>
      <c r="K158" s="116"/>
      <c r="L158" s="116"/>
      <c r="M158" s="116"/>
      <c r="N158" s="116"/>
      <c r="O158" s="116"/>
      <c r="P158" s="116"/>
      <c r="Q158" s="116"/>
      <c r="R158" s="116"/>
      <c r="S158" s="116"/>
      <c r="T158" s="116"/>
      <c r="U158" s="116"/>
      <c r="V158" s="116"/>
      <c r="W158" s="116"/>
      <c r="X158" s="116"/>
    </row>
    <row r="159" spans="3:24" ht="16" customHeight="1" x14ac:dyDescent="0.2">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row>
    <row r="160" spans="3:24" ht="16" customHeight="1" x14ac:dyDescent="0.2">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row>
    <row r="161" spans="3:24" ht="16" customHeight="1" x14ac:dyDescent="0.2">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row>
    <row r="162" spans="3:24" ht="16" customHeight="1" x14ac:dyDescent="0.2">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row>
    <row r="163" spans="3:24" ht="16" customHeight="1" x14ac:dyDescent="0.2">
      <c r="C163" s="10"/>
      <c r="D163" s="10"/>
      <c r="E163" s="10"/>
      <c r="F163" s="10"/>
      <c r="G163" s="10"/>
      <c r="H163" s="10"/>
      <c r="I163" s="10"/>
      <c r="J163" s="10"/>
      <c r="K163" s="10"/>
      <c r="L163" s="10"/>
      <c r="M163" s="10"/>
      <c r="N163" s="10"/>
      <c r="O163" s="10"/>
      <c r="P163" s="10"/>
      <c r="Q163" s="10"/>
      <c r="R163" s="10"/>
      <c r="S163" s="10"/>
      <c r="T163" s="10"/>
      <c r="U163" s="10"/>
      <c r="V163" s="10"/>
      <c r="W163" s="10"/>
      <c r="X163" s="10"/>
    </row>
    <row r="164" spans="3:24" ht="16" customHeight="1" x14ac:dyDescent="0.2">
      <c r="C164" s="10"/>
      <c r="D164" s="10"/>
      <c r="E164" s="10"/>
      <c r="F164" s="10"/>
      <c r="G164" s="10"/>
      <c r="H164" s="10"/>
      <c r="I164" s="10"/>
      <c r="J164" s="10"/>
      <c r="K164" s="10"/>
      <c r="L164" s="10"/>
      <c r="M164" s="10"/>
      <c r="N164" s="10"/>
      <c r="O164" s="10"/>
      <c r="P164" s="10"/>
      <c r="Q164" s="10"/>
      <c r="R164" s="10"/>
      <c r="S164" s="10"/>
      <c r="T164" s="10"/>
      <c r="U164" s="10"/>
      <c r="V164" s="10"/>
      <c r="W164" s="10"/>
      <c r="X164" s="10"/>
    </row>
    <row r="165" spans="3:24" ht="16" customHeight="1" x14ac:dyDescent="0.2">
      <c r="C165" s="10"/>
      <c r="D165" s="131" t="s">
        <v>20</v>
      </c>
      <c r="E165" s="116"/>
      <c r="F165" s="116"/>
      <c r="G165" s="10"/>
      <c r="H165" s="10"/>
      <c r="I165" s="10"/>
      <c r="J165" s="10"/>
      <c r="K165" s="10"/>
      <c r="L165" s="10"/>
      <c r="M165" s="10"/>
      <c r="N165" s="10"/>
      <c r="O165" s="10"/>
      <c r="P165" s="10"/>
      <c r="Q165" s="10"/>
      <c r="R165" s="10"/>
      <c r="S165" s="10"/>
      <c r="T165" s="10"/>
      <c r="U165" s="10"/>
      <c r="V165" s="10"/>
      <c r="W165" s="10"/>
      <c r="X165" s="10"/>
    </row>
    <row r="166" spans="3:24" x14ac:dyDescent="0.2">
      <c r="D166" s="116"/>
      <c r="E166" s="116"/>
      <c r="F166" s="116"/>
    </row>
    <row r="167" spans="3:24" ht="16" customHeight="1" x14ac:dyDescent="0.2">
      <c r="D167" s="119" t="s">
        <v>44</v>
      </c>
      <c r="E167" s="116"/>
      <c r="F167" s="116"/>
      <c r="G167" s="116"/>
      <c r="H167" s="116"/>
      <c r="I167" s="116"/>
      <c r="J167" s="116"/>
      <c r="K167" s="116"/>
      <c r="L167" s="116"/>
      <c r="M167" s="116"/>
      <c r="N167" s="116"/>
      <c r="O167" s="116"/>
      <c r="P167" s="116"/>
      <c r="Q167" s="116"/>
      <c r="R167" s="116"/>
      <c r="S167" s="116"/>
      <c r="T167" s="116"/>
      <c r="U167" s="116"/>
      <c r="V167" s="116"/>
      <c r="W167" s="116"/>
    </row>
    <row r="168" spans="3:24" ht="31" customHeight="1" x14ac:dyDescent="0.2">
      <c r="D168" s="116"/>
      <c r="E168" s="116"/>
      <c r="F168" s="116"/>
      <c r="G168" s="116"/>
      <c r="H168" s="116"/>
      <c r="I168" s="116"/>
      <c r="J168" s="116"/>
      <c r="K168" s="116"/>
      <c r="L168" s="116"/>
      <c r="M168" s="116"/>
      <c r="N168" s="116"/>
      <c r="O168" s="116"/>
      <c r="P168" s="116"/>
      <c r="Q168" s="116"/>
      <c r="R168" s="116"/>
      <c r="S168" s="116"/>
      <c r="T168" s="116"/>
      <c r="U168" s="116"/>
      <c r="V168" s="116"/>
      <c r="W168" s="116"/>
    </row>
    <row r="169" spans="3:24" ht="16" customHeight="1" x14ac:dyDescent="0.2">
      <c r="D169" s="116"/>
      <c r="E169" s="116"/>
      <c r="F169" s="116"/>
      <c r="G169" s="116"/>
      <c r="H169" s="116"/>
      <c r="I169" s="116"/>
      <c r="J169" s="116"/>
      <c r="K169" s="116"/>
      <c r="L169" s="116"/>
      <c r="M169" s="116"/>
      <c r="N169" s="116"/>
      <c r="O169" s="116"/>
      <c r="P169" s="116"/>
      <c r="Q169" s="116"/>
      <c r="R169" s="116"/>
      <c r="S169" s="116"/>
      <c r="T169" s="116"/>
      <c r="U169" s="116"/>
      <c r="V169" s="116"/>
      <c r="W169" s="116"/>
    </row>
    <row r="170" spans="3:24" ht="16" customHeight="1" x14ac:dyDescent="0.2">
      <c r="D170" s="116"/>
      <c r="E170" s="116"/>
      <c r="F170" s="116"/>
      <c r="G170" s="116"/>
      <c r="H170" s="116"/>
      <c r="I170" s="116"/>
      <c r="J170" s="116"/>
      <c r="K170" s="116"/>
      <c r="L170" s="116"/>
      <c r="M170" s="116"/>
      <c r="N170" s="116"/>
      <c r="O170" s="116"/>
      <c r="P170" s="116"/>
      <c r="Q170" s="116"/>
      <c r="R170" s="116"/>
      <c r="S170" s="116"/>
      <c r="T170" s="116"/>
      <c r="U170" s="116"/>
      <c r="V170" s="116"/>
      <c r="W170" s="116"/>
    </row>
    <row r="171" spans="3:24" ht="16" customHeight="1" x14ac:dyDescent="0.2">
      <c r="D171" s="17"/>
      <c r="E171" s="17"/>
      <c r="F171" s="17"/>
      <c r="G171" s="17"/>
      <c r="H171" s="17"/>
      <c r="I171" s="17"/>
      <c r="J171" s="17"/>
      <c r="K171" s="17"/>
      <c r="L171" s="17"/>
      <c r="M171" s="17"/>
      <c r="N171" s="17"/>
      <c r="O171" s="17"/>
      <c r="P171" s="17"/>
      <c r="Q171" s="17"/>
      <c r="R171" s="17"/>
      <c r="S171" s="17"/>
      <c r="T171" s="17"/>
      <c r="U171" s="17"/>
      <c r="V171" s="17"/>
      <c r="W171" s="17"/>
    </row>
    <row r="172" spans="3:24" ht="16" customHeight="1" x14ac:dyDescent="0.2">
      <c r="D172" s="17"/>
      <c r="E172" s="17"/>
      <c r="F172" s="17"/>
      <c r="G172" s="17"/>
      <c r="H172" s="17"/>
      <c r="I172" s="132"/>
      <c r="J172" s="116"/>
      <c r="K172" s="116"/>
      <c r="L172" s="116"/>
      <c r="M172" s="116"/>
      <c r="N172" s="116"/>
      <c r="O172" s="116"/>
      <c r="P172" s="116"/>
      <c r="Q172" s="17"/>
      <c r="R172" s="17"/>
      <c r="S172" s="17"/>
      <c r="T172" s="17"/>
      <c r="U172" s="17"/>
      <c r="V172" s="17"/>
      <c r="W172" s="17"/>
    </row>
    <row r="173" spans="3:24" ht="16" customHeight="1" x14ac:dyDescent="0.2">
      <c r="D173" s="17"/>
      <c r="E173" s="17"/>
      <c r="F173" s="17"/>
      <c r="G173" s="17"/>
      <c r="H173" s="17"/>
      <c r="I173" s="116"/>
      <c r="J173" s="116"/>
      <c r="K173" s="116"/>
      <c r="L173" s="116"/>
      <c r="M173" s="116"/>
      <c r="N173" s="116"/>
      <c r="O173" s="116"/>
      <c r="P173" s="116"/>
      <c r="Q173" s="17"/>
      <c r="R173" s="17"/>
      <c r="S173" s="17"/>
      <c r="T173" s="17"/>
      <c r="U173" s="17"/>
      <c r="V173" s="17"/>
      <c r="W173" s="17"/>
    </row>
    <row r="174" spans="3:24" x14ac:dyDescent="0.2">
      <c r="D174" s="14"/>
      <c r="E174" s="14"/>
      <c r="F174" s="14"/>
      <c r="G174" s="14"/>
      <c r="H174" s="11"/>
      <c r="I174" s="116"/>
      <c r="J174" s="116"/>
      <c r="K174" s="116"/>
      <c r="L174" s="116"/>
      <c r="M174" s="116"/>
      <c r="N174" s="116"/>
      <c r="O174" s="116"/>
      <c r="P174" s="116"/>
      <c r="W174" s="22"/>
    </row>
    <row r="175" spans="3:24" x14ac:dyDescent="0.2">
      <c r="D175" s="115"/>
      <c r="E175" s="116"/>
      <c r="F175" s="123"/>
      <c r="G175" s="116"/>
      <c r="H175" s="11"/>
      <c r="R175" s="133"/>
      <c r="S175" s="116"/>
      <c r="T175" s="124"/>
      <c r="U175" s="116"/>
      <c r="V175" s="116"/>
      <c r="W175" s="20"/>
    </row>
    <row r="176" spans="3:24" x14ac:dyDescent="0.2">
      <c r="D176" s="116"/>
      <c r="E176" s="116"/>
      <c r="F176" s="120"/>
      <c r="G176" s="116"/>
      <c r="H176" s="11"/>
      <c r="R176" s="116"/>
      <c r="S176" s="116"/>
      <c r="T176" s="124"/>
      <c r="U176" s="116"/>
      <c r="V176" s="116"/>
      <c r="W176" s="20"/>
    </row>
    <row r="177" spans="4:23" x14ac:dyDescent="0.2">
      <c r="D177" s="116"/>
      <c r="E177" s="116"/>
      <c r="F177" s="135"/>
      <c r="G177" s="116"/>
      <c r="H177" s="11"/>
      <c r="R177" s="116"/>
      <c r="S177" s="116"/>
      <c r="T177" s="124"/>
      <c r="U177" s="116"/>
      <c r="V177" s="116"/>
      <c r="W177" s="20"/>
    </row>
    <row r="178" spans="4:23" x14ac:dyDescent="0.2">
      <c r="D178" s="116"/>
      <c r="E178" s="116"/>
      <c r="F178" s="116"/>
      <c r="G178" s="116"/>
      <c r="H178" s="11"/>
      <c r="R178" s="116"/>
      <c r="S178" s="116"/>
      <c r="T178" s="124"/>
      <c r="U178" s="116"/>
      <c r="V178" s="116"/>
      <c r="W178" s="20"/>
    </row>
    <row r="179" spans="4:23" x14ac:dyDescent="0.2">
      <c r="D179" s="14"/>
      <c r="E179" s="14"/>
      <c r="F179" s="14"/>
      <c r="G179" s="13"/>
      <c r="H179" s="11"/>
      <c r="R179" s="116"/>
      <c r="S179" s="116"/>
      <c r="T179" s="124"/>
      <c r="U179" s="116"/>
      <c r="V179" s="116"/>
      <c r="W179" s="20"/>
    </row>
    <row r="180" spans="4:23" x14ac:dyDescent="0.2">
      <c r="D180" s="115"/>
      <c r="E180" s="116"/>
      <c r="F180" s="123"/>
      <c r="G180" s="116"/>
      <c r="H180" s="11"/>
      <c r="T180" s="6"/>
      <c r="U180" s="6"/>
      <c r="W180" s="22"/>
    </row>
    <row r="181" spans="4:23" x14ac:dyDescent="0.2">
      <c r="D181" s="116"/>
      <c r="E181" s="116"/>
      <c r="F181" s="120"/>
      <c r="G181" s="116"/>
      <c r="H181" s="11"/>
      <c r="R181" s="130"/>
      <c r="S181" s="116"/>
      <c r="T181" s="124"/>
      <c r="U181" s="116"/>
      <c r="V181" s="116"/>
      <c r="W181" s="20"/>
    </row>
    <row r="182" spans="4:23" x14ac:dyDescent="0.2">
      <c r="D182" s="116"/>
      <c r="E182" s="116"/>
      <c r="F182" s="135"/>
      <c r="G182" s="116"/>
      <c r="H182" s="11"/>
      <c r="R182" s="116"/>
      <c r="S182" s="116"/>
      <c r="T182" s="124"/>
      <c r="U182" s="116"/>
      <c r="V182" s="116"/>
      <c r="W182" s="20"/>
    </row>
    <row r="183" spans="4:23" x14ac:dyDescent="0.2">
      <c r="D183" s="116"/>
      <c r="E183" s="116"/>
      <c r="F183" s="116"/>
      <c r="G183" s="116"/>
      <c r="H183" s="11"/>
      <c r="T183" s="6"/>
      <c r="U183" s="6"/>
      <c r="W183" s="22"/>
    </row>
    <row r="184" spans="4:23" x14ac:dyDescent="0.2">
      <c r="R184" s="130"/>
      <c r="S184" s="116"/>
      <c r="T184" s="124"/>
      <c r="U184" s="116"/>
      <c r="V184" s="116"/>
      <c r="W184" s="26"/>
    </row>
    <row r="185" spans="4:23" x14ac:dyDescent="0.2">
      <c r="R185" s="116"/>
      <c r="S185" s="116"/>
      <c r="T185" s="124"/>
      <c r="U185" s="116"/>
      <c r="V185" s="116"/>
      <c r="W185" s="20"/>
    </row>
    <row r="216" spans="3:24" ht="130" customHeight="1" x14ac:dyDescent="0.2">
      <c r="C216" s="156" t="s">
        <v>45</v>
      </c>
      <c r="D216" s="116"/>
      <c r="E216" s="116"/>
      <c r="F216" s="116"/>
      <c r="G216" s="116"/>
      <c r="H216" s="116"/>
      <c r="I216" s="116"/>
      <c r="J216" s="116"/>
      <c r="K216" s="116"/>
      <c r="L216" s="116"/>
      <c r="M216" s="116"/>
      <c r="N216" s="116"/>
      <c r="O216" s="116"/>
      <c r="P216" s="116"/>
      <c r="Q216" s="116"/>
      <c r="R216" s="116"/>
      <c r="S216" s="116"/>
      <c r="T216" s="116"/>
      <c r="U216" s="116"/>
      <c r="V216" s="116"/>
      <c r="W216" s="116"/>
      <c r="X216" s="116"/>
    </row>
    <row r="217" spans="3:24" ht="15" customHeight="1" x14ac:dyDescent="0.2">
      <c r="D217" s="131" t="s">
        <v>20</v>
      </c>
      <c r="E217" s="116"/>
      <c r="F217" s="116"/>
      <c r="G217" s="10"/>
      <c r="H217" s="10"/>
      <c r="I217" s="10"/>
      <c r="J217" s="10"/>
      <c r="K217" s="10"/>
      <c r="L217" s="10"/>
      <c r="M217" s="10"/>
      <c r="N217" s="10"/>
      <c r="O217" s="10"/>
      <c r="P217" s="10"/>
      <c r="Q217" s="10"/>
      <c r="R217" s="10"/>
      <c r="S217" s="10"/>
      <c r="T217" s="10"/>
      <c r="U217" s="10"/>
      <c r="V217" s="10"/>
      <c r="W217" s="10"/>
    </row>
    <row r="218" spans="3:24" x14ac:dyDescent="0.2">
      <c r="D218" s="116"/>
      <c r="E218" s="116"/>
      <c r="F218" s="116"/>
    </row>
    <row r="219" spans="3:24" x14ac:dyDescent="0.2">
      <c r="D219" s="119" t="str">
        <f>"This graph shows the cumulative cash flow throughout the project’s lifespan. The point at which the investment is returned is marked during the "&amp; FLOOR('Tabular Data'!N96, 1)&amp;IF(AND('Tabular Data'!N96&gt;=10,'Tabular Data'!M57&lt;=20),"th",CHOOSE(MOD('Tabular Data'!N96,10),"st","nd","rd","th","th","th","th","th","th")&amp;" year of the project, as indicated. The graph highlights how cash flow accumulates over time, providing a clear view of when the project breaks even and begins generating profit.")</f>
        <v>This graph shows the cumulative cash flow throughout the project’s lifespan. The point at which the investment is returned is marked during the 3rd year of the project, as indicated. The graph highlights how cash flow accumulates over time, providing a clear view of when the project breaks even and begins generating profit.</v>
      </c>
      <c r="E219" s="116"/>
      <c r="F219" s="116"/>
      <c r="G219" s="116"/>
      <c r="H219" s="116"/>
      <c r="I219" s="116"/>
      <c r="J219" s="116"/>
      <c r="K219" s="116"/>
      <c r="L219" s="116"/>
      <c r="M219" s="116"/>
      <c r="N219" s="116"/>
      <c r="O219" s="116"/>
      <c r="P219" s="116"/>
      <c r="Q219" s="116"/>
      <c r="R219" s="116"/>
      <c r="S219" s="116"/>
      <c r="T219" s="116"/>
      <c r="U219" s="116"/>
      <c r="V219" s="116"/>
      <c r="W219" s="116"/>
    </row>
    <row r="220" spans="3:24" x14ac:dyDescent="0.2">
      <c r="D220" s="116"/>
      <c r="E220" s="116"/>
      <c r="F220" s="116"/>
      <c r="G220" s="116"/>
      <c r="H220" s="116"/>
      <c r="I220" s="116"/>
      <c r="J220" s="116"/>
      <c r="K220" s="116"/>
      <c r="L220" s="116"/>
      <c r="M220" s="116"/>
      <c r="N220" s="116"/>
      <c r="O220" s="116"/>
      <c r="P220" s="116"/>
      <c r="Q220" s="116"/>
      <c r="R220" s="116"/>
      <c r="S220" s="116"/>
      <c r="T220" s="116"/>
      <c r="U220" s="116"/>
      <c r="V220" s="116"/>
      <c r="W220" s="116"/>
    </row>
    <row r="221" spans="3:24" ht="38" customHeight="1" x14ac:dyDescent="0.2">
      <c r="D221" s="116"/>
      <c r="E221" s="116"/>
      <c r="F221" s="116"/>
      <c r="G221" s="116"/>
      <c r="H221" s="116"/>
      <c r="I221" s="116"/>
      <c r="J221" s="116"/>
      <c r="K221" s="116"/>
      <c r="L221" s="116"/>
      <c r="M221" s="116"/>
      <c r="N221" s="116"/>
      <c r="O221" s="116"/>
      <c r="P221" s="116"/>
      <c r="Q221" s="116"/>
      <c r="R221" s="116"/>
      <c r="S221" s="116"/>
      <c r="T221" s="116"/>
      <c r="U221" s="116"/>
      <c r="V221" s="116"/>
      <c r="W221" s="116"/>
    </row>
    <row r="222" spans="3:24" x14ac:dyDescent="0.2">
      <c r="D222" s="116"/>
      <c r="E222" s="116"/>
      <c r="F222" s="116"/>
      <c r="G222" s="116"/>
      <c r="H222" s="116"/>
      <c r="I222" s="116"/>
      <c r="J222" s="116"/>
      <c r="K222" s="116"/>
      <c r="L222" s="116"/>
      <c r="M222" s="116"/>
      <c r="N222" s="116"/>
      <c r="O222" s="116"/>
      <c r="P222" s="116"/>
      <c r="Q222" s="116"/>
      <c r="R222" s="116"/>
      <c r="S222" s="116"/>
      <c r="T222" s="116"/>
      <c r="U222" s="116"/>
      <c r="V222" s="116"/>
      <c r="W222" s="116"/>
    </row>
    <row r="268" spans="3:24" ht="65" customHeight="1" x14ac:dyDescent="0.2">
      <c r="C268" s="158"/>
      <c r="D268" s="116"/>
      <c r="E268" s="116"/>
      <c r="F268" s="116"/>
      <c r="G268" s="116"/>
      <c r="H268" s="116"/>
      <c r="I268" s="116"/>
      <c r="J268" s="116"/>
      <c r="K268" s="116"/>
      <c r="L268" s="116"/>
      <c r="M268" s="116"/>
      <c r="N268" s="116"/>
      <c r="O268" s="116"/>
      <c r="P268" s="116"/>
      <c r="Q268" s="116"/>
      <c r="R268" s="116"/>
      <c r="S268" s="116"/>
      <c r="T268" s="116"/>
      <c r="U268" s="116"/>
      <c r="V268" s="116"/>
      <c r="W268" s="116"/>
      <c r="X268" s="116"/>
    </row>
    <row r="269" spans="3:24" ht="39" customHeight="1" x14ac:dyDescent="0.3">
      <c r="C269" s="112"/>
    </row>
  </sheetData>
  <mergeCells count="118">
    <mergeCell ref="C268:X268"/>
    <mergeCell ref="F40:G40"/>
    <mergeCell ref="W74:X74"/>
    <mergeCell ref="T182:V182"/>
    <mergeCell ref="C6:X11"/>
    <mergeCell ref="F55:G55"/>
    <mergeCell ref="L14:O15"/>
    <mergeCell ref="F51:G51"/>
    <mergeCell ref="T75:V75"/>
    <mergeCell ref="W76:X76"/>
    <mergeCell ref="T72:V72"/>
    <mergeCell ref="F35:G35"/>
    <mergeCell ref="T81:V81"/>
    <mergeCell ref="L67:O82"/>
    <mergeCell ref="W75:X75"/>
    <mergeCell ref="L13:O13"/>
    <mergeCell ref="F38:G38"/>
    <mergeCell ref="F177:G178"/>
    <mergeCell ref="T82:V82"/>
    <mergeCell ref="R175:S179"/>
    <mergeCell ref="I14:K15"/>
    <mergeCell ref="C88:X92"/>
    <mergeCell ref="J49:K50"/>
    <mergeCell ref="L65:N66"/>
    <mergeCell ref="D219:W222"/>
    <mergeCell ref="R81:S82"/>
    <mergeCell ref="T79:V79"/>
    <mergeCell ref="T73:V73"/>
    <mergeCell ref="D175:E178"/>
    <mergeCell ref="D49:E51"/>
    <mergeCell ref="R184:S185"/>
    <mergeCell ref="T70:V70"/>
    <mergeCell ref="F13:H13"/>
    <mergeCell ref="F73:G74"/>
    <mergeCell ref="F36:G36"/>
    <mergeCell ref="F50:G50"/>
    <mergeCell ref="T178:V178"/>
    <mergeCell ref="F181:G181"/>
    <mergeCell ref="I13:K13"/>
    <mergeCell ref="W72:X72"/>
    <mergeCell ref="F180:G180"/>
    <mergeCell ref="T67:V67"/>
    <mergeCell ref="C58:X62"/>
    <mergeCell ref="C216:X216"/>
    <mergeCell ref="T77:V77"/>
    <mergeCell ref="W70:X70"/>
    <mergeCell ref="F77:G77"/>
    <mergeCell ref="R65:X65"/>
    <mergeCell ref="D217:F218"/>
    <mergeCell ref="W81:X81"/>
    <mergeCell ref="C13:E13"/>
    <mergeCell ref="F78:G79"/>
    <mergeCell ref="R67:S70"/>
    <mergeCell ref="D53:E55"/>
    <mergeCell ref="T179:V179"/>
    <mergeCell ref="D69:F69"/>
    <mergeCell ref="C20:X22"/>
    <mergeCell ref="W73:X73"/>
    <mergeCell ref="P14:S15"/>
    <mergeCell ref="D31:F31"/>
    <mergeCell ref="W82:X82"/>
    <mergeCell ref="D28:I29"/>
    <mergeCell ref="D46:F46"/>
    <mergeCell ref="R72:S76"/>
    <mergeCell ref="D43:I44"/>
    <mergeCell ref="T78:V78"/>
    <mergeCell ref="D38:E40"/>
    <mergeCell ref="P13:S13"/>
    <mergeCell ref="T80:V80"/>
    <mergeCell ref="W68:X68"/>
    <mergeCell ref="F49:G49"/>
    <mergeCell ref="D165:F166"/>
    <mergeCell ref="J51:W57"/>
    <mergeCell ref="P133:U153"/>
    <mergeCell ref="F182:G183"/>
    <mergeCell ref="T13:W13"/>
    <mergeCell ref="T14:W15"/>
    <mergeCell ref="T74:V74"/>
    <mergeCell ref="D71:E74"/>
    <mergeCell ref="F98:H99"/>
    <mergeCell ref="T4:X4"/>
    <mergeCell ref="D34:E36"/>
    <mergeCell ref="T76:V76"/>
    <mergeCell ref="C14:E15"/>
    <mergeCell ref="F76:G76"/>
    <mergeCell ref="W79:X79"/>
    <mergeCell ref="T69:V69"/>
    <mergeCell ref="D68:F68"/>
    <mergeCell ref="G5:T5"/>
    <mergeCell ref="D45:F45"/>
    <mergeCell ref="D66:H67"/>
    <mergeCell ref="F14:H15"/>
    <mergeCell ref="F53:G53"/>
    <mergeCell ref="D76:E79"/>
    <mergeCell ref="D180:E183"/>
    <mergeCell ref="D30:F30"/>
    <mergeCell ref="C158:X162"/>
    <mergeCell ref="D167:W170"/>
    <mergeCell ref="F72:G72"/>
    <mergeCell ref="R78:S79"/>
    <mergeCell ref="F71:G71"/>
    <mergeCell ref="F176:G176"/>
    <mergeCell ref="T185:V185"/>
    <mergeCell ref="W67:X67"/>
    <mergeCell ref="T175:V175"/>
    <mergeCell ref="T184:V184"/>
    <mergeCell ref="F175:G175"/>
    <mergeCell ref="W69:X69"/>
    <mergeCell ref="T177:V177"/>
    <mergeCell ref="W78:X78"/>
    <mergeCell ref="F34:G34"/>
    <mergeCell ref="R181:S182"/>
    <mergeCell ref="P131:R132"/>
    <mergeCell ref="I172:P174"/>
    <mergeCell ref="T176:V176"/>
    <mergeCell ref="T181:V181"/>
    <mergeCell ref="T68:V68"/>
    <mergeCell ref="F100:K120"/>
  </mergeCells>
  <pageMargins left="0.7" right="0.7" top="0.75" bottom="0.75" header="0.3" footer="0.3"/>
  <pageSetup paperSize="9" scale="26" orientation="portrait" horizontalDpi="0" verticalDpi="0"/>
  <rowBreaks count="1" manualBreakCount="1">
    <brk id="127" min="2" max="2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122"/>
  <sheetViews>
    <sheetView topLeftCell="D7" zoomScaleNormal="106" zoomScaleSheetLayoutView="50" workbookViewId="0">
      <selection activeCell="N92" sqref="N92:W92"/>
    </sheetView>
  </sheetViews>
  <sheetFormatPr baseColWidth="10" defaultColWidth="11.5" defaultRowHeight="16" x14ac:dyDescent="0.2"/>
  <cols>
    <col min="1" max="1" width="1.33203125" customWidth="1"/>
    <col min="4" max="4" width="11.83203125" bestFit="1" customWidth="1"/>
    <col min="7" max="7" width="11.83203125" customWidth="1"/>
    <col min="8" max="8" width="17.6640625" bestFit="1" customWidth="1"/>
    <col min="9" max="9" width="17.6640625" customWidth="1"/>
    <col min="13" max="13" width="11.83203125" customWidth="1"/>
    <col min="14" max="14" width="13.1640625" customWidth="1"/>
    <col min="15" max="15" width="17.6640625" bestFit="1" customWidth="1"/>
    <col min="16" max="16" width="17.6640625" customWidth="1"/>
    <col min="17" max="17" width="15.5" bestFit="1" customWidth="1"/>
    <col min="18" max="18" width="11.83203125" bestFit="1" customWidth="1"/>
    <col min="19" max="19" width="17.6640625" bestFit="1" customWidth="1"/>
    <col min="20" max="20" width="14" bestFit="1" customWidth="1"/>
    <col min="25" max="25" width="12" bestFit="1" customWidth="1"/>
  </cols>
  <sheetData>
    <row r="1" spans="2:23" ht="44" customHeight="1" x14ac:dyDescent="0.2">
      <c r="B1" s="182" t="s">
        <v>48</v>
      </c>
      <c r="C1" s="116"/>
      <c r="D1" s="116"/>
      <c r="E1" s="116"/>
      <c r="F1" s="116"/>
      <c r="G1" s="116"/>
      <c r="H1" s="116"/>
      <c r="I1" s="116"/>
      <c r="J1" s="116"/>
      <c r="K1" s="116"/>
      <c r="L1" s="116"/>
      <c r="M1" s="116"/>
      <c r="N1" s="116"/>
      <c r="O1" s="116"/>
      <c r="P1" s="116"/>
      <c r="Q1" s="116"/>
      <c r="R1" s="116"/>
      <c r="S1" s="116"/>
      <c r="T1" s="116"/>
      <c r="U1" s="116"/>
      <c r="V1" s="116"/>
      <c r="W1" s="116"/>
    </row>
    <row r="2" spans="2:23" ht="20" customHeight="1" x14ac:dyDescent="0.2">
      <c r="B2" s="1"/>
      <c r="C2" s="1"/>
      <c r="D2" s="1"/>
      <c r="E2" s="1"/>
      <c r="F2" s="1"/>
      <c r="G2" s="1"/>
      <c r="H2" s="1"/>
      <c r="I2" s="1"/>
      <c r="J2" s="1"/>
      <c r="K2" s="1"/>
      <c r="L2" s="1"/>
      <c r="M2" s="1"/>
      <c r="N2" s="1"/>
      <c r="O2" s="1"/>
      <c r="P2" s="1"/>
      <c r="Q2" s="1"/>
      <c r="R2" s="1"/>
      <c r="S2" s="1"/>
      <c r="T2" s="1"/>
      <c r="U2" s="1"/>
      <c r="V2" s="1"/>
      <c r="W2" s="1"/>
    </row>
    <row r="3" spans="2:23" ht="20" customHeight="1" x14ac:dyDescent="0.2">
      <c r="B3" s="1"/>
      <c r="C3" s="1"/>
      <c r="D3" s="1"/>
      <c r="E3" s="1"/>
      <c r="F3" s="1"/>
      <c r="G3" s="1"/>
      <c r="H3" s="1"/>
      <c r="I3" s="1"/>
      <c r="J3" s="1"/>
      <c r="K3" s="204" t="s">
        <v>49</v>
      </c>
      <c r="L3" s="116"/>
      <c r="M3" s="203" t="s">
        <v>50</v>
      </c>
      <c r="N3" s="116"/>
      <c r="O3" s="116"/>
      <c r="P3" s="116"/>
      <c r="Q3" s="1"/>
      <c r="R3" s="1"/>
      <c r="S3" s="1"/>
      <c r="T3" s="1"/>
      <c r="U3" s="1"/>
      <c r="V3" s="1"/>
      <c r="W3" s="1"/>
    </row>
    <row r="4" spans="2:23" ht="20" customHeight="1" x14ac:dyDescent="0.2">
      <c r="B4" s="1"/>
      <c r="C4" s="1"/>
      <c r="D4" s="1"/>
      <c r="E4" s="1"/>
      <c r="F4" s="1"/>
      <c r="G4" s="1"/>
      <c r="H4" s="1"/>
      <c r="I4" s="1"/>
      <c r="J4" s="1"/>
      <c r="K4" s="18"/>
      <c r="L4" s="18"/>
      <c r="M4" s="116"/>
      <c r="N4" s="116"/>
      <c r="O4" s="116"/>
      <c r="P4" s="116"/>
      <c r="Q4" s="1"/>
      <c r="R4" s="1"/>
      <c r="S4" s="1"/>
      <c r="T4" s="1"/>
      <c r="U4" s="1"/>
      <c r="V4" s="1"/>
      <c r="W4" s="1"/>
    </row>
    <row r="5" spans="2:23" ht="20" customHeight="1" x14ac:dyDescent="0.2">
      <c r="B5" s="1"/>
      <c r="C5" s="1"/>
      <c r="D5" s="1"/>
      <c r="E5" s="1"/>
      <c r="F5" s="1"/>
      <c r="G5" s="1"/>
      <c r="H5" s="1"/>
      <c r="I5" s="1"/>
      <c r="J5" s="1"/>
      <c r="K5" s="18"/>
      <c r="L5" s="18"/>
      <c r="M5" s="116"/>
      <c r="N5" s="116"/>
      <c r="O5" s="116"/>
      <c r="P5" s="116"/>
      <c r="Q5" s="1"/>
      <c r="R5" s="1"/>
      <c r="S5" s="1"/>
      <c r="T5" s="1"/>
      <c r="U5" s="1"/>
      <c r="V5" s="1"/>
      <c r="W5" s="1"/>
    </row>
    <row r="6" spans="2:23" ht="20" customHeight="1" x14ac:dyDescent="0.2">
      <c r="B6" s="1"/>
      <c r="C6" s="1"/>
      <c r="D6" s="1"/>
      <c r="E6" s="1"/>
      <c r="F6" s="1"/>
      <c r="G6" s="1"/>
      <c r="H6" s="1"/>
      <c r="I6" s="1"/>
      <c r="J6" s="1"/>
      <c r="K6" s="1"/>
      <c r="L6" s="1"/>
      <c r="M6" s="1"/>
      <c r="N6" s="1"/>
      <c r="O6" s="1"/>
      <c r="P6" s="1"/>
      <c r="Q6" s="1"/>
      <c r="R6" s="1"/>
      <c r="S6" s="1"/>
      <c r="T6" s="1"/>
      <c r="U6" s="1"/>
      <c r="V6" s="1"/>
      <c r="W6" s="1"/>
    </row>
    <row r="7" spans="2:23" ht="20" customHeight="1" thickBot="1" x14ac:dyDescent="0.25">
      <c r="B7" s="1"/>
      <c r="C7" s="1"/>
      <c r="D7" s="1"/>
      <c r="E7" s="1"/>
      <c r="F7" s="1"/>
      <c r="G7" s="1"/>
      <c r="H7" s="1"/>
      <c r="I7" s="1"/>
      <c r="U7" s="18"/>
    </row>
    <row r="8" spans="2:23" ht="31" customHeight="1" x14ac:dyDescent="0.2">
      <c r="B8" s="157" t="s">
        <v>23</v>
      </c>
      <c r="C8" s="150"/>
      <c r="D8" s="150"/>
      <c r="E8" s="150"/>
      <c r="F8" s="150"/>
      <c r="G8" s="150"/>
      <c r="H8" s="150"/>
      <c r="I8" s="150"/>
      <c r="J8" s="150"/>
      <c r="K8" s="150"/>
      <c r="L8" s="150"/>
      <c r="M8" s="150"/>
      <c r="N8" s="150"/>
      <c r="O8" s="150"/>
      <c r="P8" s="150"/>
      <c r="Q8" s="150"/>
      <c r="R8" s="150"/>
      <c r="S8" s="150"/>
      <c r="T8" s="150"/>
      <c r="U8" s="150"/>
      <c r="V8" s="150"/>
      <c r="W8" s="151"/>
    </row>
    <row r="9" spans="2:23" ht="31" customHeight="1" thickBot="1" x14ac:dyDescent="0.25">
      <c r="B9" s="82"/>
      <c r="C9" s="1"/>
      <c r="D9" s="1"/>
      <c r="E9" s="1"/>
      <c r="F9" s="1"/>
      <c r="G9" s="1"/>
      <c r="H9" s="1"/>
      <c r="I9" s="1"/>
      <c r="J9" s="1"/>
      <c r="K9" s="1"/>
      <c r="L9" s="1"/>
      <c r="M9" s="1"/>
      <c r="N9" s="1"/>
      <c r="O9" s="1"/>
      <c r="P9" s="1"/>
      <c r="Q9" s="1"/>
      <c r="R9" s="1"/>
      <c r="S9" s="1"/>
      <c r="T9" s="1"/>
      <c r="U9" s="1"/>
      <c r="V9" s="1"/>
      <c r="W9" s="83"/>
    </row>
    <row r="10" spans="2:23" x14ac:dyDescent="0.2">
      <c r="B10" s="3"/>
      <c r="E10" s="189" t="s">
        <v>24</v>
      </c>
      <c r="F10" s="150"/>
      <c r="G10" s="150"/>
      <c r="H10" s="150"/>
      <c r="I10" s="150"/>
      <c r="J10" s="150"/>
      <c r="K10" s="150"/>
      <c r="L10" s="151"/>
      <c r="O10" s="189" t="s">
        <v>29</v>
      </c>
      <c r="P10" s="150"/>
      <c r="Q10" s="150"/>
      <c r="R10" s="150"/>
      <c r="S10" s="150"/>
      <c r="T10" s="150"/>
      <c r="U10" s="151"/>
      <c r="W10" s="4"/>
    </row>
    <row r="11" spans="2:23" x14ac:dyDescent="0.2">
      <c r="B11" s="3"/>
      <c r="E11" s="152" t="s">
        <v>25</v>
      </c>
      <c r="F11" s="116"/>
      <c r="G11" s="116"/>
      <c r="H11" s="116"/>
      <c r="I11" s="206">
        <v>3.7</v>
      </c>
      <c r="J11" s="116"/>
      <c r="K11" s="116"/>
      <c r="L11" s="126"/>
      <c r="O11" s="152" t="s">
        <v>30</v>
      </c>
      <c r="P11" s="116"/>
      <c r="Q11" s="116"/>
      <c r="R11" s="116"/>
      <c r="S11" s="185">
        <v>0.02</v>
      </c>
      <c r="T11" s="116"/>
      <c r="U11" s="126"/>
      <c r="W11" s="4"/>
    </row>
    <row r="12" spans="2:23" x14ac:dyDescent="0.2">
      <c r="B12" s="3"/>
      <c r="E12" s="152" t="s">
        <v>26</v>
      </c>
      <c r="F12" s="116"/>
      <c r="G12" s="116"/>
      <c r="H12" s="116"/>
      <c r="I12" s="188">
        <v>0.06</v>
      </c>
      <c r="J12" s="116"/>
      <c r="K12" s="116"/>
      <c r="L12" s="126"/>
      <c r="O12" s="152" t="s">
        <v>31</v>
      </c>
      <c r="P12" s="116"/>
      <c r="Q12" s="116"/>
      <c r="R12" s="116"/>
      <c r="S12" s="185"/>
      <c r="T12" s="116"/>
      <c r="U12" s="126"/>
      <c r="W12" s="4"/>
    </row>
    <row r="13" spans="2:23" x14ac:dyDescent="0.2">
      <c r="B13" s="3"/>
      <c r="E13" s="152" t="s">
        <v>27</v>
      </c>
      <c r="F13" s="116"/>
      <c r="G13" s="116"/>
      <c r="H13" s="116"/>
      <c r="I13" s="188">
        <v>0.06</v>
      </c>
      <c r="J13" s="116"/>
      <c r="K13" s="116"/>
      <c r="L13" s="126"/>
      <c r="O13" s="152" t="s">
        <v>32</v>
      </c>
      <c r="P13" s="116"/>
      <c r="Q13" s="116"/>
      <c r="R13" s="116"/>
      <c r="S13" s="164">
        <v>10</v>
      </c>
      <c r="T13" s="116"/>
      <c r="U13" s="126"/>
      <c r="W13" s="4"/>
    </row>
    <row r="14" spans="2:23" ht="17" customHeight="1" thickBot="1" x14ac:dyDescent="0.25">
      <c r="B14" s="3"/>
      <c r="E14" s="166" t="s">
        <v>28</v>
      </c>
      <c r="F14" s="144"/>
      <c r="G14" s="144"/>
      <c r="H14" s="144"/>
      <c r="I14" s="199">
        <v>0.05</v>
      </c>
      <c r="J14" s="144"/>
      <c r="K14" s="144"/>
      <c r="L14" s="148"/>
      <c r="O14" s="152" t="s">
        <v>33</v>
      </c>
      <c r="P14" s="116"/>
      <c r="Q14" s="116"/>
      <c r="R14" s="116"/>
      <c r="S14" s="188">
        <v>0.2</v>
      </c>
      <c r="T14" s="116"/>
      <c r="U14" s="126"/>
      <c r="W14" s="4"/>
    </row>
    <row r="15" spans="2:23" ht="17" customHeight="1" thickBot="1" x14ac:dyDescent="0.25">
      <c r="B15" s="3"/>
      <c r="E15" s="190"/>
      <c r="F15" s="116"/>
      <c r="G15" s="116"/>
      <c r="H15" s="116"/>
      <c r="I15" s="190"/>
      <c r="J15" s="116"/>
      <c r="K15" s="116"/>
      <c r="L15" s="116"/>
      <c r="O15" s="166" t="s">
        <v>34</v>
      </c>
      <c r="P15" s="144"/>
      <c r="Q15" s="144"/>
      <c r="R15" s="144"/>
      <c r="S15" s="165" t="s">
        <v>51</v>
      </c>
      <c r="T15" s="144"/>
      <c r="U15" s="148"/>
      <c r="W15" s="4"/>
    </row>
    <row r="16" spans="2:23" ht="16" customHeight="1" thickBot="1" x14ac:dyDescent="0.25">
      <c r="B16" s="3"/>
      <c r="F16" s="88"/>
      <c r="G16" s="88"/>
      <c r="K16" s="87"/>
      <c r="L16" s="87"/>
      <c r="W16" s="4"/>
    </row>
    <row r="17" spans="2:23" x14ac:dyDescent="0.2">
      <c r="B17" s="3"/>
      <c r="E17" s="189" t="s">
        <v>38</v>
      </c>
      <c r="F17" s="150"/>
      <c r="G17" s="150"/>
      <c r="H17" s="150"/>
      <c r="I17" s="150"/>
      <c r="J17" s="150"/>
      <c r="K17" s="150"/>
      <c r="L17" s="150"/>
      <c r="M17" s="150"/>
      <c r="N17" s="150"/>
      <c r="O17" s="150"/>
      <c r="P17" s="150"/>
      <c r="Q17" s="150"/>
      <c r="R17" s="150"/>
      <c r="S17" s="150"/>
      <c r="T17" s="150"/>
      <c r="U17" s="151"/>
      <c r="W17" s="4"/>
    </row>
    <row r="18" spans="2:23" ht="17" customHeight="1" x14ac:dyDescent="0.2">
      <c r="B18" s="3"/>
      <c r="E18" s="195" t="s">
        <v>40</v>
      </c>
      <c r="F18" s="116"/>
      <c r="G18" s="116"/>
      <c r="H18" s="116"/>
      <c r="I18" s="116"/>
      <c r="J18" s="116"/>
      <c r="K18" s="116"/>
      <c r="L18" s="116"/>
      <c r="M18" s="116"/>
      <c r="N18" s="170">
        <v>230</v>
      </c>
      <c r="O18" s="116"/>
      <c r="P18" s="116"/>
      <c r="Q18" s="116"/>
      <c r="R18" s="116"/>
      <c r="S18" s="116"/>
      <c r="T18" s="116"/>
      <c r="U18" s="126"/>
      <c r="W18" s="4"/>
    </row>
    <row r="19" spans="2:23" ht="17" customHeight="1" x14ac:dyDescent="0.2">
      <c r="B19" s="3"/>
      <c r="E19" s="195" t="s">
        <v>39</v>
      </c>
      <c r="F19" s="116"/>
      <c r="G19" s="116"/>
      <c r="H19" s="116"/>
      <c r="I19" s="116"/>
      <c r="J19" s="116"/>
      <c r="K19" s="116"/>
      <c r="L19" s="116"/>
      <c r="M19" s="116"/>
      <c r="N19" s="170" t="s">
        <v>52</v>
      </c>
      <c r="O19" s="116"/>
      <c r="P19" s="116"/>
      <c r="Q19" s="116"/>
      <c r="R19" s="116"/>
      <c r="S19" s="116"/>
      <c r="T19" s="116"/>
      <c r="U19" s="126"/>
      <c r="W19" s="4"/>
    </row>
    <row r="20" spans="2:23" x14ac:dyDescent="0.2">
      <c r="B20" s="3"/>
      <c r="E20" s="152" t="s">
        <v>53</v>
      </c>
      <c r="F20" s="116"/>
      <c r="G20" s="116"/>
      <c r="H20" s="116"/>
      <c r="I20" s="116"/>
      <c r="J20" s="116"/>
      <c r="K20" s="116"/>
      <c r="L20" s="116"/>
      <c r="M20" s="116"/>
      <c r="N20" s="186">
        <v>2280</v>
      </c>
      <c r="O20" s="116"/>
      <c r="P20" s="116"/>
      <c r="Q20" s="116"/>
      <c r="R20" s="116"/>
      <c r="S20" s="116"/>
      <c r="T20" s="116"/>
      <c r="U20" s="126"/>
      <c r="W20" s="4"/>
    </row>
    <row r="21" spans="2:23" x14ac:dyDescent="0.2">
      <c r="B21" s="3"/>
      <c r="E21" s="195" t="s">
        <v>54</v>
      </c>
      <c r="F21" s="116"/>
      <c r="G21" s="116"/>
      <c r="H21" s="116"/>
      <c r="I21" s="116"/>
      <c r="J21" s="116"/>
      <c r="K21" s="116"/>
      <c r="L21" s="116"/>
      <c r="M21" s="116"/>
      <c r="N21" s="167">
        <v>0.02</v>
      </c>
      <c r="O21" s="116"/>
      <c r="P21" s="116"/>
      <c r="Q21" s="116"/>
      <c r="R21" s="116"/>
      <c r="S21" s="116"/>
      <c r="T21" s="116"/>
      <c r="U21" s="126"/>
      <c r="W21" s="4"/>
    </row>
    <row r="22" spans="2:23" x14ac:dyDescent="0.2">
      <c r="B22" s="3"/>
      <c r="E22" s="152" t="s">
        <v>55</v>
      </c>
      <c r="F22" s="116"/>
      <c r="G22" s="116"/>
      <c r="H22" s="116"/>
      <c r="I22" s="116"/>
      <c r="J22" s="116"/>
      <c r="K22" s="116"/>
      <c r="L22" s="116"/>
      <c r="M22" s="116"/>
      <c r="N22" s="167">
        <v>0.9</v>
      </c>
      <c r="O22" s="116"/>
      <c r="P22" s="116"/>
      <c r="Q22" s="116"/>
      <c r="R22" s="116"/>
      <c r="S22" s="116"/>
      <c r="T22" s="116"/>
      <c r="U22" s="126"/>
      <c r="W22" s="4"/>
    </row>
    <row r="23" spans="2:23" ht="17" customHeight="1" thickBot="1" x14ac:dyDescent="0.25">
      <c r="B23" s="3"/>
      <c r="E23" s="166" t="s">
        <v>56</v>
      </c>
      <c r="F23" s="144"/>
      <c r="G23" s="144"/>
      <c r="H23" s="144"/>
      <c r="I23" s="144"/>
      <c r="J23" s="144"/>
      <c r="K23" s="144"/>
      <c r="L23" s="144"/>
      <c r="M23" s="144"/>
      <c r="N23" s="193">
        <v>1</v>
      </c>
      <c r="O23" s="144"/>
      <c r="P23" s="144"/>
      <c r="Q23" s="144"/>
      <c r="R23" s="144"/>
      <c r="S23" s="144"/>
      <c r="T23" s="144"/>
      <c r="U23" s="148"/>
      <c r="W23" s="4"/>
    </row>
    <row r="24" spans="2:23" ht="17" customHeight="1" thickBot="1" x14ac:dyDescent="0.25">
      <c r="B24" s="3"/>
      <c r="F24" s="85"/>
      <c r="G24" s="85"/>
      <c r="K24" s="90"/>
      <c r="L24" s="90"/>
      <c r="W24" s="4"/>
    </row>
    <row r="25" spans="2:23" x14ac:dyDescent="0.2">
      <c r="B25" s="3"/>
      <c r="E25" s="189" t="s">
        <v>35</v>
      </c>
      <c r="F25" s="150"/>
      <c r="G25" s="150"/>
      <c r="H25" s="150"/>
      <c r="I25" s="150"/>
      <c r="J25" s="150"/>
      <c r="K25" s="150"/>
      <c r="L25" s="150"/>
      <c r="M25" s="150"/>
      <c r="N25" s="150"/>
      <c r="O25" s="150"/>
      <c r="P25" s="150"/>
      <c r="Q25" s="150"/>
      <c r="R25" s="150"/>
      <c r="S25" s="150"/>
      <c r="T25" s="150"/>
      <c r="U25" s="151"/>
      <c r="W25" s="4"/>
    </row>
    <row r="26" spans="2:23" x14ac:dyDescent="0.2">
      <c r="B26" s="3"/>
      <c r="E26" s="152" t="s">
        <v>36</v>
      </c>
      <c r="F26" s="116"/>
      <c r="G26" s="116"/>
      <c r="H26" s="116"/>
      <c r="I26" s="116"/>
      <c r="J26" s="116"/>
      <c r="K26" s="116"/>
      <c r="L26" s="116"/>
      <c r="M26" s="116"/>
      <c r="N26" s="205">
        <v>0</v>
      </c>
      <c r="O26" s="116"/>
      <c r="P26" s="116"/>
      <c r="Q26" s="116"/>
      <c r="R26" s="116"/>
      <c r="S26" s="116"/>
      <c r="T26" s="116"/>
      <c r="U26" s="126"/>
      <c r="W26" s="4"/>
    </row>
    <row r="27" spans="2:23" ht="16" customHeight="1" thickBot="1" x14ac:dyDescent="0.25">
      <c r="B27" s="3"/>
      <c r="E27" s="166" t="s">
        <v>37</v>
      </c>
      <c r="F27" s="144"/>
      <c r="G27" s="144"/>
      <c r="H27" s="144"/>
      <c r="I27" s="144"/>
      <c r="J27" s="144"/>
      <c r="K27" s="144"/>
      <c r="L27" s="144"/>
      <c r="M27" s="144"/>
      <c r="N27" s="165"/>
      <c r="O27" s="144"/>
      <c r="P27" s="144"/>
      <c r="Q27" s="144"/>
      <c r="R27" s="144"/>
      <c r="S27" s="144"/>
      <c r="T27" s="144"/>
      <c r="U27" s="148"/>
      <c r="W27" s="4"/>
    </row>
    <row r="28" spans="2:23" ht="17" customHeight="1" thickBot="1" x14ac:dyDescent="0.25">
      <c r="B28" s="78"/>
      <c r="C28" s="28"/>
      <c r="D28" s="28"/>
      <c r="E28" s="28"/>
      <c r="F28" s="84"/>
      <c r="G28" s="84"/>
      <c r="H28" s="28"/>
      <c r="I28" s="28"/>
      <c r="J28" s="28"/>
      <c r="K28" s="103"/>
      <c r="L28" s="103"/>
      <c r="M28" s="28"/>
      <c r="N28" s="28"/>
      <c r="O28" s="28"/>
      <c r="P28" s="28"/>
      <c r="Q28" s="28"/>
      <c r="R28" s="28"/>
      <c r="S28" s="28"/>
      <c r="T28" s="28"/>
      <c r="U28" s="28"/>
      <c r="V28" s="28"/>
      <c r="W28" s="79"/>
    </row>
    <row r="29" spans="2:23" x14ac:dyDescent="0.2">
      <c r="F29" s="62"/>
      <c r="G29" s="62"/>
      <c r="K29" s="7"/>
      <c r="L29" s="7"/>
    </row>
    <row r="30" spans="2:23" x14ac:dyDescent="0.2">
      <c r="F30" s="91"/>
      <c r="G30" s="62"/>
      <c r="K30" s="92"/>
      <c r="L30" s="92"/>
    </row>
    <row r="31" spans="2:23" x14ac:dyDescent="0.2">
      <c r="F31" s="62"/>
      <c r="G31" s="62"/>
      <c r="K31" s="86"/>
      <c r="L31" s="86"/>
    </row>
    <row r="32" spans="2:23" ht="17" customHeight="1" thickBot="1" x14ac:dyDescent="0.25">
      <c r="F32" s="2"/>
      <c r="G32" s="2"/>
    </row>
    <row r="33" spans="2:23" ht="31" customHeight="1" x14ac:dyDescent="0.2">
      <c r="B33" s="157" t="s">
        <v>57</v>
      </c>
      <c r="C33" s="150"/>
      <c r="D33" s="150"/>
      <c r="E33" s="150"/>
      <c r="F33" s="150"/>
      <c r="G33" s="150"/>
      <c r="H33" s="150"/>
      <c r="I33" s="150"/>
      <c r="J33" s="150"/>
      <c r="K33" s="150"/>
      <c r="L33" s="150"/>
      <c r="M33" s="150"/>
      <c r="N33" s="150"/>
      <c r="O33" s="150"/>
      <c r="P33" s="150"/>
      <c r="Q33" s="150"/>
      <c r="R33" s="150"/>
      <c r="S33" s="150"/>
      <c r="T33" s="150"/>
      <c r="U33" s="150"/>
      <c r="V33" s="150"/>
      <c r="W33" s="151"/>
    </row>
    <row r="34" spans="2:23" x14ac:dyDescent="0.2">
      <c r="B34" s="3"/>
      <c r="W34" s="4"/>
    </row>
    <row r="35" spans="2:23" ht="17" customHeight="1" thickBot="1" x14ac:dyDescent="0.25">
      <c r="B35" s="3"/>
      <c r="G35" s="2"/>
      <c r="W35" s="4"/>
    </row>
    <row r="36" spans="2:23" ht="16" customHeight="1" x14ac:dyDescent="0.2">
      <c r="B36" s="3"/>
      <c r="E36" s="171" t="s">
        <v>9</v>
      </c>
      <c r="F36" s="150"/>
      <c r="G36" s="150"/>
      <c r="H36" s="150"/>
      <c r="I36" s="150"/>
      <c r="J36" s="151"/>
      <c r="O36" s="171" t="s">
        <v>19</v>
      </c>
      <c r="P36" s="150"/>
      <c r="Q36" s="150"/>
      <c r="R36" s="150"/>
      <c r="S36" s="150"/>
      <c r="T36" s="151"/>
      <c r="W36" s="4"/>
    </row>
    <row r="37" spans="2:23" ht="16" customHeight="1" x14ac:dyDescent="0.2">
      <c r="B37" s="3"/>
      <c r="E37" s="122"/>
      <c r="F37" s="116"/>
      <c r="G37" s="116"/>
      <c r="H37" s="116"/>
      <c r="I37" s="116"/>
      <c r="J37" s="126"/>
      <c r="O37" s="122"/>
      <c r="P37" s="116"/>
      <c r="Q37" s="116"/>
      <c r="R37" s="116"/>
      <c r="S37" s="116"/>
      <c r="T37" s="126"/>
      <c r="W37" s="4"/>
    </row>
    <row r="38" spans="2:23" x14ac:dyDescent="0.2">
      <c r="B38" s="3"/>
      <c r="E38" s="3"/>
      <c r="I38" s="7"/>
      <c r="J38" s="4"/>
      <c r="O38" s="3"/>
      <c r="S38" s="7"/>
      <c r="T38" s="4"/>
      <c r="W38" s="4"/>
    </row>
    <row r="39" spans="2:23" ht="16" customHeight="1" x14ac:dyDescent="0.2">
      <c r="B39" s="3"/>
      <c r="E39" s="195" t="s">
        <v>10</v>
      </c>
      <c r="F39" s="116"/>
      <c r="G39" s="95">
        <v>6263338</v>
      </c>
      <c r="H39" s="96"/>
      <c r="I39" s="7"/>
      <c r="J39" s="4"/>
      <c r="O39" s="195" t="s">
        <v>10</v>
      </c>
      <c r="P39" s="116"/>
      <c r="Q39" s="95">
        <v>6302803.6340730311</v>
      </c>
      <c r="R39" s="96"/>
      <c r="S39" s="7"/>
      <c r="T39" s="4"/>
      <c r="W39" s="4"/>
    </row>
    <row r="40" spans="2:23" ht="16" customHeight="1" x14ac:dyDescent="0.2">
      <c r="B40" s="3"/>
      <c r="E40" s="174" t="s">
        <v>11</v>
      </c>
      <c r="F40" s="116"/>
      <c r="G40" s="95">
        <v>3220723.9847639999</v>
      </c>
      <c r="I40" s="7"/>
      <c r="J40" s="4"/>
      <c r="O40" s="174" t="s">
        <v>11</v>
      </c>
      <c r="P40" s="116"/>
      <c r="Q40" s="95">
        <v>2948624.8534911191</v>
      </c>
      <c r="S40" s="7"/>
      <c r="T40" s="4"/>
      <c r="W40" s="4"/>
    </row>
    <row r="41" spans="2:23" ht="16" customHeight="1" x14ac:dyDescent="0.2">
      <c r="B41" s="3"/>
      <c r="E41" s="36"/>
      <c r="F41" s="97"/>
      <c r="G41" s="98"/>
      <c r="H41" s="96"/>
      <c r="I41" s="7"/>
      <c r="J41" s="4"/>
      <c r="O41" s="36"/>
      <c r="P41" s="97"/>
      <c r="Q41" s="98"/>
      <c r="R41" s="96"/>
      <c r="S41" s="7"/>
      <c r="T41" s="4"/>
      <c r="W41" s="4"/>
    </row>
    <row r="42" spans="2:23" x14ac:dyDescent="0.2">
      <c r="B42" s="3"/>
      <c r="E42" s="36"/>
      <c r="F42" s="97"/>
      <c r="G42" s="96"/>
      <c r="H42" s="96"/>
      <c r="I42" s="93" t="s">
        <v>12</v>
      </c>
      <c r="J42" s="63" t="s">
        <v>13</v>
      </c>
      <c r="O42" s="36"/>
      <c r="P42" s="97"/>
      <c r="Q42" s="96"/>
      <c r="R42" s="96"/>
      <c r="S42" s="93" t="s">
        <v>12</v>
      </c>
      <c r="T42" s="63" t="s">
        <v>13</v>
      </c>
      <c r="W42" s="4"/>
    </row>
    <row r="43" spans="2:23" ht="16" customHeight="1" x14ac:dyDescent="0.2">
      <c r="B43" s="3"/>
      <c r="E43" s="177" t="s">
        <v>14</v>
      </c>
      <c r="F43" s="116"/>
      <c r="G43" s="168" t="s">
        <v>15</v>
      </c>
      <c r="H43" s="116"/>
      <c r="I43" s="94">
        <v>484210.12</v>
      </c>
      <c r="J43" s="44">
        <v>693292.04981599993</v>
      </c>
      <c r="O43" s="177" t="s">
        <v>14</v>
      </c>
      <c r="P43" s="116"/>
      <c r="Q43" s="168" t="s">
        <v>15</v>
      </c>
      <c r="R43" s="116"/>
      <c r="S43" s="94">
        <v>304588.08019425179</v>
      </c>
      <c r="T43" s="44">
        <v>436109.21322212968</v>
      </c>
      <c r="W43" s="4"/>
    </row>
    <row r="44" spans="2:23" x14ac:dyDescent="0.2">
      <c r="B44" s="3"/>
      <c r="E44" s="122"/>
      <c r="F44" s="116"/>
      <c r="G44" s="183" t="s">
        <v>16</v>
      </c>
      <c r="H44" s="116"/>
      <c r="I44" s="94">
        <v>276737.84000000003</v>
      </c>
      <c r="J44" s="44">
        <v>283102.81031999999</v>
      </c>
      <c r="K44" t="s">
        <v>87</v>
      </c>
      <c r="O44" s="122"/>
      <c r="P44" s="116"/>
      <c r="Q44" s="183" t="s">
        <v>16</v>
      </c>
      <c r="R44" s="116"/>
      <c r="S44" s="94">
        <v>101169.173148469</v>
      </c>
      <c r="T44" s="44">
        <v>103496.06413088379</v>
      </c>
      <c r="W44" s="4"/>
    </row>
    <row r="45" spans="2:23" ht="16" customHeight="1" x14ac:dyDescent="0.2">
      <c r="B45" s="3"/>
      <c r="E45" s="122"/>
      <c r="F45" s="116"/>
      <c r="G45" s="198" t="s">
        <v>17</v>
      </c>
      <c r="H45" s="116"/>
      <c r="I45" s="94">
        <v>373843.08</v>
      </c>
      <c r="J45" s="44">
        <v>157687.01114399999</v>
      </c>
      <c r="K45" s="113">
        <f>J45+J44+J43</f>
        <v>1134081.8712799998</v>
      </c>
      <c r="L45" s="113">
        <f>U45</f>
        <v>697292.28849701351</v>
      </c>
      <c r="M45" s="113">
        <f>L45-K45</f>
        <v>-436789.58278298634</v>
      </c>
      <c r="O45" s="122"/>
      <c r="P45" s="116"/>
      <c r="Q45" s="198" t="s">
        <v>17</v>
      </c>
      <c r="R45" s="116"/>
      <c r="S45" s="94">
        <v>373843.08</v>
      </c>
      <c r="T45" s="44">
        <v>157687.01114399999</v>
      </c>
      <c r="U45" s="114">
        <f>SUM(T43:T45)</f>
        <v>697292.28849701351</v>
      </c>
      <c r="W45" s="4"/>
    </row>
    <row r="46" spans="2:23" x14ac:dyDescent="0.2">
      <c r="B46" s="3"/>
      <c r="E46" s="36"/>
      <c r="F46" s="97"/>
      <c r="G46" s="96"/>
      <c r="H46" s="6"/>
      <c r="I46" s="7"/>
      <c r="J46" s="44"/>
      <c r="O46" s="36"/>
      <c r="P46" s="97"/>
      <c r="Q46" s="96"/>
      <c r="R46" s="6"/>
      <c r="S46" s="7"/>
      <c r="T46" s="44"/>
      <c r="W46" s="4"/>
    </row>
    <row r="47" spans="2:23" ht="16" customHeight="1" x14ac:dyDescent="0.2">
      <c r="B47" s="3"/>
      <c r="E47" s="194" t="s">
        <v>18</v>
      </c>
      <c r="F47" s="116"/>
      <c r="G47" s="168" t="s">
        <v>15</v>
      </c>
      <c r="H47" s="116"/>
      <c r="I47" s="94">
        <v>1999715</v>
      </c>
      <c r="J47" s="44">
        <v>895272.40549999999</v>
      </c>
      <c r="O47" s="194" t="s">
        <v>18</v>
      </c>
      <c r="P47" s="116"/>
      <c r="Q47" s="168" t="s">
        <v>15</v>
      </c>
      <c r="R47" s="116"/>
      <c r="S47" s="94">
        <v>2199295.0442286092</v>
      </c>
      <c r="T47" s="44">
        <v>984624.39130114834</v>
      </c>
      <c r="W47" s="4"/>
    </row>
    <row r="48" spans="2:23" ht="17" customHeight="1" x14ac:dyDescent="0.2">
      <c r="B48" s="3"/>
      <c r="E48" s="122"/>
      <c r="F48" s="116"/>
      <c r="G48" s="183" t="s">
        <v>16</v>
      </c>
      <c r="H48" s="116"/>
      <c r="I48" s="94">
        <v>1057466.72</v>
      </c>
      <c r="J48" s="44">
        <v>408393.64726400003</v>
      </c>
      <c r="K48" t="s">
        <v>88</v>
      </c>
      <c r="O48" s="122"/>
      <c r="P48" s="116"/>
      <c r="Q48" s="183" t="s">
        <v>16</v>
      </c>
      <c r="R48" s="116"/>
      <c r="S48" s="94">
        <v>1252543.016501701</v>
      </c>
      <c r="T48" s="44">
        <v>483732.11297295702</v>
      </c>
      <c r="W48" s="4"/>
    </row>
    <row r="49" spans="2:23" ht="17" customHeight="1" thickBot="1" x14ac:dyDescent="0.25">
      <c r="B49" s="3"/>
      <c r="E49" s="143"/>
      <c r="F49" s="144"/>
      <c r="G49" s="176" t="s">
        <v>17</v>
      </c>
      <c r="H49" s="144"/>
      <c r="I49" s="42">
        <v>2071365.24</v>
      </c>
      <c r="J49" s="43">
        <v>782976.06071999983</v>
      </c>
      <c r="K49" s="113">
        <f>J49+J48+J47</f>
        <v>2086642.1134839999</v>
      </c>
      <c r="L49" s="113">
        <f>U49</f>
        <v>2251332.5649941051</v>
      </c>
      <c r="M49" s="113">
        <f>L49-K49</f>
        <v>164690.45151010528</v>
      </c>
      <c r="O49" s="143"/>
      <c r="P49" s="144"/>
      <c r="Q49" s="176" t="s">
        <v>17</v>
      </c>
      <c r="R49" s="144"/>
      <c r="S49" s="42">
        <v>2071365.24</v>
      </c>
      <c r="T49" s="43">
        <v>782976.06071999983</v>
      </c>
      <c r="U49" s="114">
        <f>SUM(T47:T49)</f>
        <v>2251332.5649941051</v>
      </c>
      <c r="W49" s="4"/>
    </row>
    <row r="50" spans="2:23" ht="17" customHeight="1" x14ac:dyDescent="0.2">
      <c r="B50" s="3"/>
      <c r="E50" s="99"/>
      <c r="F50" s="99"/>
      <c r="G50" s="100"/>
      <c r="H50" s="100"/>
      <c r="I50" s="94"/>
      <c r="J50" s="94"/>
      <c r="M50" s="113">
        <f>M49+M45</f>
        <v>-272099.13127288106</v>
      </c>
      <c r="O50" s="99"/>
      <c r="P50" s="99"/>
      <c r="Q50" s="100"/>
      <c r="R50" s="100"/>
      <c r="S50" s="94"/>
      <c r="T50" s="94"/>
      <c r="W50" s="4"/>
    </row>
    <row r="51" spans="2:23" ht="17" customHeight="1" thickBot="1" x14ac:dyDescent="0.25">
      <c r="B51" s="78"/>
      <c r="C51" s="28"/>
      <c r="D51" s="28"/>
      <c r="E51" s="80"/>
      <c r="F51" s="80"/>
      <c r="G51" s="81"/>
      <c r="H51" s="81"/>
      <c r="I51" s="42"/>
      <c r="J51" s="42"/>
      <c r="K51" s="28"/>
      <c r="L51" s="28"/>
      <c r="M51" s="28"/>
      <c r="N51" s="28"/>
      <c r="O51" s="80"/>
      <c r="P51" s="80"/>
      <c r="Q51" s="81"/>
      <c r="R51" s="81"/>
      <c r="S51" s="42"/>
      <c r="T51" s="42"/>
      <c r="U51" s="28"/>
      <c r="V51" s="28"/>
      <c r="W51" s="79"/>
    </row>
    <row r="52" spans="2:23" ht="17" customHeight="1" thickBot="1" x14ac:dyDescent="0.25"/>
    <row r="53" spans="2:23" ht="46" customHeight="1" x14ac:dyDescent="0.2">
      <c r="B53" s="157" t="s">
        <v>58</v>
      </c>
      <c r="C53" s="150"/>
      <c r="D53" s="150"/>
      <c r="E53" s="150"/>
      <c r="F53" s="150"/>
      <c r="G53" s="150"/>
      <c r="H53" s="150"/>
      <c r="I53" s="150"/>
      <c r="J53" s="150"/>
      <c r="K53" s="150"/>
      <c r="L53" s="150"/>
      <c r="M53" s="150"/>
      <c r="N53" s="150"/>
      <c r="O53" s="150"/>
      <c r="P53" s="150"/>
      <c r="Q53" s="150"/>
      <c r="R53" s="150"/>
      <c r="S53" s="150"/>
      <c r="T53" s="150"/>
      <c r="U53" s="150"/>
      <c r="V53" s="150"/>
      <c r="W53" s="151"/>
    </row>
    <row r="54" spans="2:23" ht="16" customHeight="1" thickBot="1" x14ac:dyDescent="0.25">
      <c r="B54" s="3"/>
      <c r="D54" s="18"/>
      <c r="E54" s="18"/>
      <c r="F54" s="18"/>
      <c r="G54" s="18"/>
      <c r="H54" s="18"/>
      <c r="I54" s="18"/>
      <c r="J54" s="18"/>
      <c r="K54" s="18"/>
      <c r="L54" s="18"/>
      <c r="M54" s="18"/>
      <c r="N54" s="18"/>
      <c r="O54" s="18"/>
      <c r="P54" s="18"/>
      <c r="Q54" s="18"/>
      <c r="R54" s="18"/>
      <c r="W54" s="4"/>
    </row>
    <row r="55" spans="2:23" ht="17" customHeight="1" x14ac:dyDescent="0.2">
      <c r="B55" s="3"/>
      <c r="E55" s="62"/>
      <c r="F55" s="62"/>
      <c r="G55" s="62"/>
      <c r="H55" s="62"/>
      <c r="I55" s="202" t="s">
        <v>59</v>
      </c>
      <c r="J55" s="150"/>
      <c r="K55" s="187" t="s">
        <v>60</v>
      </c>
      <c r="L55" s="150"/>
      <c r="M55" s="187" t="s">
        <v>61</v>
      </c>
      <c r="N55" s="150"/>
      <c r="O55" s="172" t="s">
        <v>62</v>
      </c>
      <c r="P55" s="151"/>
      <c r="Q55" s="62"/>
      <c r="R55" s="62"/>
      <c r="W55" s="4"/>
    </row>
    <row r="56" spans="2:23" ht="17" customHeight="1" thickBot="1" x14ac:dyDescent="0.25">
      <c r="B56" s="3"/>
      <c r="E56" s="89"/>
      <c r="F56" s="89"/>
      <c r="G56" s="102"/>
      <c r="H56" s="102"/>
      <c r="I56" s="191">
        <v>176</v>
      </c>
      <c r="J56" s="144"/>
      <c r="K56" s="192">
        <v>1940280</v>
      </c>
      <c r="L56" s="144"/>
      <c r="M56" s="192">
        <v>1940280</v>
      </c>
      <c r="N56" s="144"/>
      <c r="O56" s="196">
        <v>388056</v>
      </c>
      <c r="P56" s="148"/>
      <c r="W56" s="4"/>
    </row>
    <row r="57" spans="2:23" x14ac:dyDescent="0.2">
      <c r="B57" s="3"/>
      <c r="D57" s="101"/>
      <c r="E57" s="101"/>
      <c r="F57" s="29"/>
      <c r="G57" s="7"/>
      <c r="I57" s="7"/>
      <c r="K57" s="7"/>
      <c r="L57" s="22"/>
      <c r="W57" s="4"/>
    </row>
    <row r="58" spans="2:23" ht="17" customHeight="1" thickBot="1" x14ac:dyDescent="0.25">
      <c r="B58" s="3"/>
      <c r="E58" t="s">
        <v>89</v>
      </c>
      <c r="F58" t="s">
        <v>90</v>
      </c>
      <c r="O58" s="113"/>
      <c r="W58" s="4"/>
    </row>
    <row r="59" spans="2:23" ht="17" customHeight="1" x14ac:dyDescent="0.2">
      <c r="B59" s="3"/>
      <c r="D59" s="179" t="s">
        <v>63</v>
      </c>
      <c r="E59" s="197" t="s">
        <v>64</v>
      </c>
      <c r="F59" s="150"/>
      <c r="G59" s="151"/>
      <c r="H59" s="178" t="s">
        <v>65</v>
      </c>
      <c r="I59" s="150"/>
      <c r="J59" s="150"/>
      <c r="K59" s="150"/>
      <c r="L59" s="151"/>
      <c r="M59" s="180" t="s">
        <v>66</v>
      </c>
      <c r="N59" s="151"/>
      <c r="O59" s="180" t="s">
        <v>67</v>
      </c>
      <c r="P59" s="150"/>
      <c r="Q59" s="150"/>
      <c r="R59" s="151"/>
      <c r="S59" s="180" t="s">
        <v>68</v>
      </c>
      <c r="T59" s="151"/>
      <c r="U59" s="178" t="s">
        <v>69</v>
      </c>
      <c r="W59" s="4"/>
    </row>
    <row r="60" spans="2:23" ht="17" customHeight="1" thickBot="1" x14ac:dyDescent="0.25">
      <c r="B60" s="3"/>
      <c r="D60" s="122"/>
      <c r="E60" s="144"/>
      <c r="F60" s="144"/>
      <c r="G60" s="148"/>
      <c r="H60" s="143"/>
      <c r="I60" s="144"/>
      <c r="J60" s="144"/>
      <c r="K60" s="144"/>
      <c r="L60" s="148"/>
      <c r="M60" s="143"/>
      <c r="N60" s="148"/>
      <c r="O60" s="143"/>
      <c r="P60" s="144"/>
      <c r="Q60" s="144"/>
      <c r="R60" s="148"/>
      <c r="S60" s="143"/>
      <c r="T60" s="148"/>
      <c r="U60" s="200"/>
      <c r="W60" s="4"/>
    </row>
    <row r="61" spans="2:23" ht="36" customHeight="1" thickBot="1" x14ac:dyDescent="0.25">
      <c r="B61" s="3"/>
      <c r="D61" s="143"/>
      <c r="E61" s="30" t="s">
        <v>70</v>
      </c>
      <c r="F61" s="31" t="s">
        <v>71</v>
      </c>
      <c r="G61" s="31" t="s">
        <v>72</v>
      </c>
      <c r="H61" s="30" t="s">
        <v>73</v>
      </c>
      <c r="I61" s="31" t="s">
        <v>74</v>
      </c>
      <c r="J61" s="31" t="s">
        <v>75</v>
      </c>
      <c r="K61" s="31" t="s">
        <v>76</v>
      </c>
      <c r="L61" s="32" t="s">
        <v>77</v>
      </c>
      <c r="M61" s="32" t="s">
        <v>78</v>
      </c>
      <c r="N61" s="32" t="s">
        <v>79</v>
      </c>
      <c r="O61" s="27" t="s">
        <v>80</v>
      </c>
      <c r="P61" s="31" t="s">
        <v>81</v>
      </c>
      <c r="Q61" s="31" t="s">
        <v>82</v>
      </c>
      <c r="R61" s="32" t="s">
        <v>83</v>
      </c>
      <c r="S61" s="33" t="s">
        <v>84</v>
      </c>
      <c r="T61" s="34" t="s">
        <v>85</v>
      </c>
      <c r="U61" s="201"/>
      <c r="W61" s="4"/>
    </row>
    <row r="62" spans="2:23" ht="17" customHeight="1" x14ac:dyDescent="0.2">
      <c r="B62" s="3"/>
      <c r="D62" s="5">
        <v>0</v>
      </c>
      <c r="E62" s="45">
        <v>0</v>
      </c>
      <c r="F62" s="94">
        <v>0</v>
      </c>
      <c r="G62" s="105">
        <v>0</v>
      </c>
      <c r="H62" s="54">
        <v>0</v>
      </c>
      <c r="I62" s="106">
        <v>0</v>
      </c>
      <c r="J62" s="106">
        <v>0</v>
      </c>
      <c r="K62" s="106">
        <v>0</v>
      </c>
      <c r="L62" s="55">
        <v>0</v>
      </c>
      <c r="M62" s="55">
        <v>-1940280</v>
      </c>
      <c r="N62" s="55">
        <v>-1940280</v>
      </c>
      <c r="O62" s="46">
        <v>1552224</v>
      </c>
      <c r="P62" s="94">
        <v>0</v>
      </c>
      <c r="Q62" s="94">
        <v>0</v>
      </c>
      <c r="R62" s="47">
        <v>0</v>
      </c>
      <c r="S62" s="45">
        <v>-388056</v>
      </c>
      <c r="T62" s="44">
        <v>-388056</v>
      </c>
      <c r="U62" s="8">
        <v>0</v>
      </c>
      <c r="W62" s="4"/>
    </row>
    <row r="63" spans="2:23" ht="16" customHeight="1" x14ac:dyDescent="0.2">
      <c r="B63" s="3"/>
      <c r="D63" s="5">
        <v>1</v>
      </c>
      <c r="E63" s="45">
        <v>272099.13127288118</v>
      </c>
      <c r="F63" s="94">
        <v>251629.91100653599</v>
      </c>
      <c r="G63" s="105">
        <v>523729.04227941722</v>
      </c>
      <c r="H63" s="54">
        <v>15711.871268382511</v>
      </c>
      <c r="I63" s="106">
        <v>11400</v>
      </c>
      <c r="J63" s="106">
        <v>0</v>
      </c>
      <c r="K63" s="106">
        <v>3000</v>
      </c>
      <c r="L63" s="55">
        <v>30111.871268382511</v>
      </c>
      <c r="M63" s="55">
        <v>493617.17101103457</v>
      </c>
      <c r="N63" s="55">
        <v>-1446662.8289889649</v>
      </c>
      <c r="O63" s="46">
        <v>1445074.7709366709</v>
      </c>
      <c r="P63" s="94">
        <v>107149.2290633291</v>
      </c>
      <c r="Q63" s="94">
        <v>124177.92</v>
      </c>
      <c r="R63" s="46">
        <v>231327.1490633291</v>
      </c>
      <c r="S63" s="45">
        <v>262290.02194770559</v>
      </c>
      <c r="T63" s="44">
        <v>-125765.97805229441</v>
      </c>
      <c r="U63" s="8">
        <v>0.25440512246223979</v>
      </c>
      <c r="W63" s="4"/>
    </row>
    <row r="64" spans="2:23" ht="16" customHeight="1" x14ac:dyDescent="0.2">
      <c r="B64" s="3"/>
      <c r="D64" s="5">
        <v>2</v>
      </c>
      <c r="E64" s="45">
        <v>267342.51427195693</v>
      </c>
      <c r="F64" s="94">
        <v>251629.91100653599</v>
      </c>
      <c r="G64" s="105">
        <v>518972.42527849291</v>
      </c>
      <c r="H64" s="54">
        <v>15569.172758354791</v>
      </c>
      <c r="I64" s="106">
        <v>11400</v>
      </c>
      <c r="J64" s="106">
        <v>0</v>
      </c>
      <c r="K64" s="106">
        <v>3000</v>
      </c>
      <c r="L64" s="55">
        <v>29969.17275835478</v>
      </c>
      <c r="M64" s="55">
        <v>489003.25252013799</v>
      </c>
      <c r="N64" s="55">
        <v>-957659.57646882732</v>
      </c>
      <c r="O64" s="46">
        <v>1329353.603548276</v>
      </c>
      <c r="P64" s="94">
        <v>115721.16738839541</v>
      </c>
      <c r="Q64" s="94">
        <v>115605.9816749337</v>
      </c>
      <c r="R64" s="46">
        <v>231327.1490633291</v>
      </c>
      <c r="S64" s="45">
        <v>257676.10345680901</v>
      </c>
      <c r="T64" s="44">
        <v>131910.12540451449</v>
      </c>
      <c r="U64" s="8">
        <v>0.25202715717326257</v>
      </c>
      <c r="W64" s="4"/>
    </row>
    <row r="65" spans="2:23" ht="17" customHeight="1" x14ac:dyDescent="0.2">
      <c r="B65" s="3"/>
      <c r="D65" s="5">
        <v>3</v>
      </c>
      <c r="E65" s="45">
        <v>262681.02961105108</v>
      </c>
      <c r="F65" s="94">
        <v>251629.91100653599</v>
      </c>
      <c r="G65" s="105">
        <v>514310.94061758713</v>
      </c>
      <c r="H65" s="54">
        <v>15429.328218527609</v>
      </c>
      <c r="I65" s="106">
        <v>11400</v>
      </c>
      <c r="J65" s="106">
        <v>0</v>
      </c>
      <c r="K65" s="106">
        <v>3000</v>
      </c>
      <c r="L65" s="55">
        <v>29829.328218527611</v>
      </c>
      <c r="M65" s="55">
        <v>484481.61239905952</v>
      </c>
      <c r="N65" s="55">
        <v>-473177.96406976791</v>
      </c>
      <c r="O65" s="46">
        <v>1204374.742768809</v>
      </c>
      <c r="P65" s="94">
        <v>124978.860779467</v>
      </c>
      <c r="Q65" s="94">
        <v>106348.288283862</v>
      </c>
      <c r="R65" s="46">
        <v>231327.1490633291</v>
      </c>
      <c r="S65" s="45">
        <v>253154.4633357304</v>
      </c>
      <c r="T65" s="44">
        <v>385064.58874024492</v>
      </c>
      <c r="U65" s="8">
        <v>0.2496967511900651</v>
      </c>
      <c r="W65" s="4"/>
    </row>
    <row r="66" spans="2:23" ht="16" customHeight="1" x14ac:dyDescent="0.2">
      <c r="B66" s="3"/>
      <c r="D66" s="5">
        <v>4</v>
      </c>
      <c r="E66" s="45">
        <v>258112.77464336329</v>
      </c>
      <c r="F66" s="94">
        <v>251629.91100653599</v>
      </c>
      <c r="G66" s="105">
        <v>509742.6856498993</v>
      </c>
      <c r="H66" s="54">
        <v>15292.280569496979</v>
      </c>
      <c r="I66" s="106">
        <v>11400</v>
      </c>
      <c r="J66" s="106">
        <v>0</v>
      </c>
      <c r="K66" s="106">
        <v>3000</v>
      </c>
      <c r="L66" s="55">
        <v>29692.280569496979</v>
      </c>
      <c r="M66" s="55">
        <v>480050.40508040233</v>
      </c>
      <c r="N66" s="55">
        <v>6872.4410106344731</v>
      </c>
      <c r="O66" s="46">
        <v>1069397.5731269841</v>
      </c>
      <c r="P66" s="94">
        <v>134977.16964182441</v>
      </c>
      <c r="Q66" s="94">
        <v>96349.979421504657</v>
      </c>
      <c r="R66" s="46">
        <v>231327.1490633291</v>
      </c>
      <c r="S66" s="45">
        <v>248723.25601707329</v>
      </c>
      <c r="T66" s="44">
        <v>633787.84475731815</v>
      </c>
      <c r="U66" s="8">
        <v>0.2474129533265314</v>
      </c>
      <c r="W66" s="4"/>
    </row>
    <row r="67" spans="2:23" ht="16" customHeight="1" x14ac:dyDescent="0.2">
      <c r="B67" s="3"/>
      <c r="D67" s="5">
        <v>5</v>
      </c>
      <c r="E67" s="45">
        <v>253635.88477502941</v>
      </c>
      <c r="F67" s="94">
        <v>251629.91100653599</v>
      </c>
      <c r="G67" s="105">
        <v>505265.79578156542</v>
      </c>
      <c r="H67" s="54">
        <v>15157.973873446959</v>
      </c>
      <c r="I67" s="106">
        <v>11400</v>
      </c>
      <c r="J67" s="106">
        <v>0</v>
      </c>
      <c r="K67" s="106">
        <v>3000</v>
      </c>
      <c r="L67" s="55">
        <v>29557.973873446961</v>
      </c>
      <c r="M67" s="55">
        <v>475707.82190811838</v>
      </c>
      <c r="N67" s="55">
        <v>482580.26291875291</v>
      </c>
      <c r="O67" s="46">
        <v>923622.22991381376</v>
      </c>
      <c r="P67" s="94">
        <v>145775.34321317039</v>
      </c>
      <c r="Q67" s="94">
        <v>85551.805850158707</v>
      </c>
      <c r="R67" s="46">
        <v>231327.1490633291</v>
      </c>
      <c r="S67" s="45">
        <v>244380.6728447894</v>
      </c>
      <c r="T67" s="44">
        <v>878168.51760210749</v>
      </c>
      <c r="U67" s="8">
        <v>0.24517483142026841</v>
      </c>
      <c r="W67" s="4"/>
    </row>
    <row r="68" spans="2:23" ht="16" customHeight="1" x14ac:dyDescent="0.2">
      <c r="B68" s="3"/>
      <c r="D68" s="5">
        <v>6</v>
      </c>
      <c r="E68" s="45">
        <v>249248.53270406221</v>
      </c>
      <c r="F68" s="94">
        <v>251159.81691566081</v>
      </c>
      <c r="G68" s="105">
        <v>500408.34961972298</v>
      </c>
      <c r="H68" s="54">
        <v>15012.25048859169</v>
      </c>
      <c r="I68" s="106">
        <v>11400</v>
      </c>
      <c r="J68" s="106">
        <v>15960</v>
      </c>
      <c r="K68" s="106">
        <v>3000</v>
      </c>
      <c r="L68" s="55">
        <v>45372.250488591693</v>
      </c>
      <c r="M68" s="55">
        <v>455036.09913113143</v>
      </c>
      <c r="N68" s="55">
        <v>937616.36204988428</v>
      </c>
      <c r="O68" s="46">
        <v>766184.85924358969</v>
      </c>
      <c r="P68" s="94">
        <v>157437.37067022399</v>
      </c>
      <c r="Q68" s="94">
        <v>73889.778393105065</v>
      </c>
      <c r="R68" s="46">
        <v>231327.1490633291</v>
      </c>
      <c r="S68" s="45">
        <v>223708.9500678023</v>
      </c>
      <c r="T68" s="44">
        <v>1101877.4676699101</v>
      </c>
      <c r="U68" s="8">
        <v>0.23452084190484429</v>
      </c>
      <c r="W68" s="4"/>
    </row>
    <row r="69" spans="2:23" ht="16" customHeight="1" x14ac:dyDescent="0.2">
      <c r="B69" s="3"/>
      <c r="D69" s="5">
        <v>7</v>
      </c>
      <c r="E69" s="45">
        <v>244948.9276745143</v>
      </c>
      <c r="F69" s="94">
        <v>246136.62057734761</v>
      </c>
      <c r="G69" s="105">
        <v>491085.54825186182</v>
      </c>
      <c r="H69" s="54">
        <v>14732.56644755585</v>
      </c>
      <c r="I69" s="106">
        <v>11400</v>
      </c>
      <c r="J69" s="106">
        <v>15960</v>
      </c>
      <c r="K69" s="106">
        <v>3000</v>
      </c>
      <c r="L69" s="55">
        <v>45092.566447555851</v>
      </c>
      <c r="M69" s="55">
        <v>445992.98180430598</v>
      </c>
      <c r="N69" s="55">
        <v>1383609.3438541901</v>
      </c>
      <c r="O69" s="46">
        <v>596152.49891974777</v>
      </c>
      <c r="P69" s="94">
        <v>170032.36032384189</v>
      </c>
      <c r="Q69" s="94">
        <v>61294.788739487121</v>
      </c>
      <c r="R69" s="46">
        <v>231327.1490633291</v>
      </c>
      <c r="S69" s="45">
        <v>214665.83274097691</v>
      </c>
      <c r="T69" s="44">
        <v>1316543.300410887</v>
      </c>
      <c r="U69" s="8">
        <v>0.22986011390330571</v>
      </c>
      <c r="W69" s="4"/>
    </row>
    <row r="70" spans="2:23" ht="16" customHeight="1" x14ac:dyDescent="0.2">
      <c r="B70" s="3"/>
      <c r="D70" s="5">
        <v>8</v>
      </c>
      <c r="E70" s="45">
        <v>240719.22850620499</v>
      </c>
      <c r="F70" s="94">
        <v>241213.8881658006</v>
      </c>
      <c r="G70" s="105">
        <v>481933.11667200562</v>
      </c>
      <c r="H70" s="54">
        <v>14457.99350016017</v>
      </c>
      <c r="I70" s="106">
        <v>11400</v>
      </c>
      <c r="J70" s="106">
        <v>15960</v>
      </c>
      <c r="K70" s="106">
        <v>3000</v>
      </c>
      <c r="L70" s="55">
        <v>44817.99350016017</v>
      </c>
      <c r="M70" s="55">
        <v>437115.12317184551</v>
      </c>
      <c r="N70" s="55">
        <v>1820724.467026036</v>
      </c>
      <c r="O70" s="46">
        <v>412517.54976999853</v>
      </c>
      <c r="P70" s="94">
        <v>183634.9491497493</v>
      </c>
      <c r="Q70" s="94">
        <v>47692.199913579752</v>
      </c>
      <c r="R70" s="46">
        <v>231327.1490633291</v>
      </c>
      <c r="S70" s="45">
        <v>205787.97410851641</v>
      </c>
      <c r="T70" s="44">
        <v>1522331.274519403</v>
      </c>
      <c r="U70" s="8">
        <v>0.22528455850281681</v>
      </c>
      <c r="W70" s="4"/>
    </row>
    <row r="71" spans="2:23" ht="16" customHeight="1" x14ac:dyDescent="0.2">
      <c r="B71" s="3"/>
      <c r="D71" s="5">
        <v>9</v>
      </c>
      <c r="E71" s="45">
        <v>236567.584294392</v>
      </c>
      <c r="F71" s="94">
        <v>236389.6104024846</v>
      </c>
      <c r="G71" s="105">
        <v>472957.19469687663</v>
      </c>
      <c r="H71" s="54">
        <v>14188.715840906299</v>
      </c>
      <c r="I71" s="106">
        <v>11400</v>
      </c>
      <c r="J71" s="106">
        <v>15960</v>
      </c>
      <c r="K71" s="106">
        <v>3000</v>
      </c>
      <c r="L71" s="55">
        <v>44548.715840906298</v>
      </c>
      <c r="M71" s="55">
        <v>428408.47885597032</v>
      </c>
      <c r="N71" s="55">
        <v>2249132.9458820061</v>
      </c>
      <c r="O71" s="46">
        <v>214191.8046882693</v>
      </c>
      <c r="P71" s="94">
        <v>198325.7450817292</v>
      </c>
      <c r="Q71" s="94">
        <v>33001.403981599848</v>
      </c>
      <c r="R71" s="46">
        <v>231327.1490633291</v>
      </c>
      <c r="S71" s="45">
        <v>197081.32979264119</v>
      </c>
      <c r="T71" s="44">
        <v>1719412.6043120441</v>
      </c>
      <c r="U71" s="8">
        <v>0.22079724516872321</v>
      </c>
      <c r="W71" s="4"/>
    </row>
    <row r="72" spans="2:23" ht="16" customHeight="1" x14ac:dyDescent="0.2">
      <c r="B72" s="3"/>
      <c r="D72" s="5">
        <v>10</v>
      </c>
      <c r="E72" s="45">
        <v>232484.54154152071</v>
      </c>
      <c r="F72" s="94">
        <v>231661.81819443489</v>
      </c>
      <c r="G72" s="105">
        <v>464146.3597359556</v>
      </c>
      <c r="H72" s="54">
        <v>13924.39079207867</v>
      </c>
      <c r="I72" s="106">
        <v>11400</v>
      </c>
      <c r="J72" s="106">
        <v>15960</v>
      </c>
      <c r="K72" s="106">
        <v>3000</v>
      </c>
      <c r="L72" s="55">
        <v>44284.390792078673</v>
      </c>
      <c r="M72" s="55">
        <v>419861.96894387691</v>
      </c>
      <c r="N72" s="55">
        <v>2668994.9148258832</v>
      </c>
      <c r="O72" s="46">
        <v>1.629814505577087E-9</v>
      </c>
      <c r="P72" s="94">
        <v>214191.80468826761</v>
      </c>
      <c r="Q72" s="94">
        <v>17135.344375061472</v>
      </c>
      <c r="R72" s="46">
        <v>231327.1490633291</v>
      </c>
      <c r="S72" s="45">
        <v>188534.8198805479</v>
      </c>
      <c r="T72" s="44">
        <v>1907947.424192592</v>
      </c>
      <c r="U72" s="8">
        <v>0.21639246342995699</v>
      </c>
      <c r="W72" s="4"/>
    </row>
    <row r="73" spans="2:23" ht="16" customHeight="1" x14ac:dyDescent="0.2">
      <c r="B73" s="3"/>
      <c r="D73" s="5">
        <v>11</v>
      </c>
      <c r="E73" s="45">
        <v>228463.60220382799</v>
      </c>
      <c r="F73" s="94">
        <v>227028.5818305462</v>
      </c>
      <c r="G73" s="105">
        <v>455492.18403437419</v>
      </c>
      <c r="H73" s="54">
        <v>13664.76552103123</v>
      </c>
      <c r="I73" s="106">
        <v>11400</v>
      </c>
      <c r="J73" s="106">
        <v>15960</v>
      </c>
      <c r="K73" s="106">
        <v>3000</v>
      </c>
      <c r="L73" s="55">
        <v>44024.765521031222</v>
      </c>
      <c r="M73" s="55">
        <v>411467.41851334297</v>
      </c>
      <c r="N73" s="55">
        <v>3080462.333339226</v>
      </c>
      <c r="O73" s="46">
        <v>0</v>
      </c>
      <c r="P73" s="94">
        <v>0</v>
      </c>
      <c r="Q73" s="94">
        <v>0</v>
      </c>
      <c r="R73" s="46">
        <v>0</v>
      </c>
      <c r="S73" s="45">
        <v>411467.41851334297</v>
      </c>
      <c r="T73" s="44">
        <v>2319414.8427059348</v>
      </c>
      <c r="U73" s="8">
        <v>0.21206600001718459</v>
      </c>
      <c r="W73" s="4"/>
    </row>
    <row r="74" spans="2:23" ht="16" customHeight="1" x14ac:dyDescent="0.2">
      <c r="B74" s="3"/>
      <c r="D74" s="5">
        <v>12</v>
      </c>
      <c r="E74" s="45">
        <v>224521.38135543751</v>
      </c>
      <c r="F74" s="94">
        <v>222488.0101939353</v>
      </c>
      <c r="G74" s="105">
        <v>447009.39154937281</v>
      </c>
      <c r="H74" s="54">
        <v>13410.28174648118</v>
      </c>
      <c r="I74" s="106">
        <v>11400</v>
      </c>
      <c r="J74" s="106">
        <v>15960</v>
      </c>
      <c r="K74" s="106">
        <v>3000</v>
      </c>
      <c r="L74" s="55">
        <v>43770.281746481181</v>
      </c>
      <c r="M74" s="55">
        <v>403239.10980289162</v>
      </c>
      <c r="N74" s="55">
        <v>3483701.443142117</v>
      </c>
      <c r="O74" s="46">
        <v>0</v>
      </c>
      <c r="P74" s="94">
        <v>0</v>
      </c>
      <c r="Q74" s="94">
        <v>0</v>
      </c>
      <c r="R74" s="46">
        <v>0</v>
      </c>
      <c r="S74" s="45">
        <v>403239.10980289162</v>
      </c>
      <c r="T74" s="44">
        <v>2722653.9525088272</v>
      </c>
      <c r="U74" s="8">
        <v>0.207825215846626</v>
      </c>
      <c r="W74" s="4"/>
    </row>
    <row r="75" spans="2:23" ht="16" customHeight="1" x14ac:dyDescent="0.2">
      <c r="B75" s="3"/>
      <c r="D75" s="5">
        <v>13</v>
      </c>
      <c r="E75" s="45">
        <v>220619.17721369711</v>
      </c>
      <c r="F75" s="94">
        <v>218038.24999005659</v>
      </c>
      <c r="G75" s="105">
        <v>438657.42720375367</v>
      </c>
      <c r="H75" s="54">
        <v>13159.72281611261</v>
      </c>
      <c r="I75" s="106">
        <v>11400</v>
      </c>
      <c r="J75" s="106">
        <v>15960</v>
      </c>
      <c r="K75" s="106">
        <v>3000</v>
      </c>
      <c r="L75" s="55">
        <v>43519.722816112611</v>
      </c>
      <c r="M75" s="55">
        <v>395137.70438764099</v>
      </c>
      <c r="N75" s="55">
        <v>3878839.147529758</v>
      </c>
      <c r="O75" s="46">
        <v>0</v>
      </c>
      <c r="P75" s="94">
        <v>0</v>
      </c>
      <c r="Q75" s="94">
        <v>0</v>
      </c>
      <c r="R75" s="46">
        <v>0</v>
      </c>
      <c r="S75" s="45">
        <v>395137.70438764099</v>
      </c>
      <c r="T75" s="44">
        <v>3117791.6568964678</v>
      </c>
      <c r="U75" s="8">
        <v>0.20364983630591521</v>
      </c>
      <c r="W75" s="4"/>
    </row>
    <row r="76" spans="2:23" ht="16" customHeight="1" x14ac:dyDescent="0.2">
      <c r="B76" s="3"/>
      <c r="D76" s="5">
        <v>14</v>
      </c>
      <c r="E76" s="45">
        <v>216767.72124705269</v>
      </c>
      <c r="F76" s="94">
        <v>213677.48499025541</v>
      </c>
      <c r="G76" s="105">
        <v>430445.2062373081</v>
      </c>
      <c r="H76" s="54">
        <v>12913.35618711924</v>
      </c>
      <c r="I76" s="106">
        <v>11400</v>
      </c>
      <c r="J76" s="106">
        <v>15960</v>
      </c>
      <c r="K76" s="106">
        <v>3000</v>
      </c>
      <c r="L76" s="55">
        <v>43273.356187119243</v>
      </c>
      <c r="M76" s="55">
        <v>387171.85005018878</v>
      </c>
      <c r="N76" s="55">
        <v>4266010.9975799471</v>
      </c>
      <c r="O76" s="46">
        <v>0</v>
      </c>
      <c r="P76" s="94">
        <v>0</v>
      </c>
      <c r="Q76" s="94">
        <v>0</v>
      </c>
      <c r="R76" s="46">
        <v>0</v>
      </c>
      <c r="S76" s="45">
        <v>387171.85005018878</v>
      </c>
      <c r="T76" s="44">
        <v>3504963.5069466569</v>
      </c>
      <c r="U76" s="8">
        <v>0.19954431837167261</v>
      </c>
      <c r="W76" s="4"/>
    </row>
    <row r="77" spans="2:23" ht="16" customHeight="1" x14ac:dyDescent="0.2">
      <c r="B77" s="3"/>
      <c r="D77" s="5">
        <v>15</v>
      </c>
      <c r="E77" s="45">
        <v>212950.92770955959</v>
      </c>
      <c r="F77" s="94">
        <v>209403.93529045029</v>
      </c>
      <c r="G77" s="105">
        <v>422354.86300000979</v>
      </c>
      <c r="H77" s="54">
        <v>12670.645890000291</v>
      </c>
      <c r="I77" s="106">
        <v>11400</v>
      </c>
      <c r="J77" s="106">
        <v>15960</v>
      </c>
      <c r="K77" s="106">
        <v>3000</v>
      </c>
      <c r="L77" s="55">
        <v>43030.645890000291</v>
      </c>
      <c r="M77" s="55">
        <v>379324.21711000957</v>
      </c>
      <c r="N77" s="55">
        <v>4645335.214689957</v>
      </c>
      <c r="O77" s="46">
        <v>0</v>
      </c>
      <c r="P77" s="94">
        <v>0</v>
      </c>
      <c r="Q77" s="94">
        <v>0</v>
      </c>
      <c r="R77" s="46">
        <v>0</v>
      </c>
      <c r="S77" s="45">
        <v>379324.21711000957</v>
      </c>
      <c r="T77" s="44">
        <v>3884287.7240566658</v>
      </c>
      <c r="U77" s="8">
        <v>0.1954997305079729</v>
      </c>
      <c r="W77" s="4"/>
    </row>
    <row r="78" spans="2:23" ht="16" customHeight="1" x14ac:dyDescent="0.2">
      <c r="B78" s="3"/>
      <c r="D78" s="5">
        <v>16</v>
      </c>
      <c r="E78" s="45">
        <v>209188.76892327901</v>
      </c>
      <c r="F78" s="94">
        <v>205215.8565846413</v>
      </c>
      <c r="G78" s="105">
        <v>414404.6255079204</v>
      </c>
      <c r="H78" s="54">
        <v>12432.138765237611</v>
      </c>
      <c r="I78" s="106">
        <v>11400</v>
      </c>
      <c r="J78" s="106">
        <v>15960</v>
      </c>
      <c r="K78" s="106">
        <v>3000</v>
      </c>
      <c r="L78" s="55">
        <v>42792.138765237607</v>
      </c>
      <c r="M78" s="55">
        <v>371612.48674268281</v>
      </c>
      <c r="N78" s="55">
        <v>5016947.7014326397</v>
      </c>
      <c r="O78" s="46">
        <v>0</v>
      </c>
      <c r="P78" s="94">
        <v>0</v>
      </c>
      <c r="Q78" s="94">
        <v>0</v>
      </c>
      <c r="R78" s="46">
        <v>0</v>
      </c>
      <c r="S78" s="45">
        <v>371612.48674268281</v>
      </c>
      <c r="T78" s="44">
        <v>4255900.2107993485</v>
      </c>
      <c r="U78" s="8">
        <v>0.19152518540761271</v>
      </c>
      <c r="W78" s="4"/>
    </row>
    <row r="79" spans="2:23" ht="16" customHeight="1" x14ac:dyDescent="0.2">
      <c r="B79" s="3"/>
      <c r="D79" s="5">
        <v>17</v>
      </c>
      <c r="E79" s="45">
        <v>205463.03437124871</v>
      </c>
      <c r="F79" s="94">
        <v>201111.53945294849</v>
      </c>
      <c r="G79" s="105">
        <v>406574.57382419723</v>
      </c>
      <c r="H79" s="54">
        <v>12197.237214725919</v>
      </c>
      <c r="I79" s="106">
        <v>11400</v>
      </c>
      <c r="J79" s="106">
        <v>15960</v>
      </c>
      <c r="K79" s="106">
        <v>3000</v>
      </c>
      <c r="L79" s="55">
        <v>42557.237214725923</v>
      </c>
      <c r="M79" s="55">
        <v>364017.3366094713</v>
      </c>
      <c r="N79" s="55">
        <v>5380965.0380421113</v>
      </c>
      <c r="O79" s="46">
        <v>0</v>
      </c>
      <c r="P79" s="94">
        <v>0</v>
      </c>
      <c r="Q79" s="94">
        <v>0</v>
      </c>
      <c r="R79" s="46">
        <v>0</v>
      </c>
      <c r="S79" s="45">
        <v>364017.3366094713</v>
      </c>
      <c r="T79" s="44">
        <v>4619917.5474088211</v>
      </c>
      <c r="U79" s="8">
        <v>0.18761072453948471</v>
      </c>
      <c r="W79" s="4"/>
    </row>
    <row r="80" spans="2:23" ht="16" customHeight="1" x14ac:dyDescent="0.2">
      <c r="B80" s="3"/>
      <c r="D80" s="5">
        <v>18</v>
      </c>
      <c r="E80" s="45"/>
      <c r="F80" s="94"/>
      <c r="G80" s="105"/>
      <c r="H80" s="54"/>
      <c r="I80" s="106"/>
      <c r="J80" s="106"/>
      <c r="K80" s="106"/>
      <c r="L80" s="55"/>
      <c r="M80" s="55"/>
      <c r="N80" s="55"/>
      <c r="O80" s="46"/>
      <c r="P80" s="94"/>
      <c r="Q80" s="94"/>
      <c r="R80" s="46"/>
      <c r="S80" s="45"/>
      <c r="T80" s="44"/>
      <c r="U80" s="8"/>
      <c r="W80" s="4"/>
    </row>
    <row r="81" spans="2:27" ht="16" customHeight="1" x14ac:dyDescent="0.2">
      <c r="B81" s="3"/>
      <c r="D81" s="5">
        <v>19</v>
      </c>
      <c r="E81" s="45"/>
      <c r="F81" s="94"/>
      <c r="G81" s="105"/>
      <c r="H81" s="54"/>
      <c r="I81" s="106"/>
      <c r="J81" s="106"/>
      <c r="K81" s="106"/>
      <c r="L81" s="55"/>
      <c r="M81" s="55"/>
      <c r="N81" s="55"/>
      <c r="O81" s="46"/>
      <c r="P81" s="94"/>
      <c r="Q81" s="94"/>
      <c r="R81" s="46"/>
      <c r="S81" s="45"/>
      <c r="T81" s="44"/>
      <c r="U81" s="8"/>
      <c r="W81" s="4"/>
    </row>
    <row r="82" spans="2:27" ht="16" customHeight="1" x14ac:dyDescent="0.2">
      <c r="B82" s="3"/>
      <c r="D82" s="5">
        <v>20</v>
      </c>
      <c r="E82" s="45"/>
      <c r="F82" s="94"/>
      <c r="G82" s="105"/>
      <c r="H82" s="54"/>
      <c r="I82" s="106"/>
      <c r="J82" s="106"/>
      <c r="K82" s="106"/>
      <c r="L82" s="55"/>
      <c r="M82" s="55"/>
      <c r="N82" s="55"/>
      <c r="O82" s="46"/>
      <c r="P82" s="94"/>
      <c r="Q82" s="94"/>
      <c r="R82" s="46"/>
      <c r="S82" s="45"/>
      <c r="T82" s="44"/>
      <c r="U82" s="8"/>
      <c r="W82" s="4"/>
    </row>
    <row r="83" spans="2:27" ht="16" customHeight="1" x14ac:dyDescent="0.2">
      <c r="B83" s="3"/>
      <c r="D83" s="5">
        <v>21</v>
      </c>
      <c r="E83" s="45"/>
      <c r="F83" s="94"/>
      <c r="G83" s="105"/>
      <c r="H83" s="54"/>
      <c r="I83" s="106"/>
      <c r="J83" s="106"/>
      <c r="K83" s="106"/>
      <c r="L83" s="55"/>
      <c r="M83" s="55"/>
      <c r="N83" s="55"/>
      <c r="O83" s="46"/>
      <c r="P83" s="94"/>
      <c r="Q83" s="94"/>
      <c r="R83" s="46"/>
      <c r="S83" s="45"/>
      <c r="T83" s="44"/>
      <c r="U83" s="8"/>
      <c r="W83" s="4"/>
    </row>
    <row r="84" spans="2:27" ht="16" customHeight="1" x14ac:dyDescent="0.2">
      <c r="B84" s="3"/>
      <c r="D84" s="5">
        <v>22</v>
      </c>
      <c r="E84" s="45"/>
      <c r="F84" s="94"/>
      <c r="G84" s="105"/>
      <c r="H84" s="54"/>
      <c r="I84" s="106"/>
      <c r="J84" s="106"/>
      <c r="K84" s="106"/>
      <c r="L84" s="55"/>
      <c r="M84" s="55"/>
      <c r="N84" s="55"/>
      <c r="O84" s="46"/>
      <c r="P84" s="94"/>
      <c r="Q84" s="94"/>
      <c r="R84" s="46"/>
      <c r="S84" s="45"/>
      <c r="T84" s="44"/>
      <c r="U84" s="8"/>
      <c r="W84" s="4"/>
    </row>
    <row r="85" spans="2:27" ht="16" customHeight="1" x14ac:dyDescent="0.2">
      <c r="B85" s="3"/>
      <c r="D85" s="5">
        <v>23</v>
      </c>
      <c r="E85" s="45"/>
      <c r="F85" s="94"/>
      <c r="G85" s="105"/>
      <c r="H85" s="54"/>
      <c r="I85" s="106"/>
      <c r="J85" s="106"/>
      <c r="K85" s="106"/>
      <c r="L85" s="55"/>
      <c r="M85" s="55"/>
      <c r="N85" s="55"/>
      <c r="O85" s="46"/>
      <c r="P85" s="94"/>
      <c r="Q85" s="94"/>
      <c r="R85" s="46"/>
      <c r="S85" s="45"/>
      <c r="T85" s="44"/>
      <c r="U85" s="8"/>
      <c r="W85" s="4"/>
    </row>
    <row r="86" spans="2:27" ht="16" customHeight="1" x14ac:dyDescent="0.2">
      <c r="B86" s="3"/>
      <c r="D86" s="5">
        <v>24</v>
      </c>
      <c r="E86" s="45"/>
      <c r="F86" s="94"/>
      <c r="G86" s="105"/>
      <c r="H86" s="54"/>
      <c r="I86" s="106"/>
      <c r="J86" s="106"/>
      <c r="K86" s="106"/>
      <c r="L86" s="55"/>
      <c r="M86" s="55"/>
      <c r="N86" s="55"/>
      <c r="O86" s="46"/>
      <c r="P86" s="94"/>
      <c r="Q86" s="94"/>
      <c r="R86" s="46"/>
      <c r="S86" s="45"/>
      <c r="T86" s="44"/>
      <c r="U86" s="8"/>
      <c r="W86" s="4"/>
    </row>
    <row r="87" spans="2:27" ht="16" customHeight="1" thickBot="1" x14ac:dyDescent="0.25">
      <c r="B87" s="78"/>
      <c r="C87" s="28"/>
      <c r="D87" s="104">
        <v>25</v>
      </c>
      <c r="E87" s="48"/>
      <c r="F87" s="42"/>
      <c r="G87" s="49"/>
      <c r="H87" s="56"/>
      <c r="I87" s="57"/>
      <c r="J87" s="57"/>
      <c r="K87" s="57"/>
      <c r="L87" s="58"/>
      <c r="M87" s="58"/>
      <c r="N87" s="58"/>
      <c r="O87" s="50"/>
      <c r="P87" s="42"/>
      <c r="Q87" s="42"/>
      <c r="R87" s="50"/>
      <c r="S87" s="48"/>
      <c r="T87" s="43"/>
      <c r="U87" s="9"/>
      <c r="V87" s="28"/>
      <c r="W87" s="79"/>
      <c r="Z87" s="18"/>
      <c r="AA87" s="18"/>
    </row>
    <row r="88" spans="2:27" ht="16" customHeight="1" thickBot="1" x14ac:dyDescent="0.25">
      <c r="G88" s="94"/>
      <c r="X88" s="18"/>
      <c r="Y88" s="18"/>
    </row>
    <row r="89" spans="2:27" ht="16" customHeight="1" x14ac:dyDescent="0.2">
      <c r="B89" s="157" t="s">
        <v>86</v>
      </c>
      <c r="C89" s="150"/>
      <c r="D89" s="150"/>
      <c r="E89" s="150"/>
      <c r="F89" s="150"/>
      <c r="G89" s="150"/>
      <c r="H89" s="150"/>
      <c r="I89" s="150"/>
      <c r="J89" s="150"/>
      <c r="K89" s="150"/>
      <c r="L89" s="150"/>
      <c r="M89" s="150"/>
      <c r="N89" s="150"/>
      <c r="O89" s="150"/>
      <c r="P89" s="150"/>
      <c r="Q89" s="150"/>
      <c r="R89" s="150"/>
      <c r="S89" s="150"/>
      <c r="T89" s="150"/>
      <c r="U89" s="150"/>
      <c r="V89" s="150"/>
      <c r="W89" s="151"/>
    </row>
    <row r="90" spans="2:27" ht="16" customHeight="1" x14ac:dyDescent="0.2">
      <c r="B90" s="122"/>
      <c r="C90" s="116"/>
      <c r="D90" s="116"/>
      <c r="E90" s="116"/>
      <c r="F90" s="116"/>
      <c r="G90" s="116"/>
      <c r="H90" s="116"/>
      <c r="I90" s="116"/>
      <c r="J90" s="116"/>
      <c r="K90" s="116"/>
      <c r="L90" s="116"/>
      <c r="M90" s="116"/>
      <c r="N90" s="116"/>
      <c r="O90" s="116"/>
      <c r="P90" s="116"/>
      <c r="Q90" s="116"/>
      <c r="R90" s="116"/>
      <c r="S90" s="116"/>
      <c r="T90" s="116"/>
      <c r="U90" s="116"/>
      <c r="V90" s="116"/>
      <c r="W90" s="126"/>
    </row>
    <row r="91" spans="2:27" ht="22" customHeight="1" x14ac:dyDescent="0.2">
      <c r="B91" s="122"/>
      <c r="C91" s="116"/>
      <c r="D91" s="116"/>
      <c r="E91" s="116"/>
      <c r="F91" s="116"/>
      <c r="G91" s="116"/>
      <c r="H91" s="116"/>
      <c r="I91" s="116"/>
      <c r="J91" s="116"/>
      <c r="K91" s="116"/>
      <c r="L91" s="116"/>
      <c r="M91" s="116"/>
      <c r="N91" s="116"/>
      <c r="O91" s="116"/>
      <c r="P91" s="116"/>
      <c r="Q91" s="116"/>
      <c r="R91" s="116"/>
      <c r="S91" s="116"/>
      <c r="T91" s="116"/>
      <c r="U91" s="116"/>
      <c r="V91" s="116"/>
      <c r="W91" s="126"/>
    </row>
    <row r="92" spans="2:27" ht="42" customHeight="1" x14ac:dyDescent="0.2">
      <c r="B92" s="141" t="s">
        <v>2</v>
      </c>
      <c r="C92" s="116"/>
      <c r="D92" s="116"/>
      <c r="E92" s="116"/>
      <c r="F92" s="116"/>
      <c r="G92" s="116"/>
      <c r="H92" s="116"/>
      <c r="I92" s="116"/>
      <c r="J92" s="116"/>
      <c r="K92" s="116"/>
      <c r="L92" s="116"/>
      <c r="M92" s="116"/>
      <c r="N92" s="181">
        <v>3790987.307448878</v>
      </c>
      <c r="O92" s="116"/>
      <c r="P92" s="116"/>
      <c r="Q92" s="116"/>
      <c r="R92" s="116"/>
      <c r="S92" s="116"/>
      <c r="T92" s="116"/>
      <c r="U92" s="116"/>
      <c r="V92" s="116"/>
      <c r="W92" s="126"/>
    </row>
    <row r="93" spans="2:27" ht="42" customHeight="1" x14ac:dyDescent="0.2">
      <c r="B93" s="141" t="s">
        <v>4</v>
      </c>
      <c r="C93" s="116"/>
      <c r="D93" s="116"/>
      <c r="E93" s="116"/>
      <c r="F93" s="116"/>
      <c r="G93" s="116"/>
      <c r="H93" s="116"/>
      <c r="I93" s="116"/>
      <c r="J93" s="116"/>
      <c r="K93" s="116"/>
      <c r="L93" s="116"/>
      <c r="M93" s="116"/>
      <c r="N93" s="167">
        <v>0.65712387386868065</v>
      </c>
      <c r="O93" s="116"/>
      <c r="P93" s="116"/>
      <c r="Q93" s="116"/>
      <c r="R93" s="116"/>
      <c r="S93" s="116"/>
      <c r="T93" s="116"/>
      <c r="U93" s="116"/>
      <c r="V93" s="116"/>
      <c r="W93" s="126"/>
    </row>
    <row r="94" spans="2:27" ht="42" customHeight="1" x14ac:dyDescent="0.2">
      <c r="B94" s="173" t="s">
        <v>5</v>
      </c>
      <c r="C94" s="116"/>
      <c r="D94" s="116"/>
      <c r="E94" s="116"/>
      <c r="F94" s="116"/>
      <c r="G94" s="116"/>
      <c r="H94" s="116"/>
      <c r="I94" s="116"/>
      <c r="J94" s="116"/>
      <c r="K94" s="116"/>
      <c r="L94" s="116"/>
      <c r="M94" s="116"/>
      <c r="N94" s="167">
        <v>0.2338233645656829</v>
      </c>
      <c r="O94" s="116"/>
      <c r="P94" s="116"/>
      <c r="Q94" s="116"/>
      <c r="R94" s="116"/>
      <c r="S94" s="116"/>
      <c r="T94" s="116"/>
      <c r="U94" s="116"/>
      <c r="V94" s="116"/>
      <c r="W94" s="126"/>
    </row>
    <row r="95" spans="2:27" ht="42" customHeight="1" x14ac:dyDescent="0.2">
      <c r="B95" s="173" t="s">
        <v>6</v>
      </c>
      <c r="C95" s="116"/>
      <c r="D95" s="116"/>
      <c r="E95" s="116"/>
      <c r="F95" s="116"/>
      <c r="G95" s="116"/>
      <c r="H95" s="116"/>
      <c r="I95" s="116"/>
      <c r="J95" s="116"/>
      <c r="K95" s="116"/>
      <c r="L95" s="116"/>
      <c r="M95" s="116"/>
      <c r="N95" s="167">
        <v>0.22195841467520491</v>
      </c>
      <c r="O95" s="116"/>
      <c r="P95" s="116"/>
      <c r="Q95" s="116"/>
      <c r="R95" s="116"/>
      <c r="S95" s="116"/>
      <c r="T95" s="116"/>
      <c r="U95" s="116"/>
      <c r="V95" s="116"/>
      <c r="W95" s="126"/>
    </row>
    <row r="96" spans="2:27" ht="42" customHeight="1" thickBot="1" x14ac:dyDescent="0.25">
      <c r="B96" s="184" t="s">
        <v>7</v>
      </c>
      <c r="C96" s="144"/>
      <c r="D96" s="144"/>
      <c r="E96" s="144"/>
      <c r="F96" s="144"/>
      <c r="G96" s="144"/>
      <c r="H96" s="144"/>
      <c r="I96" s="144"/>
      <c r="J96" s="144"/>
      <c r="K96" s="144"/>
      <c r="L96" s="144"/>
      <c r="M96" s="144"/>
      <c r="N96" s="175">
        <v>3.9856839179013219</v>
      </c>
      <c r="O96" s="144"/>
      <c r="P96" s="144"/>
      <c r="Q96" s="144"/>
      <c r="R96" s="144"/>
      <c r="S96" s="144"/>
      <c r="T96" s="144"/>
      <c r="U96" s="144"/>
      <c r="V96" s="144"/>
      <c r="W96" s="148"/>
    </row>
    <row r="99" spans="2:23" ht="65" customHeight="1" x14ac:dyDescent="0.2">
      <c r="B99" s="158" t="s">
        <v>46</v>
      </c>
      <c r="C99" s="116"/>
      <c r="D99" s="116"/>
      <c r="E99" s="116"/>
      <c r="F99" s="116"/>
      <c r="G99" s="116"/>
      <c r="H99" s="116"/>
      <c r="I99" s="116"/>
      <c r="J99" s="116"/>
      <c r="K99" s="116"/>
      <c r="L99" s="116"/>
      <c r="M99" s="116"/>
      <c r="N99" s="116"/>
      <c r="O99" s="116"/>
      <c r="P99" s="116"/>
      <c r="Q99" s="116"/>
      <c r="R99" s="116"/>
      <c r="S99" s="116"/>
      <c r="T99" s="116"/>
      <c r="U99" s="116"/>
      <c r="V99" s="116"/>
      <c r="W99" s="116"/>
    </row>
    <row r="100" spans="2:23" ht="31" customHeight="1" x14ac:dyDescent="0.2">
      <c r="B100" s="169" t="s">
        <v>47</v>
      </c>
      <c r="C100" s="116"/>
      <c r="D100" s="116"/>
      <c r="E100" s="116"/>
      <c r="F100" s="116"/>
      <c r="G100" s="116"/>
      <c r="H100" s="116"/>
      <c r="I100" s="116"/>
      <c r="J100" s="116"/>
      <c r="K100" s="116"/>
      <c r="L100" s="116"/>
      <c r="M100" s="116"/>
      <c r="N100" s="116"/>
      <c r="O100" s="116"/>
      <c r="P100" s="116"/>
      <c r="Q100" s="116"/>
      <c r="R100" s="116"/>
      <c r="S100" s="116"/>
      <c r="T100" s="116"/>
      <c r="U100" s="116"/>
      <c r="V100" s="116"/>
      <c r="W100" s="116"/>
    </row>
    <row r="122" ht="17" customHeight="1" x14ac:dyDescent="0.2"/>
  </sheetData>
  <mergeCells count="96">
    <mergeCell ref="E11:H11"/>
    <mergeCell ref="E47:F49"/>
    <mergeCell ref="M56:N56"/>
    <mergeCell ref="M3:P5"/>
    <mergeCell ref="E19:M19"/>
    <mergeCell ref="N19:U19"/>
    <mergeCell ref="E21:M21"/>
    <mergeCell ref="E23:M23"/>
    <mergeCell ref="I12:L12"/>
    <mergeCell ref="B8:W8"/>
    <mergeCell ref="K3:L3"/>
    <mergeCell ref="N26:U26"/>
    <mergeCell ref="O39:P39"/>
    <mergeCell ref="E39:F39"/>
    <mergeCell ref="I11:L11"/>
    <mergeCell ref="S12:U12"/>
    <mergeCell ref="U59:U61"/>
    <mergeCell ref="B95:M95"/>
    <mergeCell ref="I55:J55"/>
    <mergeCell ref="S59:T60"/>
    <mergeCell ref="Q44:R44"/>
    <mergeCell ref="G45:H45"/>
    <mergeCell ref="N93:W93"/>
    <mergeCell ref="G47:H47"/>
    <mergeCell ref="E43:F45"/>
    <mergeCell ref="M55:N55"/>
    <mergeCell ref="B53:W53"/>
    <mergeCell ref="E36:J37"/>
    <mergeCell ref="Q47:R47"/>
    <mergeCell ref="I14:L14"/>
    <mergeCell ref="S14:U14"/>
    <mergeCell ref="Q43:R43"/>
    <mergeCell ref="E10:L10"/>
    <mergeCell ref="E26:M26"/>
    <mergeCell ref="O10:U10"/>
    <mergeCell ref="I15:L15"/>
    <mergeCell ref="O59:R60"/>
    <mergeCell ref="E40:F40"/>
    <mergeCell ref="I56:J56"/>
    <mergeCell ref="K56:L56"/>
    <mergeCell ref="E14:H14"/>
    <mergeCell ref="N23:U23"/>
    <mergeCell ref="G49:H49"/>
    <mergeCell ref="O47:P49"/>
    <mergeCell ref="E18:M18"/>
    <mergeCell ref="O56:P56"/>
    <mergeCell ref="E20:M20"/>
    <mergeCell ref="E59:G60"/>
    <mergeCell ref="B1:W1"/>
    <mergeCell ref="G44:H44"/>
    <mergeCell ref="B96:M96"/>
    <mergeCell ref="N27:U27"/>
    <mergeCell ref="S11:U11"/>
    <mergeCell ref="N20:U20"/>
    <mergeCell ref="O11:R11"/>
    <mergeCell ref="K55:L55"/>
    <mergeCell ref="G48:H48"/>
    <mergeCell ref="N22:U22"/>
    <mergeCell ref="B33:W33"/>
    <mergeCell ref="I13:L13"/>
    <mergeCell ref="E17:U17"/>
    <mergeCell ref="B89:W91"/>
    <mergeCell ref="E12:H12"/>
    <mergeCell ref="N21:U21"/>
    <mergeCell ref="B100:W100"/>
    <mergeCell ref="N18:U18"/>
    <mergeCell ref="O15:R15"/>
    <mergeCell ref="O36:T37"/>
    <mergeCell ref="O55:P55"/>
    <mergeCell ref="B94:M94"/>
    <mergeCell ref="E22:M22"/>
    <mergeCell ref="O40:P40"/>
    <mergeCell ref="N96:W96"/>
    <mergeCell ref="Q49:R49"/>
    <mergeCell ref="O43:P45"/>
    <mergeCell ref="H59:L60"/>
    <mergeCell ref="N94:W94"/>
    <mergeCell ref="D59:D61"/>
    <mergeCell ref="M59:N60"/>
    <mergeCell ref="N92:W92"/>
    <mergeCell ref="O12:R12"/>
    <mergeCell ref="B99:W99"/>
    <mergeCell ref="S13:U13"/>
    <mergeCell ref="O14:R14"/>
    <mergeCell ref="S15:U15"/>
    <mergeCell ref="O13:R13"/>
    <mergeCell ref="E27:M27"/>
    <mergeCell ref="N95:W95"/>
    <mergeCell ref="B92:M92"/>
    <mergeCell ref="B93:M93"/>
    <mergeCell ref="G43:H43"/>
    <mergeCell ref="E13:H13"/>
    <mergeCell ref="Q48:R48"/>
    <mergeCell ref="Q45:R45"/>
    <mergeCell ref="E25:U25"/>
    <mergeCell ref="E15:H15"/>
  </mergeCells>
  <pageMargins left="0.7" right="0.7" top="0.75" bottom="0.75" header="0.3" footer="0.3"/>
  <pageSetup paperSize="9" scale="28"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Summary</vt:lpstr>
      <vt:lpstr>Tabular Data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Elior Segev</dc:creator>
  <cp:lastModifiedBy>gal zeloufe</cp:lastModifiedBy>
  <cp:lastPrinted>2024-04-28T14:26:16Z</cp:lastPrinted>
  <dcterms:created xsi:type="dcterms:W3CDTF">2024-04-21T12:42:04Z</dcterms:created>
  <dcterms:modified xsi:type="dcterms:W3CDTF">2025-03-10T09:56:21Z</dcterms:modified>
</cp:coreProperties>
</file>